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"/>
    </mc:Choice>
  </mc:AlternateContent>
  <xr:revisionPtr revIDLastSave="0" documentId="13_ncr:1_{ECB09020-00C1-4C5F-AD10-0AE18CF753A6}" xr6:coauthVersionLast="47" xr6:coauthVersionMax="47" xr10:uidLastSave="{00000000-0000-0000-0000-000000000000}"/>
  <bookViews>
    <workbookView xWindow="-120" yWindow="-120" windowWidth="38640" windowHeight="23520" tabRatio="747" firstSheet="37" activeTab="57" xr2:uid="{00000000-000D-0000-FFFF-FFFF00000000}"/>
  </bookViews>
  <sheets>
    <sheet name="Secteurs" sheetId="218" r:id="rId1"/>
    <sheet name="WEEK 1" sheetId="234" r:id="rId2"/>
    <sheet name="WEEK2" sheetId="237" r:id="rId3"/>
    <sheet name="WEEK3" sheetId="238" r:id="rId4"/>
    <sheet name="WEEK4" sheetId="239" r:id="rId5"/>
    <sheet name="WEEK5" sheetId="241" r:id="rId6"/>
    <sheet name="WEEK6" sheetId="242" r:id="rId7"/>
    <sheet name="WEEK7" sheetId="243" r:id="rId8"/>
    <sheet name="WEEK8" sheetId="244" r:id="rId9"/>
    <sheet name="WEEK9" sheetId="245" r:id="rId10"/>
    <sheet name="WEEK10" sheetId="246" r:id="rId11"/>
    <sheet name="WEEK11" sheetId="247" r:id="rId12"/>
    <sheet name="WEEK12" sheetId="248" r:id="rId13"/>
    <sheet name="WEEK13" sheetId="249" r:id="rId14"/>
    <sheet name="WEEK 14" sheetId="251" r:id="rId15"/>
    <sheet name="WEEK 15" sheetId="252" r:id="rId16"/>
    <sheet name="WEEK 16" sheetId="253" r:id="rId17"/>
    <sheet name="WEEK 17" sheetId="254" r:id="rId18"/>
    <sheet name="WEEK 18 " sheetId="256" r:id="rId19"/>
    <sheet name="WEEK 19" sheetId="257" r:id="rId20"/>
    <sheet name="WEEK 20" sheetId="259" r:id="rId21"/>
    <sheet name="WEEK 21" sheetId="260" r:id="rId22"/>
    <sheet name="WEEK 22" sheetId="261" r:id="rId23"/>
    <sheet name="WEEK 23" sheetId="262" r:id="rId24"/>
    <sheet name="WEEK 24" sheetId="263" r:id="rId25"/>
    <sheet name="WEEK 25 " sheetId="267" r:id="rId26"/>
    <sheet name="WEEK 26" sheetId="264" r:id="rId27"/>
    <sheet name="WEEK 27 " sheetId="268" r:id="rId28"/>
    <sheet name="WEEK 28" sheetId="270" r:id="rId29"/>
    <sheet name="WEEK 29 " sheetId="272" r:id="rId30"/>
    <sheet name="WEEK 30" sheetId="271" r:id="rId31"/>
    <sheet name="WEEK 31 " sheetId="275" r:id="rId32"/>
    <sheet name="WEEK 32 " sheetId="276" r:id="rId33"/>
    <sheet name="WEEK 33" sheetId="274" r:id="rId34"/>
    <sheet name="WEEK 34" sheetId="277" r:id="rId35"/>
    <sheet name="WEEK 35" sheetId="278" r:id="rId36"/>
    <sheet name="WEEK 36" sheetId="280" r:id="rId37"/>
    <sheet name="WEEK 37 " sheetId="282" r:id="rId38"/>
    <sheet name="WEEK 38" sheetId="281" r:id="rId39"/>
    <sheet name="WEEK 39" sheetId="283" r:id="rId40"/>
    <sheet name="WEEK 40" sheetId="284" r:id="rId41"/>
    <sheet name="WEEK40" sheetId="214" r:id="rId42"/>
    <sheet name="WEEK 41" sheetId="285" r:id="rId43"/>
    <sheet name="WEEK 41 " sheetId="217" r:id="rId44"/>
    <sheet name="WEEK 42" sheetId="219" r:id="rId45"/>
    <sheet name="WEEK 43" sheetId="220" r:id="rId46"/>
    <sheet name="WEEK 44" sheetId="221" r:id="rId47"/>
    <sheet name="WEEK 45" sheetId="227" r:id="rId48"/>
    <sheet name="WEEK 46 " sheetId="224" r:id="rId49"/>
    <sheet name="WEEK 47" sheetId="222" r:id="rId50"/>
    <sheet name="WEEK 48" sheetId="229" r:id="rId51"/>
    <sheet name="WEEK 49" sheetId="230" r:id="rId52"/>
    <sheet name="WEEK 50" sheetId="231" r:id="rId53"/>
    <sheet name="WEEK 51" sheetId="232" r:id="rId54"/>
    <sheet name="WEEK 52" sheetId="233" r:id="rId55"/>
    <sheet name="Week 3" sheetId="172" state="hidden" r:id="rId56"/>
    <sheet name="PDM 2026" sheetId="273" r:id="rId57"/>
    <sheet name="GPS clients" sheetId="289" r:id="rId58"/>
  </sheets>
  <definedNames>
    <definedName name="_xlnm._FilterDatabase" localSheetId="1" hidden="1">'WEEK 1'!$B$1:$W$158</definedName>
    <definedName name="_xlnm._FilterDatabase" localSheetId="14" hidden="1">'WEEK 14'!$A$1:$AI$152</definedName>
    <definedName name="_xlnm._FilterDatabase" localSheetId="15" hidden="1">'WEEK 15'!$A$1:$AI$152</definedName>
    <definedName name="_xlnm._FilterDatabase" localSheetId="16" hidden="1">'WEEK 16'!$B$1:$W$166</definedName>
    <definedName name="_xlnm._FilterDatabase" localSheetId="17" hidden="1">'WEEK 17'!$B$1:$W$171</definedName>
    <definedName name="_xlnm._FilterDatabase" localSheetId="18" hidden="1">'WEEK 18 '!$A$1:$X$155</definedName>
    <definedName name="_xlnm._FilterDatabase" localSheetId="19" hidden="1">'WEEK 19'!$A$1:$X$158</definedName>
    <definedName name="_xlnm._FilterDatabase" localSheetId="20" hidden="1">'WEEK 20'!$A$1:$X$156</definedName>
    <definedName name="_xlnm._FilterDatabase" localSheetId="21" hidden="1">'WEEK 21'!$A$1:$X$156</definedName>
    <definedName name="_xlnm._FilterDatabase" localSheetId="22" hidden="1">'WEEK 22'!$A$1:$X$156</definedName>
    <definedName name="_xlnm._FilterDatabase" localSheetId="23" hidden="1">'WEEK 23'!$A$1:$Y$159</definedName>
    <definedName name="_xlnm._FilterDatabase" localSheetId="24" hidden="1">'WEEK 24'!$A$1:$Y$156</definedName>
    <definedName name="_xlnm._FilterDatabase" localSheetId="25" hidden="1">'WEEK 25 '!$A$1:$Y$153</definedName>
    <definedName name="_xlnm._FilterDatabase" localSheetId="26" hidden="1">'WEEK 26'!$A$1:$Y$153</definedName>
    <definedName name="_xlnm._FilterDatabase" localSheetId="27" hidden="1">'WEEK 27 '!$A$1:$Y$153</definedName>
    <definedName name="_xlnm._FilterDatabase" localSheetId="28" hidden="1">'WEEK 28'!$A$1:$Y$158</definedName>
    <definedName name="_xlnm._FilterDatabase" localSheetId="29" hidden="1">'WEEK 29 '!$A$1:$Y$158</definedName>
    <definedName name="_xlnm._FilterDatabase" localSheetId="55" hidden="1">'Week 3'!$A$4:$O$150</definedName>
    <definedName name="_xlnm._FilterDatabase" localSheetId="30" hidden="1">'WEEK 30'!$A$1:$AA$158</definedName>
    <definedName name="_xlnm._FilterDatabase" localSheetId="31" hidden="1">'WEEK 31 '!$A$1:$AO$160</definedName>
    <definedName name="_xlnm._FilterDatabase" localSheetId="32" hidden="1">'WEEK 32 '!$A$1:$AO$160</definedName>
    <definedName name="_xlnm._FilterDatabase" localSheetId="33" hidden="1">'WEEK 33'!$A$1:$AO$160</definedName>
    <definedName name="_xlnm._FilterDatabase" localSheetId="34" hidden="1">'WEEK 34'!$A$1:$AO$161</definedName>
    <definedName name="_xlnm._FilterDatabase" localSheetId="35" hidden="1">'WEEK 35'!$A$1:$AO$161</definedName>
    <definedName name="_xlnm._FilterDatabase" localSheetId="36" hidden="1">'WEEK 36'!$A$1:$AO$161</definedName>
    <definedName name="_xlnm._FilterDatabase" localSheetId="37" hidden="1">'WEEK 37 '!$A$1:$AO$162</definedName>
    <definedName name="_xlnm._FilterDatabase" localSheetId="38" hidden="1">'WEEK 38'!$A$1:$AO$163</definedName>
    <definedName name="_xlnm._FilterDatabase" localSheetId="39" hidden="1">'WEEK 39'!$A$1:$AO$163</definedName>
    <definedName name="_xlnm._FilterDatabase" localSheetId="40" hidden="1">'WEEK 40'!$A$1:$AO$163</definedName>
    <definedName name="_xlnm._FilterDatabase" localSheetId="42" hidden="1">'WEEK 41'!$A$1:$AO$163</definedName>
    <definedName name="_xlnm._FilterDatabase" localSheetId="43" hidden="1">'WEEK 41 '!$A$1:$W$146</definedName>
    <definedName name="_xlnm._FilterDatabase" localSheetId="44" hidden="1">'WEEK 42'!$A$1:$W$161</definedName>
    <definedName name="_xlnm._FilterDatabase" localSheetId="45" hidden="1">'WEEK 43'!$A$1:$W$143</definedName>
    <definedName name="_xlnm._FilterDatabase" localSheetId="46" hidden="1">'WEEK 44'!$A$1:$W$142</definedName>
    <definedName name="_xlnm._FilterDatabase" localSheetId="47" hidden="1">'WEEK 45'!$A$1:$X$139</definedName>
    <definedName name="_xlnm._FilterDatabase" localSheetId="48" hidden="1">'WEEK 46 '!$A$1:$X$139</definedName>
    <definedName name="_xlnm._FilterDatabase" localSheetId="49" hidden="1">'WEEK 47'!$A$1:$X$139</definedName>
    <definedName name="_xlnm._FilterDatabase" localSheetId="50" hidden="1">'WEEK 48'!$A$1:$X$139</definedName>
    <definedName name="_xlnm._FilterDatabase" localSheetId="51" hidden="1">'WEEK 49'!$A$1:$X$139</definedName>
    <definedName name="_xlnm._FilterDatabase" localSheetId="52" hidden="1">'WEEK 50'!$C$1:$C$157</definedName>
    <definedName name="_xlnm._FilterDatabase" localSheetId="53" hidden="1">'WEEK 51'!$B$1:$W$158</definedName>
    <definedName name="_xlnm._FilterDatabase" localSheetId="54" hidden="1">'WEEK 52'!$B$1:$W$158</definedName>
    <definedName name="_xlnm._FilterDatabase" localSheetId="10" hidden="1">WEEK10!$C$1:$C$165</definedName>
    <definedName name="_xlnm._FilterDatabase" localSheetId="11" hidden="1">WEEK11!$C$1:$C$166</definedName>
    <definedName name="_xlnm._FilterDatabase" localSheetId="12" hidden="1">WEEK12!$C$1:$C$167</definedName>
    <definedName name="_xlnm._FilterDatabase" localSheetId="13" hidden="1">WEEK13!$A$1:$AI$153</definedName>
    <definedName name="_xlnm._FilterDatabase" localSheetId="2" hidden="1">WEEK2!$B$1:$W$158</definedName>
    <definedName name="_xlnm._FilterDatabase" localSheetId="3" hidden="1">WEEK3!$B$1:$W$160</definedName>
    <definedName name="_xlnm._FilterDatabase" localSheetId="4" hidden="1">WEEK4!$B$1:$W$162</definedName>
    <definedName name="_xlnm._FilterDatabase" localSheetId="41" hidden="1">WEEK40!$B$1:$B$161</definedName>
    <definedName name="_xlnm._FilterDatabase" localSheetId="5" hidden="1">WEEK5!$C$1:$C$165</definedName>
    <definedName name="_xlnm._FilterDatabase" localSheetId="6" hidden="1">WEEK6!$C$1:$C$164</definedName>
    <definedName name="_xlnm._FilterDatabase" localSheetId="7" hidden="1">WEEK7!$C$1:$C$164</definedName>
    <definedName name="_xlnm._FilterDatabase" localSheetId="8" hidden="1">WEEK8!$C$1:$C$164</definedName>
    <definedName name="_xlnm._FilterDatabase" localSheetId="9" hidden="1">WEEK9!$C$1:$C$164</definedName>
    <definedName name="MINOCO">#REF!</definedName>
    <definedName name="_xlnm.Print_Area" localSheetId="1">'WEEK 1'!$A$1:$AK$155</definedName>
    <definedName name="_xlnm.Print_Area" localSheetId="14">'WEEK 14'!$A$1:$AI$163</definedName>
    <definedName name="_xlnm.Print_Area" localSheetId="15">'WEEK 15'!$A$1:$AI$163</definedName>
    <definedName name="_xlnm.Print_Area" localSheetId="16">'WEEK 16'!$A$1:$AI$163</definedName>
    <definedName name="_xlnm.Print_Area" localSheetId="17">'WEEK 17'!$A$1:$AI$168</definedName>
    <definedName name="_xlnm.Print_Area" localSheetId="18">'WEEK 18 '!$A$1:$AI$168</definedName>
    <definedName name="_xlnm.Print_Area" localSheetId="19">'WEEK 19'!$A$1:$AI$169</definedName>
    <definedName name="_xlnm.Print_Area" localSheetId="20">'WEEK 20'!$A$1:$AI$167</definedName>
    <definedName name="_xlnm.Print_Area" localSheetId="21">'WEEK 21'!$A$1:$AI$167</definedName>
    <definedName name="_xlnm.Print_Area" localSheetId="22">'WEEK 22'!$A$1:$AI$167</definedName>
    <definedName name="_xlnm.Print_Area" localSheetId="23">'WEEK 23'!$A$1:$AJ$170</definedName>
    <definedName name="_xlnm.Print_Area" localSheetId="24">'WEEK 24'!$A$1:$AJ$167</definedName>
    <definedName name="_xlnm.Print_Area" localSheetId="25">'WEEK 25 '!$A$1:$AJ$167</definedName>
    <definedName name="_xlnm.Print_Area" localSheetId="26">'WEEK 26'!$A$1:$AJ$167</definedName>
    <definedName name="_xlnm.Print_Area" localSheetId="27">'WEEK 27 '!$A$1:$AJ$167</definedName>
    <definedName name="_xlnm.Print_Area" localSheetId="28">'WEEK 28'!$A$1:$AJ$172</definedName>
    <definedName name="_xlnm.Print_Area" localSheetId="29">'WEEK 29 '!$A$1:$AJ$172</definedName>
    <definedName name="_xlnm.Print_Area" localSheetId="30">'WEEK 30'!$A$1:$AL$172</definedName>
    <definedName name="_xlnm.Print_Area" localSheetId="31">'WEEK 31 '!$A$1:$AL$174</definedName>
    <definedName name="_xlnm.Print_Area" localSheetId="32">'WEEK 32 '!$A$1:$AL$174</definedName>
    <definedName name="_xlnm.Print_Area" localSheetId="33">'WEEK 33'!$A$1:$AL$174</definedName>
    <definedName name="_xlnm.Print_Area" localSheetId="34">'WEEK 34'!$A$1:$AL$175</definedName>
    <definedName name="_xlnm.Print_Area" localSheetId="35">'WEEK 35'!$A$1:$AL$175</definedName>
    <definedName name="_xlnm.Print_Area" localSheetId="36">'WEEK 36'!$A$1:$AL$175</definedName>
    <definedName name="_xlnm.Print_Area" localSheetId="37">'WEEK 37 '!$A$1:$AL$176</definedName>
    <definedName name="_xlnm.Print_Area" localSheetId="38">'WEEK 38'!$A$1:$AL$177</definedName>
    <definedName name="_xlnm.Print_Area" localSheetId="39">'WEEK 39'!$A$1:$AL$177</definedName>
    <definedName name="_xlnm.Print_Area" localSheetId="40">'WEEK 40'!$A$1:$AL$177</definedName>
    <definedName name="_xlnm.Print_Area" localSheetId="42">'WEEK 41'!$A$1:$AL$177</definedName>
    <definedName name="_xlnm.Print_Area" localSheetId="52">'WEEK 50'!$A$1:$AI$154</definedName>
    <definedName name="_xlnm.Print_Area" localSheetId="53">'WEEK 51'!$A$1:$AK$155</definedName>
    <definedName name="_xlnm.Print_Area" localSheetId="54">'WEEK 52'!$A$1:$AK$155</definedName>
    <definedName name="_xlnm.Print_Area" localSheetId="10">WEEK10!$A$1:$AI$162</definedName>
    <definedName name="_xlnm.Print_Area" localSheetId="11">WEEK11!$A$1:$AI$163</definedName>
    <definedName name="_xlnm.Print_Area" localSheetId="12">WEEK12!$A$1:$AI$164</definedName>
    <definedName name="_xlnm.Print_Area" localSheetId="13">WEEK13!$A$1:$AI$164</definedName>
    <definedName name="_xlnm.Print_Area" localSheetId="2">WEEK2!$A$1:$AK$155</definedName>
    <definedName name="_xlnm.Print_Area" localSheetId="3">WEEK3!$A$1:$AK$157</definedName>
    <definedName name="_xlnm.Print_Area" localSheetId="4">WEEK4!$A$1:$AK$159</definedName>
    <definedName name="_xlnm.Print_Area" localSheetId="5">WEEK5!$A$1:$AI$162</definedName>
    <definedName name="_xlnm.Print_Area" localSheetId="6">WEEK6!$A$1:$AI$161</definedName>
    <definedName name="_xlnm.Print_Area" localSheetId="7">WEEK7!$A$1:$AI$161</definedName>
    <definedName name="_xlnm.Print_Area" localSheetId="8">WEEK8!$A$1:$AI$161</definedName>
    <definedName name="_xlnm.Print_Area" localSheetId="9">WEEK9!$A$1:$AI$161</definedName>
  </definedNames>
  <calcPr calcId="191028"/>
  <pivotCaches>
    <pivotCache cacheId="0" r:id="rId5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73" l="1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Y171" i="285"/>
  <c r="X171" i="285"/>
  <c r="W171" i="285"/>
  <c r="V171" i="285"/>
  <c r="T171" i="285"/>
  <c r="F165" i="285"/>
  <c r="G163" i="285"/>
  <c r="A163" i="285"/>
  <c r="I163" i="285" s="1"/>
  <c r="I162" i="285"/>
  <c r="G162" i="285"/>
  <c r="M161" i="285"/>
  <c r="G161" i="285"/>
  <c r="A161" i="285"/>
  <c r="I161" i="285" s="1"/>
  <c r="M160" i="285"/>
  <c r="I160" i="285"/>
  <c r="G160" i="285"/>
  <c r="M159" i="285"/>
  <c r="I159" i="285"/>
  <c r="G159" i="285"/>
  <c r="M158" i="285"/>
  <c r="G158" i="285"/>
  <c r="A158" i="285"/>
  <c r="I158" i="285" s="1"/>
  <c r="M157" i="285"/>
  <c r="G157" i="285"/>
  <c r="A157" i="285"/>
  <c r="I157" i="285" s="1"/>
  <c r="M156" i="285"/>
  <c r="G156" i="285"/>
  <c r="A156" i="285"/>
  <c r="I156" i="285" s="1"/>
  <c r="M155" i="285"/>
  <c r="G155" i="285"/>
  <c r="A155" i="285"/>
  <c r="I155" i="285" s="1"/>
  <c r="M154" i="285"/>
  <c r="G154" i="285"/>
  <c r="A154" i="285"/>
  <c r="I154" i="285" s="1"/>
  <c r="M153" i="285"/>
  <c r="G153" i="285"/>
  <c r="A153" i="285"/>
  <c r="I153" i="285" s="1"/>
  <c r="M152" i="285"/>
  <c r="G152" i="285"/>
  <c r="A152" i="285"/>
  <c r="I152" i="285" s="1"/>
  <c r="M151" i="285"/>
  <c r="G151" i="285"/>
  <c r="A151" i="285"/>
  <c r="I151" i="285" s="1"/>
  <c r="M150" i="285"/>
  <c r="G150" i="285"/>
  <c r="A150" i="285"/>
  <c r="I150" i="285" s="1"/>
  <c r="M149" i="285"/>
  <c r="G149" i="285"/>
  <c r="A149" i="285"/>
  <c r="I149" i="285" s="1"/>
  <c r="M148" i="285"/>
  <c r="G148" i="285"/>
  <c r="A148" i="285"/>
  <c r="I148" i="285" s="1"/>
  <c r="M147" i="285"/>
  <c r="G147" i="285"/>
  <c r="A147" i="285"/>
  <c r="I147" i="285" s="1"/>
  <c r="M146" i="285"/>
  <c r="G146" i="285"/>
  <c r="A146" i="285"/>
  <c r="I146" i="285" s="1"/>
  <c r="M145" i="285"/>
  <c r="G145" i="285"/>
  <c r="A145" i="285"/>
  <c r="I145" i="285" s="1"/>
  <c r="M144" i="285"/>
  <c r="G144" i="285"/>
  <c r="A144" i="285"/>
  <c r="I144" i="285" s="1"/>
  <c r="M143" i="285"/>
  <c r="G143" i="285"/>
  <c r="A143" i="285"/>
  <c r="I143" i="285" s="1"/>
  <c r="M142" i="285"/>
  <c r="G142" i="285"/>
  <c r="A142" i="285"/>
  <c r="I142" i="285" s="1"/>
  <c r="M141" i="285"/>
  <c r="G141" i="285"/>
  <c r="A141" i="285"/>
  <c r="I141" i="285" s="1"/>
  <c r="M140" i="285"/>
  <c r="G140" i="285"/>
  <c r="A140" i="285"/>
  <c r="I140" i="285" s="1"/>
  <c r="M139" i="285"/>
  <c r="G139" i="285"/>
  <c r="A139" i="285"/>
  <c r="I139" i="285" s="1"/>
  <c r="M138" i="285"/>
  <c r="G138" i="285"/>
  <c r="A138" i="285"/>
  <c r="I138" i="285" s="1"/>
  <c r="M137" i="285"/>
  <c r="G137" i="285"/>
  <c r="A137" i="285"/>
  <c r="I137" i="285" s="1"/>
  <c r="M136" i="285"/>
  <c r="G136" i="285"/>
  <c r="A136" i="285"/>
  <c r="I136" i="285" s="1"/>
  <c r="M135" i="285"/>
  <c r="G135" i="285"/>
  <c r="A135" i="285"/>
  <c r="I135" i="285" s="1"/>
  <c r="M134" i="285"/>
  <c r="G134" i="285"/>
  <c r="A134" i="285"/>
  <c r="I134" i="285" s="1"/>
  <c r="M133" i="285"/>
  <c r="G133" i="285"/>
  <c r="A133" i="285"/>
  <c r="I133" i="285" s="1"/>
  <c r="M132" i="285"/>
  <c r="G132" i="285"/>
  <c r="A132" i="285"/>
  <c r="I132" i="285" s="1"/>
  <c r="M131" i="285"/>
  <c r="G131" i="285"/>
  <c r="A131" i="285"/>
  <c r="I131" i="285" s="1"/>
  <c r="M130" i="285"/>
  <c r="G130" i="285"/>
  <c r="A130" i="285"/>
  <c r="I130" i="285" s="1"/>
  <c r="M129" i="285"/>
  <c r="G129" i="285"/>
  <c r="A129" i="285"/>
  <c r="I129" i="285" s="1"/>
  <c r="M128" i="285"/>
  <c r="G128" i="285"/>
  <c r="A128" i="285"/>
  <c r="I128" i="285" s="1"/>
  <c r="M127" i="285"/>
  <c r="G127" i="285"/>
  <c r="A127" i="285"/>
  <c r="I127" i="285" s="1"/>
  <c r="M126" i="285"/>
  <c r="G126" i="285"/>
  <c r="A126" i="285"/>
  <c r="I126" i="285" s="1"/>
  <c r="M125" i="285"/>
  <c r="G125" i="285"/>
  <c r="A125" i="285"/>
  <c r="I125" i="285" s="1"/>
  <c r="M124" i="285"/>
  <c r="G124" i="285"/>
  <c r="A124" i="285"/>
  <c r="I124" i="285" s="1"/>
  <c r="M123" i="285"/>
  <c r="G123" i="285"/>
  <c r="A123" i="285"/>
  <c r="I123" i="285" s="1"/>
  <c r="M122" i="285"/>
  <c r="G122" i="285"/>
  <c r="A122" i="285"/>
  <c r="I122" i="285" s="1"/>
  <c r="M121" i="285"/>
  <c r="G121" i="285"/>
  <c r="A121" i="285"/>
  <c r="I121" i="285" s="1"/>
  <c r="M120" i="285"/>
  <c r="G120" i="285"/>
  <c r="A120" i="285"/>
  <c r="I120" i="285" s="1"/>
  <c r="M119" i="285"/>
  <c r="G119" i="285"/>
  <c r="A119" i="285"/>
  <c r="I119" i="285" s="1"/>
  <c r="M118" i="285"/>
  <c r="G118" i="285"/>
  <c r="A118" i="285"/>
  <c r="I118" i="285" s="1"/>
  <c r="M117" i="285"/>
  <c r="G117" i="285"/>
  <c r="A117" i="285"/>
  <c r="I117" i="285" s="1"/>
  <c r="M116" i="285"/>
  <c r="G116" i="285"/>
  <c r="A116" i="285"/>
  <c r="M115" i="285"/>
  <c r="G115" i="285"/>
  <c r="A115" i="285"/>
  <c r="I115" i="285" s="1"/>
  <c r="M114" i="285"/>
  <c r="G114" i="285"/>
  <c r="A114" i="285"/>
  <c r="I114" i="285" s="1"/>
  <c r="M113" i="285"/>
  <c r="G113" i="285"/>
  <c r="A113" i="285"/>
  <c r="I113" i="285" s="1"/>
  <c r="M112" i="285"/>
  <c r="G112" i="285"/>
  <c r="A112" i="285"/>
  <c r="I112" i="285" s="1"/>
  <c r="M111" i="285"/>
  <c r="G111" i="285"/>
  <c r="A111" i="285"/>
  <c r="I111" i="285" s="1"/>
  <c r="M110" i="285"/>
  <c r="G110" i="285"/>
  <c r="A110" i="285"/>
  <c r="I110" i="285" s="1"/>
  <c r="M109" i="285"/>
  <c r="G109" i="285"/>
  <c r="A109" i="285"/>
  <c r="M108" i="285"/>
  <c r="G108" i="285"/>
  <c r="A108" i="285"/>
  <c r="I108" i="285" s="1"/>
  <c r="M107" i="285"/>
  <c r="G107" i="285"/>
  <c r="A107" i="285"/>
  <c r="I107" i="285" s="1"/>
  <c r="M106" i="285"/>
  <c r="G106" i="285"/>
  <c r="A106" i="285"/>
  <c r="I106" i="285" s="1"/>
  <c r="M105" i="285"/>
  <c r="G105" i="285"/>
  <c r="A105" i="285"/>
  <c r="I105" i="285" s="1"/>
  <c r="M104" i="285"/>
  <c r="G104" i="285"/>
  <c r="A104" i="285"/>
  <c r="I104" i="285" s="1"/>
  <c r="M103" i="285"/>
  <c r="G103" i="285"/>
  <c r="A103" i="285"/>
  <c r="I103" i="285" s="1"/>
  <c r="M102" i="285"/>
  <c r="G102" i="285"/>
  <c r="A102" i="285"/>
  <c r="I102" i="285" s="1"/>
  <c r="M101" i="285"/>
  <c r="G101" i="285"/>
  <c r="A101" i="285"/>
  <c r="I101" i="285" s="1"/>
  <c r="M100" i="285"/>
  <c r="G100" i="285"/>
  <c r="A100" i="285"/>
  <c r="I100" i="285" s="1"/>
  <c r="M99" i="285"/>
  <c r="G99" i="285"/>
  <c r="A99" i="285"/>
  <c r="I99" i="285" s="1"/>
  <c r="M98" i="285"/>
  <c r="G98" i="285"/>
  <c r="A98" i="285"/>
  <c r="I98" i="285" s="1"/>
  <c r="M97" i="285"/>
  <c r="G97" i="285"/>
  <c r="A97" i="285"/>
  <c r="I97" i="285" s="1"/>
  <c r="M96" i="285"/>
  <c r="G96" i="285"/>
  <c r="A96" i="285"/>
  <c r="I96" i="285" s="1"/>
  <c r="M95" i="285"/>
  <c r="G95" i="285"/>
  <c r="A95" i="285"/>
  <c r="I95" i="285" s="1"/>
  <c r="M94" i="285"/>
  <c r="G94" i="285"/>
  <c r="A94" i="285"/>
  <c r="I94" i="285" s="1"/>
  <c r="M93" i="285"/>
  <c r="G93" i="285"/>
  <c r="A93" i="285"/>
  <c r="M92" i="285"/>
  <c r="G92" i="285"/>
  <c r="A92" i="285"/>
  <c r="I92" i="285" s="1"/>
  <c r="M91" i="285"/>
  <c r="G91" i="285"/>
  <c r="A91" i="285"/>
  <c r="I91" i="285" s="1"/>
  <c r="M90" i="285"/>
  <c r="G90" i="285"/>
  <c r="A90" i="285"/>
  <c r="I90" i="285" s="1"/>
  <c r="M89" i="285"/>
  <c r="G89" i="285"/>
  <c r="A89" i="285"/>
  <c r="I89" i="285" s="1"/>
  <c r="M88" i="285"/>
  <c r="G88" i="285"/>
  <c r="A88" i="285"/>
  <c r="I88" i="285" s="1"/>
  <c r="M87" i="285"/>
  <c r="G87" i="285"/>
  <c r="A87" i="285"/>
  <c r="I87" i="285" s="1"/>
  <c r="M86" i="285"/>
  <c r="G86" i="285"/>
  <c r="A86" i="285"/>
  <c r="I86" i="285" s="1"/>
  <c r="M85" i="285"/>
  <c r="G85" i="285"/>
  <c r="A85" i="285"/>
  <c r="I85" i="285" s="1"/>
  <c r="M84" i="285"/>
  <c r="G84" i="285"/>
  <c r="A84" i="285"/>
  <c r="I84" i="285" s="1"/>
  <c r="M83" i="285"/>
  <c r="G83" i="285"/>
  <c r="A83" i="285"/>
  <c r="I83" i="285" s="1"/>
  <c r="M82" i="285"/>
  <c r="G82" i="285"/>
  <c r="A82" i="285"/>
  <c r="I82" i="285" s="1"/>
  <c r="M81" i="285"/>
  <c r="G81" i="285"/>
  <c r="A81" i="285"/>
  <c r="I81" i="285" s="1"/>
  <c r="M80" i="285"/>
  <c r="G80" i="285"/>
  <c r="A80" i="285"/>
  <c r="I80" i="285" s="1"/>
  <c r="M79" i="285"/>
  <c r="G79" i="285"/>
  <c r="A79" i="285"/>
  <c r="I79" i="285" s="1"/>
  <c r="M78" i="285"/>
  <c r="G78" i="285"/>
  <c r="A78" i="285"/>
  <c r="I78" i="285" s="1"/>
  <c r="M77" i="285"/>
  <c r="G77" i="285"/>
  <c r="A77" i="285"/>
  <c r="I77" i="285" s="1"/>
  <c r="M76" i="285"/>
  <c r="G76" i="285"/>
  <c r="A76" i="285"/>
  <c r="I76" i="285" s="1"/>
  <c r="M75" i="285"/>
  <c r="G75" i="285"/>
  <c r="A75" i="285"/>
  <c r="I75" i="285" s="1"/>
  <c r="M74" i="285"/>
  <c r="G74" i="285"/>
  <c r="A74" i="285"/>
  <c r="I74" i="285" s="1"/>
  <c r="M73" i="285"/>
  <c r="G73" i="285"/>
  <c r="A73" i="285"/>
  <c r="I73" i="285" s="1"/>
  <c r="M72" i="285"/>
  <c r="G72" i="285"/>
  <c r="A72" i="285"/>
  <c r="I72" i="285" s="1"/>
  <c r="M71" i="285"/>
  <c r="G71" i="285"/>
  <c r="A71" i="285"/>
  <c r="M70" i="285"/>
  <c r="G70" i="285"/>
  <c r="A70" i="285"/>
  <c r="I70" i="285" s="1"/>
  <c r="M69" i="285"/>
  <c r="G69" i="285"/>
  <c r="A69" i="285"/>
  <c r="I69" i="285" s="1"/>
  <c r="M68" i="285"/>
  <c r="G68" i="285"/>
  <c r="A68" i="285"/>
  <c r="I68" i="285" s="1"/>
  <c r="M67" i="285"/>
  <c r="G67" i="285"/>
  <c r="A67" i="285"/>
  <c r="I67" i="285" s="1"/>
  <c r="M66" i="285"/>
  <c r="G66" i="285"/>
  <c r="A66" i="285"/>
  <c r="M65" i="285"/>
  <c r="G65" i="285"/>
  <c r="A65" i="285"/>
  <c r="I65" i="285" s="1"/>
  <c r="M64" i="285"/>
  <c r="G64" i="285"/>
  <c r="A64" i="285"/>
  <c r="I64" i="285" s="1"/>
  <c r="M63" i="285"/>
  <c r="G63" i="285"/>
  <c r="A63" i="285"/>
  <c r="I63" i="285" s="1"/>
  <c r="M62" i="285"/>
  <c r="G62" i="285"/>
  <c r="A62" i="285"/>
  <c r="I62" i="285" s="1"/>
  <c r="M61" i="285"/>
  <c r="G61" i="285"/>
  <c r="A61" i="285"/>
  <c r="I61" i="285" s="1"/>
  <c r="M60" i="285"/>
  <c r="G60" i="285"/>
  <c r="A60" i="285"/>
  <c r="I60" i="285" s="1"/>
  <c r="M59" i="285"/>
  <c r="G59" i="285"/>
  <c r="A59" i="285"/>
  <c r="I59" i="285" s="1"/>
  <c r="M58" i="285"/>
  <c r="G58" i="285"/>
  <c r="A58" i="285"/>
  <c r="I58" i="285" s="1"/>
  <c r="M57" i="285"/>
  <c r="G57" i="285"/>
  <c r="A57" i="285"/>
  <c r="I57" i="285" s="1"/>
  <c r="M56" i="285"/>
  <c r="G56" i="285"/>
  <c r="A56" i="285"/>
  <c r="I56" i="285" s="1"/>
  <c r="M55" i="285"/>
  <c r="G55" i="285"/>
  <c r="A55" i="285"/>
  <c r="I55" i="285" s="1"/>
  <c r="M54" i="285"/>
  <c r="G54" i="285"/>
  <c r="A54" i="285"/>
  <c r="I54" i="285" s="1"/>
  <c r="M53" i="285"/>
  <c r="G53" i="285"/>
  <c r="A53" i="285"/>
  <c r="I53" i="285" s="1"/>
  <c r="M52" i="285"/>
  <c r="G52" i="285"/>
  <c r="A52" i="285"/>
  <c r="I52" i="285" s="1"/>
  <c r="M51" i="285"/>
  <c r="G51" i="285"/>
  <c r="A51" i="285"/>
  <c r="I51" i="285" s="1"/>
  <c r="M50" i="285"/>
  <c r="G50" i="285"/>
  <c r="A50" i="285"/>
  <c r="I50" i="285" s="1"/>
  <c r="M49" i="285"/>
  <c r="G49" i="285"/>
  <c r="A49" i="285"/>
  <c r="I49" i="285" s="1"/>
  <c r="M48" i="285"/>
  <c r="G48" i="285"/>
  <c r="A48" i="285"/>
  <c r="I48" i="285" s="1"/>
  <c r="M47" i="285"/>
  <c r="G47" i="285"/>
  <c r="A47" i="285"/>
  <c r="I47" i="285" s="1"/>
  <c r="M46" i="285"/>
  <c r="G46" i="285"/>
  <c r="A46" i="285"/>
  <c r="I46" i="285" s="1"/>
  <c r="M45" i="285"/>
  <c r="G45" i="285"/>
  <c r="A45" i="285"/>
  <c r="I45" i="285" s="1"/>
  <c r="M44" i="285"/>
  <c r="G44" i="285"/>
  <c r="A44" i="285"/>
  <c r="I44" i="285" s="1"/>
  <c r="M43" i="285"/>
  <c r="G43" i="285"/>
  <c r="A43" i="285"/>
  <c r="I43" i="285" s="1"/>
  <c r="M42" i="285"/>
  <c r="G42" i="285"/>
  <c r="A42" i="285"/>
  <c r="T169" i="285" s="1"/>
  <c r="M41" i="285"/>
  <c r="G41" i="285"/>
  <c r="A41" i="285"/>
  <c r="I41" i="285" s="1"/>
  <c r="M40" i="285"/>
  <c r="G40" i="285"/>
  <c r="A40" i="285"/>
  <c r="M39" i="285"/>
  <c r="G39" i="285"/>
  <c r="A39" i="285"/>
  <c r="I39" i="285" s="1"/>
  <c r="M38" i="285"/>
  <c r="G38" i="285"/>
  <c r="A38" i="285"/>
  <c r="I38" i="285" s="1"/>
  <c r="M37" i="285"/>
  <c r="G37" i="285"/>
  <c r="A37" i="285"/>
  <c r="I37" i="285" s="1"/>
  <c r="M36" i="285"/>
  <c r="G36" i="285"/>
  <c r="A36" i="285"/>
  <c r="M35" i="285"/>
  <c r="G35" i="285"/>
  <c r="A35" i="285"/>
  <c r="I35" i="285" s="1"/>
  <c r="M34" i="285"/>
  <c r="G34" i="285"/>
  <c r="A34" i="285"/>
  <c r="I34" i="285" s="1"/>
  <c r="M33" i="285"/>
  <c r="G33" i="285"/>
  <c r="A33" i="285"/>
  <c r="I33" i="285" s="1"/>
  <c r="M32" i="285"/>
  <c r="G32" i="285"/>
  <c r="A32" i="285"/>
  <c r="I32" i="285" s="1"/>
  <c r="M31" i="285"/>
  <c r="G31" i="285"/>
  <c r="A31" i="285"/>
  <c r="I31" i="285" s="1"/>
  <c r="M30" i="285"/>
  <c r="G30" i="285"/>
  <c r="A30" i="285"/>
  <c r="I30" i="285" s="1"/>
  <c r="M29" i="285"/>
  <c r="G29" i="285"/>
  <c r="A29" i="285"/>
  <c r="I29" i="285" s="1"/>
  <c r="M28" i="285"/>
  <c r="G28" i="285"/>
  <c r="A28" i="285"/>
  <c r="M27" i="285"/>
  <c r="G27" i="285"/>
  <c r="A27" i="285"/>
  <c r="I27" i="285" s="1"/>
  <c r="M26" i="285"/>
  <c r="G26" i="285"/>
  <c r="A26" i="285"/>
  <c r="I26" i="285" s="1"/>
  <c r="M25" i="285"/>
  <c r="G25" i="285"/>
  <c r="A25" i="285"/>
  <c r="I25" i="285" s="1"/>
  <c r="M24" i="285"/>
  <c r="G24" i="285"/>
  <c r="A24" i="285"/>
  <c r="I24" i="285" s="1"/>
  <c r="M23" i="285"/>
  <c r="G23" i="285"/>
  <c r="A23" i="285"/>
  <c r="I23" i="285" s="1"/>
  <c r="M22" i="285"/>
  <c r="G22" i="285"/>
  <c r="A22" i="285"/>
  <c r="I22" i="285" s="1"/>
  <c r="M21" i="285"/>
  <c r="G21" i="285"/>
  <c r="A21" i="285"/>
  <c r="I21" i="285" s="1"/>
  <c r="M20" i="285"/>
  <c r="G20" i="285"/>
  <c r="A20" i="285"/>
  <c r="I20" i="285" s="1"/>
  <c r="M19" i="285"/>
  <c r="G19" i="285"/>
  <c r="A19" i="285"/>
  <c r="I19" i="285" s="1"/>
  <c r="M18" i="285"/>
  <c r="G18" i="285"/>
  <c r="A18" i="285"/>
  <c r="I18" i="285" s="1"/>
  <c r="M17" i="285"/>
  <c r="G17" i="285"/>
  <c r="A17" i="285"/>
  <c r="I17" i="285" s="1"/>
  <c r="M16" i="285"/>
  <c r="G16" i="285"/>
  <c r="A16" i="285"/>
  <c r="I16" i="285" s="1"/>
  <c r="M15" i="285"/>
  <c r="G15" i="285"/>
  <c r="A15" i="285"/>
  <c r="I15" i="285" s="1"/>
  <c r="M14" i="285"/>
  <c r="G14" i="285"/>
  <c r="A14" i="285"/>
  <c r="M13" i="285"/>
  <c r="G13" i="285"/>
  <c r="A13" i="285"/>
  <c r="M12" i="285"/>
  <c r="G12" i="285"/>
  <c r="A12" i="285"/>
  <c r="I12" i="285" s="1"/>
  <c r="M11" i="285"/>
  <c r="G11" i="285"/>
  <c r="A11" i="285"/>
  <c r="I11" i="285" s="1"/>
  <c r="M10" i="285"/>
  <c r="G10" i="285"/>
  <c r="A10" i="285"/>
  <c r="I10" i="285" s="1"/>
  <c r="M9" i="285"/>
  <c r="G9" i="285"/>
  <c r="A9" i="285"/>
  <c r="M8" i="285"/>
  <c r="G8" i="285"/>
  <c r="A8" i="285"/>
  <c r="I8" i="285" s="1"/>
  <c r="M7" i="285"/>
  <c r="G7" i="285"/>
  <c r="A7" i="285"/>
  <c r="AK6" i="285"/>
  <c r="AJ6" i="285"/>
  <c r="AI6" i="285"/>
  <c r="AH6" i="285"/>
  <c r="AF6" i="285"/>
  <c r="AE6" i="285"/>
  <c r="M6" i="285"/>
  <c r="G6" i="285"/>
  <c r="A6" i="285"/>
  <c r="I6" i="285" s="1"/>
  <c r="AG5" i="285"/>
  <c r="AL5" i="285" s="1"/>
  <c r="M5" i="285"/>
  <c r="G5" i="285"/>
  <c r="A5" i="285"/>
  <c r="I5" i="285" s="1"/>
  <c r="AG4" i="285"/>
  <c r="M4" i="285"/>
  <c r="G4" i="285"/>
  <c r="A4" i="285"/>
  <c r="AG3" i="285"/>
  <c r="AL3" i="285" s="1"/>
  <c r="M3" i="285"/>
  <c r="G3" i="285"/>
  <c r="A3" i="285"/>
  <c r="AG2" i="285"/>
  <c r="AL2" i="285" s="1"/>
  <c r="M2" i="285"/>
  <c r="G2" i="285"/>
  <c r="A2" i="285"/>
  <c r="D33" i="273"/>
  <c r="I33" i="273" s="1"/>
  <c r="D35" i="273"/>
  <c r="I35" i="273" s="1"/>
  <c r="D34" i="273"/>
  <c r="I34" i="273" s="1"/>
  <c r="D36" i="273"/>
  <c r="I36" i="273" s="1"/>
  <c r="AG4" i="284"/>
  <c r="AL4" i="284" s="1"/>
  <c r="AG3" i="284"/>
  <c r="AL3" i="284" s="1"/>
  <c r="AG2" i="284"/>
  <c r="AL2" i="284" s="1"/>
  <c r="G162" i="284"/>
  <c r="T162" i="284" s="1"/>
  <c r="I162" i="284"/>
  <c r="M162" i="284"/>
  <c r="U162" i="284"/>
  <c r="V162" i="284"/>
  <c r="W162" i="284"/>
  <c r="X162" i="284"/>
  <c r="Y162" i="284"/>
  <c r="G163" i="284"/>
  <c r="M163" i="284"/>
  <c r="T163" i="284"/>
  <c r="U163" i="284"/>
  <c r="V163" i="284"/>
  <c r="W163" i="284"/>
  <c r="X163" i="284"/>
  <c r="Y163" i="284"/>
  <c r="Z163" i="284"/>
  <c r="Y171" i="284"/>
  <c r="X171" i="284"/>
  <c r="V171" i="284"/>
  <c r="T171" i="284"/>
  <c r="T169" i="284"/>
  <c r="F165" i="284"/>
  <c r="A163" i="284"/>
  <c r="I163" i="284" s="1"/>
  <c r="M161" i="284"/>
  <c r="G161" i="284"/>
  <c r="A161" i="284"/>
  <c r="I161" i="284" s="1"/>
  <c r="M160" i="284"/>
  <c r="I160" i="284"/>
  <c r="G160" i="284"/>
  <c r="M159" i="284"/>
  <c r="I159" i="284"/>
  <c r="G159" i="284"/>
  <c r="M158" i="284"/>
  <c r="G158" i="284"/>
  <c r="A158" i="284"/>
  <c r="I158" i="284" s="1"/>
  <c r="M157" i="284"/>
  <c r="G157" i="284"/>
  <c r="A157" i="284"/>
  <c r="I157" i="284" s="1"/>
  <c r="M156" i="284"/>
  <c r="G156" i="284"/>
  <c r="A156" i="284"/>
  <c r="I156" i="284" s="1"/>
  <c r="M155" i="284"/>
  <c r="G155" i="284"/>
  <c r="A155" i="284"/>
  <c r="I155" i="284" s="1"/>
  <c r="M154" i="284"/>
  <c r="G154" i="284"/>
  <c r="A154" i="284"/>
  <c r="I154" i="284" s="1"/>
  <c r="M153" i="284"/>
  <c r="G153" i="284"/>
  <c r="A153" i="284"/>
  <c r="I153" i="284" s="1"/>
  <c r="M152" i="284"/>
  <c r="G152" i="284"/>
  <c r="A152" i="284"/>
  <c r="I152" i="284" s="1"/>
  <c r="M151" i="284"/>
  <c r="G151" i="284"/>
  <c r="A151" i="284"/>
  <c r="I151" i="284" s="1"/>
  <c r="M150" i="284"/>
  <c r="G150" i="284"/>
  <c r="A150" i="284"/>
  <c r="I150" i="284" s="1"/>
  <c r="M149" i="284"/>
  <c r="G149" i="284"/>
  <c r="A149" i="284"/>
  <c r="I149" i="284" s="1"/>
  <c r="M148" i="284"/>
  <c r="G148" i="284"/>
  <c r="A148" i="284"/>
  <c r="I148" i="284" s="1"/>
  <c r="M147" i="284"/>
  <c r="G147" i="284"/>
  <c r="A147" i="284"/>
  <c r="I147" i="284" s="1"/>
  <c r="M146" i="284"/>
  <c r="G146" i="284"/>
  <c r="A146" i="284"/>
  <c r="I146" i="284" s="1"/>
  <c r="M145" i="284"/>
  <c r="G145" i="284"/>
  <c r="A145" i="284"/>
  <c r="I145" i="284" s="1"/>
  <c r="M144" i="284"/>
  <c r="G144" i="284"/>
  <c r="A144" i="284"/>
  <c r="I144" i="284" s="1"/>
  <c r="M143" i="284"/>
  <c r="G143" i="284"/>
  <c r="A143" i="284"/>
  <c r="I143" i="284" s="1"/>
  <c r="M142" i="284"/>
  <c r="G142" i="284"/>
  <c r="A142" i="284"/>
  <c r="I142" i="284" s="1"/>
  <c r="M141" i="284"/>
  <c r="G141" i="284"/>
  <c r="A141" i="284"/>
  <c r="I141" i="284" s="1"/>
  <c r="M140" i="284"/>
  <c r="G140" i="284"/>
  <c r="A140" i="284"/>
  <c r="I140" i="284" s="1"/>
  <c r="M139" i="284"/>
  <c r="G139" i="284"/>
  <c r="A139" i="284"/>
  <c r="I139" i="284" s="1"/>
  <c r="M138" i="284"/>
  <c r="G138" i="284"/>
  <c r="A138" i="284"/>
  <c r="I138" i="284" s="1"/>
  <c r="M137" i="284"/>
  <c r="G137" i="284"/>
  <c r="A137" i="284"/>
  <c r="I137" i="284" s="1"/>
  <c r="M136" i="284"/>
  <c r="G136" i="284"/>
  <c r="A136" i="284"/>
  <c r="I136" i="284" s="1"/>
  <c r="M135" i="284"/>
  <c r="G135" i="284"/>
  <c r="A135" i="284"/>
  <c r="I135" i="284" s="1"/>
  <c r="M134" i="284"/>
  <c r="G134" i="284"/>
  <c r="A134" i="284"/>
  <c r="I134" i="284" s="1"/>
  <c r="M133" i="284"/>
  <c r="G133" i="284"/>
  <c r="A133" i="284"/>
  <c r="I133" i="284" s="1"/>
  <c r="M132" i="284"/>
  <c r="G132" i="284"/>
  <c r="A132" i="284"/>
  <c r="I132" i="284" s="1"/>
  <c r="M131" i="284"/>
  <c r="G131" i="284"/>
  <c r="A131" i="284"/>
  <c r="I131" i="284" s="1"/>
  <c r="M130" i="284"/>
  <c r="G130" i="284"/>
  <c r="A130" i="284"/>
  <c r="I130" i="284" s="1"/>
  <c r="M129" i="284"/>
  <c r="G129" i="284"/>
  <c r="A129" i="284"/>
  <c r="I129" i="284" s="1"/>
  <c r="M128" i="284"/>
  <c r="G128" i="284"/>
  <c r="A128" i="284"/>
  <c r="I128" i="284" s="1"/>
  <c r="M127" i="284"/>
  <c r="G127" i="284"/>
  <c r="A127" i="284"/>
  <c r="I127" i="284" s="1"/>
  <c r="M126" i="284"/>
  <c r="G126" i="284"/>
  <c r="A126" i="284"/>
  <c r="I126" i="284" s="1"/>
  <c r="M125" i="284"/>
  <c r="G125" i="284"/>
  <c r="A125" i="284"/>
  <c r="I125" i="284" s="1"/>
  <c r="M124" i="284"/>
  <c r="G124" i="284"/>
  <c r="A124" i="284"/>
  <c r="I124" i="284" s="1"/>
  <c r="M123" i="284"/>
  <c r="G123" i="284"/>
  <c r="A123" i="284"/>
  <c r="I123" i="284" s="1"/>
  <c r="M122" i="284"/>
  <c r="G122" i="284"/>
  <c r="A122" i="284"/>
  <c r="I122" i="284" s="1"/>
  <c r="M121" i="284"/>
  <c r="G121" i="284"/>
  <c r="A121" i="284"/>
  <c r="I121" i="284" s="1"/>
  <c r="M120" i="284"/>
  <c r="G120" i="284"/>
  <c r="A120" i="284"/>
  <c r="I120" i="284" s="1"/>
  <c r="M119" i="284"/>
  <c r="G119" i="284"/>
  <c r="A119" i="284"/>
  <c r="I119" i="284" s="1"/>
  <c r="M118" i="284"/>
  <c r="G118" i="284"/>
  <c r="A118" i="284"/>
  <c r="I118" i="284" s="1"/>
  <c r="M117" i="284"/>
  <c r="G117" i="284"/>
  <c r="A117" i="284"/>
  <c r="I117" i="284" s="1"/>
  <c r="M116" i="284"/>
  <c r="G116" i="284"/>
  <c r="A116" i="284"/>
  <c r="M115" i="284"/>
  <c r="G115" i="284"/>
  <c r="A115" i="284"/>
  <c r="I115" i="284" s="1"/>
  <c r="M114" i="284"/>
  <c r="G114" i="284"/>
  <c r="A114" i="284"/>
  <c r="I114" i="284" s="1"/>
  <c r="M113" i="284"/>
  <c r="G113" i="284"/>
  <c r="A113" i="284"/>
  <c r="I113" i="284" s="1"/>
  <c r="M112" i="284"/>
  <c r="G112" i="284"/>
  <c r="A112" i="284"/>
  <c r="I112" i="284" s="1"/>
  <c r="M111" i="284"/>
  <c r="G111" i="284"/>
  <c r="A111" i="284"/>
  <c r="I111" i="284" s="1"/>
  <c r="M110" i="284"/>
  <c r="G110" i="284"/>
  <c r="A110" i="284"/>
  <c r="I110" i="284" s="1"/>
  <c r="M109" i="284"/>
  <c r="G109" i="284"/>
  <c r="A109" i="284"/>
  <c r="I109" i="284" s="1"/>
  <c r="M108" i="284"/>
  <c r="G108" i="284"/>
  <c r="A108" i="284"/>
  <c r="I108" i="284" s="1"/>
  <c r="M107" i="284"/>
  <c r="G107" i="284"/>
  <c r="A107" i="284"/>
  <c r="I107" i="284" s="1"/>
  <c r="M106" i="284"/>
  <c r="G106" i="284"/>
  <c r="A106" i="284"/>
  <c r="I106" i="284" s="1"/>
  <c r="M105" i="284"/>
  <c r="G105" i="284"/>
  <c r="A105" i="284"/>
  <c r="I105" i="284" s="1"/>
  <c r="M104" i="284"/>
  <c r="G104" i="284"/>
  <c r="A104" i="284"/>
  <c r="M103" i="284"/>
  <c r="G103" i="284"/>
  <c r="A103" i="284"/>
  <c r="I103" i="284" s="1"/>
  <c r="M102" i="284"/>
  <c r="G102" i="284"/>
  <c r="A102" i="284"/>
  <c r="I102" i="284" s="1"/>
  <c r="M101" i="284"/>
  <c r="G101" i="284"/>
  <c r="A101" i="284"/>
  <c r="I101" i="284" s="1"/>
  <c r="M100" i="284"/>
  <c r="G100" i="284"/>
  <c r="A100" i="284"/>
  <c r="I100" i="284" s="1"/>
  <c r="M99" i="284"/>
  <c r="G99" i="284"/>
  <c r="A99" i="284"/>
  <c r="I99" i="284" s="1"/>
  <c r="M98" i="284"/>
  <c r="G98" i="284"/>
  <c r="A98" i="284"/>
  <c r="I98" i="284" s="1"/>
  <c r="M97" i="284"/>
  <c r="G97" i="284"/>
  <c r="A97" i="284"/>
  <c r="I97" i="284" s="1"/>
  <c r="M96" i="284"/>
  <c r="G96" i="284"/>
  <c r="A96" i="284"/>
  <c r="I96" i="284" s="1"/>
  <c r="M95" i="284"/>
  <c r="G95" i="284"/>
  <c r="A95" i="284"/>
  <c r="I95" i="284" s="1"/>
  <c r="M94" i="284"/>
  <c r="G94" i="284"/>
  <c r="A94" i="284"/>
  <c r="I94" i="284" s="1"/>
  <c r="M93" i="284"/>
  <c r="G93" i="284"/>
  <c r="A93" i="284"/>
  <c r="I93" i="284" s="1"/>
  <c r="M92" i="284"/>
  <c r="G92" i="284"/>
  <c r="A92" i="284"/>
  <c r="I92" i="284" s="1"/>
  <c r="M91" i="284"/>
  <c r="G91" i="284"/>
  <c r="A91" i="284"/>
  <c r="I91" i="284" s="1"/>
  <c r="M90" i="284"/>
  <c r="G90" i="284"/>
  <c r="A90" i="284"/>
  <c r="I90" i="284" s="1"/>
  <c r="M89" i="284"/>
  <c r="G89" i="284"/>
  <c r="A89" i="284"/>
  <c r="I89" i="284" s="1"/>
  <c r="M88" i="284"/>
  <c r="G88" i="284"/>
  <c r="A88" i="284"/>
  <c r="I88" i="284" s="1"/>
  <c r="M87" i="284"/>
  <c r="G87" i="284"/>
  <c r="A87" i="284"/>
  <c r="I87" i="284" s="1"/>
  <c r="M86" i="284"/>
  <c r="G86" i="284"/>
  <c r="A86" i="284"/>
  <c r="I86" i="284" s="1"/>
  <c r="M85" i="284"/>
  <c r="G85" i="284"/>
  <c r="A85" i="284"/>
  <c r="I85" i="284" s="1"/>
  <c r="M84" i="284"/>
  <c r="G84" i="284"/>
  <c r="A84" i="284"/>
  <c r="I84" i="284" s="1"/>
  <c r="M83" i="284"/>
  <c r="G83" i="284"/>
  <c r="A83" i="284"/>
  <c r="I83" i="284" s="1"/>
  <c r="M82" i="284"/>
  <c r="G82" i="284"/>
  <c r="A82" i="284"/>
  <c r="I82" i="284" s="1"/>
  <c r="M81" i="284"/>
  <c r="G81" i="284"/>
  <c r="A81" i="284"/>
  <c r="I81" i="284" s="1"/>
  <c r="M80" i="284"/>
  <c r="G80" i="284"/>
  <c r="A80" i="284"/>
  <c r="I80" i="284" s="1"/>
  <c r="M79" i="284"/>
  <c r="G79" i="284"/>
  <c r="A79" i="284"/>
  <c r="I79" i="284" s="1"/>
  <c r="M78" i="284"/>
  <c r="G78" i="284"/>
  <c r="A78" i="284"/>
  <c r="I78" i="284" s="1"/>
  <c r="M77" i="284"/>
  <c r="G77" i="284"/>
  <c r="A77" i="284"/>
  <c r="I77" i="284" s="1"/>
  <c r="M76" i="284"/>
  <c r="G76" i="284"/>
  <c r="A76" i="284"/>
  <c r="I76" i="284" s="1"/>
  <c r="M75" i="284"/>
  <c r="G75" i="284"/>
  <c r="A75" i="284"/>
  <c r="I75" i="284" s="1"/>
  <c r="M74" i="284"/>
  <c r="G74" i="284"/>
  <c r="A74" i="284"/>
  <c r="I74" i="284" s="1"/>
  <c r="M73" i="284"/>
  <c r="G73" i="284"/>
  <c r="A73" i="284"/>
  <c r="I73" i="284" s="1"/>
  <c r="M72" i="284"/>
  <c r="G72" i="284"/>
  <c r="A72" i="284"/>
  <c r="I72" i="284" s="1"/>
  <c r="M71" i="284"/>
  <c r="G71" i="284"/>
  <c r="A71" i="284"/>
  <c r="M70" i="284"/>
  <c r="G70" i="284"/>
  <c r="A70" i="284"/>
  <c r="I70" i="284" s="1"/>
  <c r="M69" i="284"/>
  <c r="G69" i="284"/>
  <c r="A69" i="284"/>
  <c r="I69" i="284" s="1"/>
  <c r="M68" i="284"/>
  <c r="G68" i="284"/>
  <c r="A68" i="284"/>
  <c r="I68" i="284" s="1"/>
  <c r="M67" i="284"/>
  <c r="G67" i="284"/>
  <c r="A67" i="284"/>
  <c r="I67" i="284" s="1"/>
  <c r="M66" i="284"/>
  <c r="G66" i="284"/>
  <c r="A66" i="284"/>
  <c r="M65" i="284"/>
  <c r="G65" i="284"/>
  <c r="A65" i="284"/>
  <c r="I65" i="284" s="1"/>
  <c r="M64" i="284"/>
  <c r="G64" i="284"/>
  <c r="A64" i="284"/>
  <c r="I64" i="284" s="1"/>
  <c r="M63" i="284"/>
  <c r="G63" i="284"/>
  <c r="A63" i="284"/>
  <c r="I63" i="284" s="1"/>
  <c r="M62" i="284"/>
  <c r="G62" i="284"/>
  <c r="A62" i="284"/>
  <c r="I62" i="284" s="1"/>
  <c r="M61" i="284"/>
  <c r="G61" i="284"/>
  <c r="A61" i="284"/>
  <c r="I61" i="284" s="1"/>
  <c r="M60" i="284"/>
  <c r="G60" i="284"/>
  <c r="A60" i="284"/>
  <c r="I60" i="284" s="1"/>
  <c r="M59" i="284"/>
  <c r="G59" i="284"/>
  <c r="A59" i="284"/>
  <c r="I59" i="284" s="1"/>
  <c r="M58" i="284"/>
  <c r="G58" i="284"/>
  <c r="A58" i="284"/>
  <c r="I58" i="284" s="1"/>
  <c r="M57" i="284"/>
  <c r="G57" i="284"/>
  <c r="A57" i="284"/>
  <c r="M56" i="284"/>
  <c r="G56" i="284"/>
  <c r="A56" i="284"/>
  <c r="I56" i="284" s="1"/>
  <c r="M55" i="284"/>
  <c r="G55" i="284"/>
  <c r="A55" i="284"/>
  <c r="M54" i="284"/>
  <c r="G54" i="284"/>
  <c r="A54" i="284"/>
  <c r="I54" i="284" s="1"/>
  <c r="M53" i="284"/>
  <c r="G53" i="284"/>
  <c r="A53" i="284"/>
  <c r="I53" i="284" s="1"/>
  <c r="M52" i="284"/>
  <c r="G52" i="284"/>
  <c r="A52" i="284"/>
  <c r="I52" i="284" s="1"/>
  <c r="M51" i="284"/>
  <c r="G51" i="284"/>
  <c r="A51" i="284"/>
  <c r="I51" i="284" s="1"/>
  <c r="M50" i="284"/>
  <c r="G50" i="284"/>
  <c r="A50" i="284"/>
  <c r="I50" i="284" s="1"/>
  <c r="M49" i="284"/>
  <c r="G49" i="284"/>
  <c r="A49" i="284"/>
  <c r="I49" i="284" s="1"/>
  <c r="M48" i="284"/>
  <c r="G48" i="284"/>
  <c r="A48" i="284"/>
  <c r="I48" i="284" s="1"/>
  <c r="M47" i="284"/>
  <c r="G47" i="284"/>
  <c r="A47" i="284"/>
  <c r="I47" i="284" s="1"/>
  <c r="M46" i="284"/>
  <c r="G46" i="284"/>
  <c r="A46" i="284"/>
  <c r="M45" i="284"/>
  <c r="G45" i="284"/>
  <c r="A45" i="284"/>
  <c r="I45" i="284" s="1"/>
  <c r="M44" i="284"/>
  <c r="G44" i="284"/>
  <c r="A44" i="284"/>
  <c r="I44" i="284" s="1"/>
  <c r="M43" i="284"/>
  <c r="G43" i="284"/>
  <c r="A43" i="284"/>
  <c r="M42" i="284"/>
  <c r="G42" i="284"/>
  <c r="A42" i="284"/>
  <c r="M41" i="284"/>
  <c r="G41" i="284"/>
  <c r="A41" i="284"/>
  <c r="M40" i="284"/>
  <c r="G40" i="284"/>
  <c r="A40" i="284"/>
  <c r="M39" i="284"/>
  <c r="G39" i="284"/>
  <c r="A39" i="284"/>
  <c r="I39" i="284" s="1"/>
  <c r="M38" i="284"/>
  <c r="G38" i="284"/>
  <c r="A38" i="284"/>
  <c r="I38" i="284" s="1"/>
  <c r="M37" i="284"/>
  <c r="G37" i="284"/>
  <c r="A37" i="284"/>
  <c r="I37" i="284" s="1"/>
  <c r="M36" i="284"/>
  <c r="G36" i="284"/>
  <c r="A36" i="284"/>
  <c r="M35" i="284"/>
  <c r="G35" i="284"/>
  <c r="A35" i="284"/>
  <c r="I35" i="284" s="1"/>
  <c r="M34" i="284"/>
  <c r="G34" i="284"/>
  <c r="A34" i="284"/>
  <c r="I34" i="284" s="1"/>
  <c r="M33" i="284"/>
  <c r="G33" i="284"/>
  <c r="A33" i="284"/>
  <c r="I33" i="284" s="1"/>
  <c r="M32" i="284"/>
  <c r="G32" i="284"/>
  <c r="A32" i="284"/>
  <c r="I32" i="284" s="1"/>
  <c r="M31" i="284"/>
  <c r="G31" i="284"/>
  <c r="A31" i="284"/>
  <c r="I31" i="284" s="1"/>
  <c r="M30" i="284"/>
  <c r="G30" i="284"/>
  <c r="A30" i="284"/>
  <c r="I30" i="284" s="1"/>
  <c r="M29" i="284"/>
  <c r="G29" i="284"/>
  <c r="A29" i="284"/>
  <c r="I29" i="284" s="1"/>
  <c r="M28" i="284"/>
  <c r="G28" i="284"/>
  <c r="A28" i="284"/>
  <c r="M27" i="284"/>
  <c r="G27" i="284"/>
  <c r="A27" i="284"/>
  <c r="I27" i="284" s="1"/>
  <c r="M26" i="284"/>
  <c r="G26" i="284"/>
  <c r="A26" i="284"/>
  <c r="I26" i="284" s="1"/>
  <c r="M25" i="284"/>
  <c r="G25" i="284"/>
  <c r="A25" i="284"/>
  <c r="I25" i="284" s="1"/>
  <c r="M24" i="284"/>
  <c r="G24" i="284"/>
  <c r="A24" i="284"/>
  <c r="I24" i="284" s="1"/>
  <c r="M23" i="284"/>
  <c r="G23" i="284"/>
  <c r="A23" i="284"/>
  <c r="I23" i="284" s="1"/>
  <c r="M22" i="284"/>
  <c r="G22" i="284"/>
  <c r="A22" i="284"/>
  <c r="I22" i="284" s="1"/>
  <c r="M21" i="284"/>
  <c r="G21" i="284"/>
  <c r="A21" i="284"/>
  <c r="I21" i="284" s="1"/>
  <c r="M20" i="284"/>
  <c r="G20" i="284"/>
  <c r="A20" i="284"/>
  <c r="I20" i="284" s="1"/>
  <c r="M19" i="284"/>
  <c r="G19" i="284"/>
  <c r="A19" i="284"/>
  <c r="I19" i="284" s="1"/>
  <c r="M18" i="284"/>
  <c r="G18" i="284"/>
  <c r="A18" i="284"/>
  <c r="I18" i="284" s="1"/>
  <c r="M17" i="284"/>
  <c r="G17" i="284"/>
  <c r="A17" i="284"/>
  <c r="I17" i="284" s="1"/>
  <c r="M16" i="284"/>
  <c r="G16" i="284"/>
  <c r="A16" i="284"/>
  <c r="I16" i="284" s="1"/>
  <c r="M15" i="284"/>
  <c r="G15" i="284"/>
  <c r="A15" i="284"/>
  <c r="I15" i="284" s="1"/>
  <c r="M14" i="284"/>
  <c r="G14" i="284"/>
  <c r="A14" i="284"/>
  <c r="I14" i="284" s="1"/>
  <c r="M13" i="284"/>
  <c r="G13" i="284"/>
  <c r="A13" i="284"/>
  <c r="M12" i="284"/>
  <c r="G12" i="284"/>
  <c r="A12" i="284"/>
  <c r="M11" i="284"/>
  <c r="G11" i="284"/>
  <c r="A11" i="284"/>
  <c r="I11" i="284" s="1"/>
  <c r="M10" i="284"/>
  <c r="G10" i="284"/>
  <c r="A10" i="284"/>
  <c r="I10" i="284" s="1"/>
  <c r="M9" i="284"/>
  <c r="G9" i="284"/>
  <c r="A9" i="284"/>
  <c r="M8" i="284"/>
  <c r="G8" i="284"/>
  <c r="A8" i="284"/>
  <c r="I8" i="284" s="1"/>
  <c r="M7" i="284"/>
  <c r="G7" i="284"/>
  <c r="A7" i="284"/>
  <c r="I7" i="284" s="1"/>
  <c r="AK6" i="284"/>
  <c r="AJ6" i="284"/>
  <c r="AI6" i="284"/>
  <c r="AH6" i="284"/>
  <c r="AF6" i="284"/>
  <c r="AE6" i="284"/>
  <c r="M6" i="284"/>
  <c r="G6" i="284"/>
  <c r="A6" i="284"/>
  <c r="I6" i="284" s="1"/>
  <c r="AG5" i="284"/>
  <c r="AL5" i="284" s="1"/>
  <c r="M5" i="284"/>
  <c r="G5" i="284"/>
  <c r="A5" i="284"/>
  <c r="I5" i="284" s="1"/>
  <c r="M4" i="284"/>
  <c r="G4" i="284"/>
  <c r="A4" i="284"/>
  <c r="M3" i="284"/>
  <c r="G3" i="284"/>
  <c r="A3" i="284"/>
  <c r="M2" i="284"/>
  <c r="G2" i="284"/>
  <c r="A2" i="284"/>
  <c r="A165" i="284" s="1"/>
  <c r="AG5" i="283"/>
  <c r="AE6" i="283"/>
  <c r="AF6" i="283"/>
  <c r="AH6" i="283"/>
  <c r="AI6" i="283"/>
  <c r="AJ6" i="283"/>
  <c r="AK6" i="283"/>
  <c r="AG4" i="283"/>
  <c r="AG3" i="283"/>
  <c r="AL3" i="283" s="1"/>
  <c r="AG2" i="283"/>
  <c r="AL2" i="283" s="1"/>
  <c r="G160" i="283"/>
  <c r="X171" i="283"/>
  <c r="V171" i="283"/>
  <c r="T171" i="283"/>
  <c r="T169" i="283"/>
  <c r="F165" i="283"/>
  <c r="G163" i="283"/>
  <c r="A163" i="283"/>
  <c r="Y162" i="283"/>
  <c r="X162" i="283"/>
  <c r="W162" i="283"/>
  <c r="V162" i="283"/>
  <c r="U162" i="283"/>
  <c r="T162" i="283"/>
  <c r="Z162" i="283" s="1"/>
  <c r="AB162" i="283" s="1"/>
  <c r="M161" i="283"/>
  <c r="G161" i="283"/>
  <c r="A161" i="283"/>
  <c r="I161" i="283" s="1"/>
  <c r="Y160" i="283"/>
  <c r="X160" i="283"/>
  <c r="W160" i="283"/>
  <c r="V160" i="283"/>
  <c r="U160" i="283"/>
  <c r="T160" i="283"/>
  <c r="Z160" i="283" s="1"/>
  <c r="AB160" i="283" s="1"/>
  <c r="M160" i="283"/>
  <c r="I160" i="283"/>
  <c r="M159" i="283"/>
  <c r="I159" i="283"/>
  <c r="G159" i="283"/>
  <c r="M158" i="283"/>
  <c r="G158" i="283"/>
  <c r="A158" i="283"/>
  <c r="I158" i="283" s="1"/>
  <c r="M157" i="283"/>
  <c r="G157" i="283"/>
  <c r="A157" i="283"/>
  <c r="I157" i="283" s="1"/>
  <c r="M156" i="283"/>
  <c r="G156" i="283"/>
  <c r="A156" i="283"/>
  <c r="I156" i="283" s="1"/>
  <c r="M155" i="283"/>
  <c r="G155" i="283"/>
  <c r="A155" i="283"/>
  <c r="I155" i="283" s="1"/>
  <c r="M154" i="283"/>
  <c r="G154" i="283"/>
  <c r="A154" i="283"/>
  <c r="I154" i="283" s="1"/>
  <c r="M153" i="283"/>
  <c r="G153" i="283"/>
  <c r="A153" i="283"/>
  <c r="I153" i="283" s="1"/>
  <c r="M152" i="283"/>
  <c r="G152" i="283"/>
  <c r="A152" i="283"/>
  <c r="I152" i="283" s="1"/>
  <c r="M151" i="283"/>
  <c r="G151" i="283"/>
  <c r="A151" i="283"/>
  <c r="I151" i="283" s="1"/>
  <c r="M150" i="283"/>
  <c r="G150" i="283"/>
  <c r="A150" i="283"/>
  <c r="I150" i="283" s="1"/>
  <c r="M149" i="283"/>
  <c r="G149" i="283"/>
  <c r="A149" i="283"/>
  <c r="I149" i="283" s="1"/>
  <c r="M148" i="283"/>
  <c r="G148" i="283"/>
  <c r="A148" i="283"/>
  <c r="I148" i="283" s="1"/>
  <c r="M147" i="283"/>
  <c r="G147" i="283"/>
  <c r="A147" i="283"/>
  <c r="I147" i="283" s="1"/>
  <c r="M146" i="283"/>
  <c r="G146" i="283"/>
  <c r="A146" i="283"/>
  <c r="I146" i="283" s="1"/>
  <c r="M145" i="283"/>
  <c r="G145" i="283"/>
  <c r="A145" i="283"/>
  <c r="I145" i="283" s="1"/>
  <c r="M144" i="283"/>
  <c r="G144" i="283"/>
  <c r="A144" i="283"/>
  <c r="I144" i="283" s="1"/>
  <c r="M143" i="283"/>
  <c r="G143" i="283"/>
  <c r="A143" i="283"/>
  <c r="I143" i="283" s="1"/>
  <c r="M142" i="283"/>
  <c r="G142" i="283"/>
  <c r="A142" i="283"/>
  <c r="I142" i="283" s="1"/>
  <c r="M141" i="283"/>
  <c r="G141" i="283"/>
  <c r="A141" i="283"/>
  <c r="I141" i="283" s="1"/>
  <c r="M140" i="283"/>
  <c r="G140" i="283"/>
  <c r="A140" i="283"/>
  <c r="I140" i="283" s="1"/>
  <c r="M139" i="283"/>
  <c r="G139" i="283"/>
  <c r="A139" i="283"/>
  <c r="I139" i="283" s="1"/>
  <c r="M138" i="283"/>
  <c r="G138" i="283"/>
  <c r="A138" i="283"/>
  <c r="I138" i="283" s="1"/>
  <c r="M137" i="283"/>
  <c r="G137" i="283"/>
  <c r="A137" i="283"/>
  <c r="I137" i="283" s="1"/>
  <c r="M136" i="283"/>
  <c r="G136" i="283"/>
  <c r="A136" i="283"/>
  <c r="I136" i="283" s="1"/>
  <c r="M135" i="283"/>
  <c r="G135" i="283"/>
  <c r="A135" i="283"/>
  <c r="I135" i="283" s="1"/>
  <c r="M134" i="283"/>
  <c r="G134" i="283"/>
  <c r="A134" i="283"/>
  <c r="I134" i="283" s="1"/>
  <c r="M133" i="283"/>
  <c r="G133" i="283"/>
  <c r="A133" i="283"/>
  <c r="I133" i="283" s="1"/>
  <c r="M132" i="283"/>
  <c r="G132" i="283"/>
  <c r="A132" i="283"/>
  <c r="I132" i="283" s="1"/>
  <c r="M131" i="283"/>
  <c r="G131" i="283"/>
  <c r="A131" i="283"/>
  <c r="I131" i="283" s="1"/>
  <c r="M130" i="283"/>
  <c r="G130" i="283"/>
  <c r="A130" i="283"/>
  <c r="I130" i="283" s="1"/>
  <c r="M129" i="283"/>
  <c r="G129" i="283"/>
  <c r="A129" i="283"/>
  <c r="I129" i="283" s="1"/>
  <c r="M128" i="283"/>
  <c r="G128" i="283"/>
  <c r="A128" i="283"/>
  <c r="I128" i="283" s="1"/>
  <c r="M127" i="283"/>
  <c r="G127" i="283"/>
  <c r="A127" i="283"/>
  <c r="I127" i="283" s="1"/>
  <c r="M126" i="283"/>
  <c r="G126" i="283"/>
  <c r="A126" i="283"/>
  <c r="I126" i="283" s="1"/>
  <c r="M125" i="283"/>
  <c r="G125" i="283"/>
  <c r="A125" i="283"/>
  <c r="I125" i="283" s="1"/>
  <c r="M124" i="283"/>
  <c r="G124" i="283"/>
  <c r="A124" i="283"/>
  <c r="I124" i="283" s="1"/>
  <c r="M123" i="283"/>
  <c r="G123" i="283"/>
  <c r="A123" i="283"/>
  <c r="I123" i="283" s="1"/>
  <c r="M122" i="283"/>
  <c r="G122" i="283"/>
  <c r="A122" i="283"/>
  <c r="I122" i="283" s="1"/>
  <c r="M121" i="283"/>
  <c r="G121" i="283"/>
  <c r="A121" i="283"/>
  <c r="I121" i="283" s="1"/>
  <c r="M120" i="283"/>
  <c r="G120" i="283"/>
  <c r="A120" i="283"/>
  <c r="I120" i="283" s="1"/>
  <c r="M119" i="283"/>
  <c r="G119" i="283"/>
  <c r="A119" i="283"/>
  <c r="I119" i="283" s="1"/>
  <c r="M118" i="283"/>
  <c r="G118" i="283"/>
  <c r="A118" i="283"/>
  <c r="I118" i="283" s="1"/>
  <c r="M117" i="283"/>
  <c r="G117" i="283"/>
  <c r="A117" i="283"/>
  <c r="I117" i="283" s="1"/>
  <c r="M116" i="283"/>
  <c r="G116" i="283"/>
  <c r="A116" i="283"/>
  <c r="I116" i="283" s="1"/>
  <c r="M115" i="283"/>
  <c r="G115" i="283"/>
  <c r="A115" i="283"/>
  <c r="I115" i="283" s="1"/>
  <c r="M114" i="283"/>
  <c r="G114" i="283"/>
  <c r="A114" i="283"/>
  <c r="M113" i="283"/>
  <c r="G113" i="283"/>
  <c r="A113" i="283"/>
  <c r="I113" i="283" s="1"/>
  <c r="M112" i="283"/>
  <c r="G112" i="283"/>
  <c r="A112" i="283"/>
  <c r="I112" i="283" s="1"/>
  <c r="M111" i="283"/>
  <c r="G111" i="283"/>
  <c r="A111" i="283"/>
  <c r="I111" i="283" s="1"/>
  <c r="M110" i="283"/>
  <c r="G110" i="283"/>
  <c r="A110" i="283"/>
  <c r="M109" i="283"/>
  <c r="G109" i="283"/>
  <c r="A109" i="283"/>
  <c r="I109" i="283" s="1"/>
  <c r="M108" i="283"/>
  <c r="G108" i="283"/>
  <c r="A108" i="283"/>
  <c r="I108" i="283" s="1"/>
  <c r="M107" i="283"/>
  <c r="G107" i="283"/>
  <c r="A107" i="283"/>
  <c r="I107" i="283" s="1"/>
  <c r="M106" i="283"/>
  <c r="G106" i="283"/>
  <c r="A106" i="283"/>
  <c r="I106" i="283" s="1"/>
  <c r="M105" i="283"/>
  <c r="G105" i="283"/>
  <c r="A105" i="283"/>
  <c r="I105" i="283" s="1"/>
  <c r="M104" i="283"/>
  <c r="G104" i="283"/>
  <c r="A104" i="283"/>
  <c r="I104" i="283" s="1"/>
  <c r="M103" i="283"/>
  <c r="G103" i="283"/>
  <c r="A103" i="283"/>
  <c r="I103" i="283" s="1"/>
  <c r="M102" i="283"/>
  <c r="G102" i="283"/>
  <c r="A102" i="283"/>
  <c r="I102" i="283" s="1"/>
  <c r="M101" i="283"/>
  <c r="G101" i="283"/>
  <c r="A101" i="283"/>
  <c r="I101" i="283" s="1"/>
  <c r="M100" i="283"/>
  <c r="G100" i="283"/>
  <c r="A100" i="283"/>
  <c r="I100" i="283" s="1"/>
  <c r="M99" i="283"/>
  <c r="G99" i="283"/>
  <c r="A99" i="283"/>
  <c r="I99" i="283" s="1"/>
  <c r="M98" i="283"/>
  <c r="G98" i="283"/>
  <c r="A98" i="283"/>
  <c r="I98" i="283" s="1"/>
  <c r="M97" i="283"/>
  <c r="G97" i="283"/>
  <c r="A97" i="283"/>
  <c r="I97" i="283" s="1"/>
  <c r="M96" i="283"/>
  <c r="G96" i="283"/>
  <c r="A96" i="283"/>
  <c r="I96" i="283" s="1"/>
  <c r="M95" i="283"/>
  <c r="G95" i="283"/>
  <c r="A95" i="283"/>
  <c r="I95" i="283" s="1"/>
  <c r="M94" i="283"/>
  <c r="G94" i="283"/>
  <c r="A94" i="283"/>
  <c r="I94" i="283" s="1"/>
  <c r="M93" i="283"/>
  <c r="G93" i="283"/>
  <c r="A93" i="283"/>
  <c r="I93" i="283" s="1"/>
  <c r="M92" i="283"/>
  <c r="G92" i="283"/>
  <c r="A92" i="283"/>
  <c r="I92" i="283" s="1"/>
  <c r="M91" i="283"/>
  <c r="G91" i="283"/>
  <c r="A91" i="283"/>
  <c r="I91" i="283" s="1"/>
  <c r="M90" i="283"/>
  <c r="G90" i="283"/>
  <c r="A90" i="283"/>
  <c r="I90" i="283" s="1"/>
  <c r="M89" i="283"/>
  <c r="G89" i="283"/>
  <c r="A89" i="283"/>
  <c r="I89" i="283" s="1"/>
  <c r="M88" i="283"/>
  <c r="G88" i="283"/>
  <c r="A88" i="283"/>
  <c r="I88" i="283" s="1"/>
  <c r="M87" i="283"/>
  <c r="G87" i="283"/>
  <c r="A87" i="283"/>
  <c r="I87" i="283" s="1"/>
  <c r="M86" i="283"/>
  <c r="G86" i="283"/>
  <c r="A86" i="283"/>
  <c r="I86" i="283" s="1"/>
  <c r="M85" i="283"/>
  <c r="G85" i="283"/>
  <c r="A85" i="283"/>
  <c r="I85" i="283" s="1"/>
  <c r="M84" i="283"/>
  <c r="G84" i="283"/>
  <c r="A84" i="283"/>
  <c r="I84" i="283" s="1"/>
  <c r="M83" i="283"/>
  <c r="G83" i="283"/>
  <c r="A83" i="283"/>
  <c r="I83" i="283" s="1"/>
  <c r="M82" i="283"/>
  <c r="G82" i="283"/>
  <c r="A82" i="283"/>
  <c r="I82" i="283" s="1"/>
  <c r="M81" i="283"/>
  <c r="G81" i="283"/>
  <c r="A81" i="283"/>
  <c r="I81" i="283" s="1"/>
  <c r="M80" i="283"/>
  <c r="G80" i="283"/>
  <c r="A80" i="283"/>
  <c r="I80" i="283" s="1"/>
  <c r="M79" i="283"/>
  <c r="G79" i="283"/>
  <c r="A79" i="283"/>
  <c r="I79" i="283" s="1"/>
  <c r="M78" i="283"/>
  <c r="G78" i="283"/>
  <c r="A78" i="283"/>
  <c r="I78" i="283" s="1"/>
  <c r="M77" i="283"/>
  <c r="G77" i="283"/>
  <c r="A77" i="283"/>
  <c r="I77" i="283" s="1"/>
  <c r="M76" i="283"/>
  <c r="G76" i="283"/>
  <c r="A76" i="283"/>
  <c r="I76" i="283" s="1"/>
  <c r="M75" i="283"/>
  <c r="G75" i="283"/>
  <c r="A75" i="283"/>
  <c r="I75" i="283" s="1"/>
  <c r="M74" i="283"/>
  <c r="G74" i="283"/>
  <c r="A74" i="283"/>
  <c r="I74" i="283" s="1"/>
  <c r="M73" i="283"/>
  <c r="G73" i="283"/>
  <c r="A73" i="283"/>
  <c r="I73" i="283" s="1"/>
  <c r="M72" i="283"/>
  <c r="G72" i="283"/>
  <c r="A72" i="283"/>
  <c r="I72" i="283" s="1"/>
  <c r="M71" i="283"/>
  <c r="G71" i="283"/>
  <c r="A71" i="283"/>
  <c r="I71" i="283" s="1"/>
  <c r="M70" i="283"/>
  <c r="G70" i="283"/>
  <c r="A70" i="283"/>
  <c r="I70" i="283" s="1"/>
  <c r="M69" i="283"/>
  <c r="G69" i="283"/>
  <c r="A69" i="283"/>
  <c r="I69" i="283" s="1"/>
  <c r="M68" i="283"/>
  <c r="G68" i="283"/>
  <c r="A68" i="283"/>
  <c r="I68" i="283" s="1"/>
  <c r="M67" i="283"/>
  <c r="G67" i="283"/>
  <c r="A67" i="283"/>
  <c r="M66" i="283"/>
  <c r="G66" i="283"/>
  <c r="A66" i="283"/>
  <c r="M65" i="283"/>
  <c r="G65" i="283"/>
  <c r="A65" i="283"/>
  <c r="I65" i="283" s="1"/>
  <c r="M64" i="283"/>
  <c r="G64" i="283"/>
  <c r="A64" i="283"/>
  <c r="I64" i="283" s="1"/>
  <c r="M63" i="283"/>
  <c r="G63" i="283"/>
  <c r="A63" i="283"/>
  <c r="I63" i="283" s="1"/>
  <c r="M62" i="283"/>
  <c r="G62" i="283"/>
  <c r="A62" i="283"/>
  <c r="I62" i="283" s="1"/>
  <c r="M61" i="283"/>
  <c r="G61" i="283"/>
  <c r="A61" i="283"/>
  <c r="I61" i="283" s="1"/>
  <c r="M60" i="283"/>
  <c r="G60" i="283"/>
  <c r="A60" i="283"/>
  <c r="I60" i="283" s="1"/>
  <c r="M59" i="283"/>
  <c r="G59" i="283"/>
  <c r="A59" i="283"/>
  <c r="I59" i="283" s="1"/>
  <c r="M58" i="283"/>
  <c r="G58" i="283"/>
  <c r="A58" i="283"/>
  <c r="I58" i="283" s="1"/>
  <c r="M57" i="283"/>
  <c r="G57" i="283"/>
  <c r="A57" i="283"/>
  <c r="M56" i="283"/>
  <c r="G56" i="283"/>
  <c r="A56" i="283"/>
  <c r="I56" i="283" s="1"/>
  <c r="M55" i="283"/>
  <c r="G55" i="283"/>
  <c r="A55" i="283"/>
  <c r="M54" i="283"/>
  <c r="G54" i="283"/>
  <c r="A54" i="283"/>
  <c r="I54" i="283" s="1"/>
  <c r="M53" i="283"/>
  <c r="G53" i="283"/>
  <c r="A53" i="283"/>
  <c r="I53" i="283" s="1"/>
  <c r="M52" i="283"/>
  <c r="G52" i="283"/>
  <c r="A52" i="283"/>
  <c r="I52" i="283" s="1"/>
  <c r="M51" i="283"/>
  <c r="G51" i="283"/>
  <c r="A51" i="283"/>
  <c r="I51" i="283" s="1"/>
  <c r="M50" i="283"/>
  <c r="G50" i="283"/>
  <c r="A50" i="283"/>
  <c r="I50" i="283" s="1"/>
  <c r="M49" i="283"/>
  <c r="G49" i="283"/>
  <c r="A49" i="283"/>
  <c r="I49" i="283" s="1"/>
  <c r="M48" i="283"/>
  <c r="G48" i="283"/>
  <c r="A48" i="283"/>
  <c r="I48" i="283" s="1"/>
  <c r="M47" i="283"/>
  <c r="G47" i="283"/>
  <c r="A47" i="283"/>
  <c r="I47" i="283" s="1"/>
  <c r="M46" i="283"/>
  <c r="G46" i="283"/>
  <c r="A46" i="283"/>
  <c r="I46" i="283" s="1"/>
  <c r="M45" i="283"/>
  <c r="G45" i="283"/>
  <c r="A45" i="283"/>
  <c r="M44" i="283"/>
  <c r="G44" i="283"/>
  <c r="A44" i="283"/>
  <c r="I44" i="283" s="1"/>
  <c r="M43" i="283"/>
  <c r="G43" i="283"/>
  <c r="A43" i="283"/>
  <c r="M42" i="283"/>
  <c r="G42" i="283"/>
  <c r="A42" i="283"/>
  <c r="M41" i="283"/>
  <c r="G41" i="283"/>
  <c r="A41" i="283"/>
  <c r="M40" i="283"/>
  <c r="G40" i="283"/>
  <c r="A40" i="283"/>
  <c r="M39" i="283"/>
  <c r="G39" i="283"/>
  <c r="A39" i="283"/>
  <c r="I39" i="283" s="1"/>
  <c r="M38" i="283"/>
  <c r="G38" i="283"/>
  <c r="A38" i="283"/>
  <c r="I38" i="283" s="1"/>
  <c r="M37" i="283"/>
  <c r="G37" i="283"/>
  <c r="A37" i="283"/>
  <c r="I37" i="283" s="1"/>
  <c r="M36" i="283"/>
  <c r="G36" i="283"/>
  <c r="A36" i="283"/>
  <c r="M35" i="283"/>
  <c r="G35" i="283"/>
  <c r="A35" i="283"/>
  <c r="I35" i="283" s="1"/>
  <c r="M34" i="283"/>
  <c r="G34" i="283"/>
  <c r="A34" i="283"/>
  <c r="I34" i="283" s="1"/>
  <c r="M33" i="283"/>
  <c r="G33" i="283"/>
  <c r="A33" i="283"/>
  <c r="I33" i="283" s="1"/>
  <c r="M32" i="283"/>
  <c r="G32" i="283"/>
  <c r="A32" i="283"/>
  <c r="I32" i="283" s="1"/>
  <c r="M31" i="283"/>
  <c r="G31" i="283"/>
  <c r="A31" i="283"/>
  <c r="I31" i="283" s="1"/>
  <c r="M30" i="283"/>
  <c r="G30" i="283"/>
  <c r="A30" i="283"/>
  <c r="I30" i="283" s="1"/>
  <c r="M29" i="283"/>
  <c r="G29" i="283"/>
  <c r="A29" i="283"/>
  <c r="I29" i="283" s="1"/>
  <c r="M28" i="283"/>
  <c r="G28" i="283"/>
  <c r="A28" i="283"/>
  <c r="M27" i="283"/>
  <c r="G27" i="283"/>
  <c r="A27" i="283"/>
  <c r="I27" i="283" s="1"/>
  <c r="M26" i="283"/>
  <c r="G26" i="283"/>
  <c r="A26" i="283"/>
  <c r="I26" i="283" s="1"/>
  <c r="M25" i="283"/>
  <c r="G25" i="283"/>
  <c r="A25" i="283"/>
  <c r="I25" i="283" s="1"/>
  <c r="M24" i="283"/>
  <c r="G24" i="283"/>
  <c r="A24" i="283"/>
  <c r="I24" i="283" s="1"/>
  <c r="M23" i="283"/>
  <c r="G23" i="283"/>
  <c r="A23" i="283"/>
  <c r="I23" i="283" s="1"/>
  <c r="M22" i="283"/>
  <c r="G22" i="283"/>
  <c r="A22" i="283"/>
  <c r="I22" i="283" s="1"/>
  <c r="M21" i="283"/>
  <c r="G21" i="283"/>
  <c r="A21" i="283"/>
  <c r="I21" i="283" s="1"/>
  <c r="M20" i="283"/>
  <c r="G20" i="283"/>
  <c r="A20" i="283"/>
  <c r="I20" i="283" s="1"/>
  <c r="M19" i="283"/>
  <c r="G19" i="283"/>
  <c r="A19" i="283"/>
  <c r="I19" i="283" s="1"/>
  <c r="M18" i="283"/>
  <c r="G18" i="283"/>
  <c r="A18" i="283"/>
  <c r="I18" i="283" s="1"/>
  <c r="M17" i="283"/>
  <c r="G17" i="283"/>
  <c r="A17" i="283"/>
  <c r="M16" i="283"/>
  <c r="G16" i="283"/>
  <c r="A16" i="283"/>
  <c r="I16" i="283" s="1"/>
  <c r="M15" i="283"/>
  <c r="G15" i="283"/>
  <c r="A15" i="283"/>
  <c r="I15" i="283" s="1"/>
  <c r="M14" i="283"/>
  <c r="G14" i="283"/>
  <c r="A14" i="283"/>
  <c r="I14" i="283" s="1"/>
  <c r="M13" i="283"/>
  <c r="G13" i="283"/>
  <c r="A13" i="283"/>
  <c r="M12" i="283"/>
  <c r="G12" i="283"/>
  <c r="A12" i="283"/>
  <c r="I12" i="283" s="1"/>
  <c r="M11" i="283"/>
  <c r="G11" i="283"/>
  <c r="A11" i="283"/>
  <c r="I11" i="283" s="1"/>
  <c r="M10" i="283"/>
  <c r="G10" i="283"/>
  <c r="A10" i="283"/>
  <c r="I10" i="283" s="1"/>
  <c r="M9" i="283"/>
  <c r="G9" i="283"/>
  <c r="A9" i="283"/>
  <c r="M8" i="283"/>
  <c r="G8" i="283"/>
  <c r="A8" i="283"/>
  <c r="I8" i="283" s="1"/>
  <c r="M7" i="283"/>
  <c r="G7" i="283"/>
  <c r="A7" i="283"/>
  <c r="I7" i="283" s="1"/>
  <c r="M6" i="283"/>
  <c r="G6" i="283"/>
  <c r="A6" i="283"/>
  <c r="I6" i="283" s="1"/>
  <c r="AL5" i="283"/>
  <c r="M5" i="283"/>
  <c r="G5" i="283"/>
  <c r="A5" i="283"/>
  <c r="I5" i="283" s="1"/>
  <c r="M4" i="283"/>
  <c r="G4" i="283"/>
  <c r="A4" i="283"/>
  <c r="M3" i="283"/>
  <c r="G3" i="283"/>
  <c r="A3" i="283"/>
  <c r="M2" i="283"/>
  <c r="G2" i="283"/>
  <c r="A2" i="283"/>
  <c r="AG5" i="281"/>
  <c r="AL5" i="281" s="1"/>
  <c r="Y160" i="281"/>
  <c r="X160" i="281"/>
  <c r="W160" i="281"/>
  <c r="V160" i="281"/>
  <c r="U160" i="281"/>
  <c r="T160" i="281"/>
  <c r="Z160" i="281" s="1"/>
  <c r="AB160" i="281" s="1"/>
  <c r="M160" i="281"/>
  <c r="I160" i="281"/>
  <c r="Y170" i="282"/>
  <c r="X170" i="282"/>
  <c r="V170" i="282"/>
  <c r="T170" i="282"/>
  <c r="F164" i="282"/>
  <c r="G162" i="282"/>
  <c r="A162" i="282"/>
  <c r="Y161" i="282"/>
  <c r="X161" i="282"/>
  <c r="W161" i="282"/>
  <c r="V161" i="282"/>
  <c r="U161" i="282"/>
  <c r="T161" i="282"/>
  <c r="Z161" i="282"/>
  <c r="AB161" i="282" s="1"/>
  <c r="M160" i="282"/>
  <c r="G160" i="282"/>
  <c r="A160" i="282"/>
  <c r="I160" i="282"/>
  <c r="M159" i="282"/>
  <c r="I159" i="282"/>
  <c r="G159" i="282"/>
  <c r="M158" i="282"/>
  <c r="G158" i="282"/>
  <c r="A158" i="282"/>
  <c r="I158" i="282" s="1"/>
  <c r="M157" i="282"/>
  <c r="G157" i="282"/>
  <c r="A157" i="282"/>
  <c r="I157" i="282"/>
  <c r="M156" i="282"/>
  <c r="G156" i="282"/>
  <c r="A156" i="282"/>
  <c r="I156" i="282" s="1"/>
  <c r="M155" i="282"/>
  <c r="G155" i="282"/>
  <c r="A155" i="282"/>
  <c r="I155" i="282" s="1"/>
  <c r="M154" i="282"/>
  <c r="G154" i="282"/>
  <c r="A154" i="282"/>
  <c r="I154" i="282" s="1"/>
  <c r="M153" i="282"/>
  <c r="G153" i="282"/>
  <c r="A153" i="282"/>
  <c r="I153" i="282" s="1"/>
  <c r="M152" i="282"/>
  <c r="G152" i="282"/>
  <c r="A152" i="282"/>
  <c r="I152" i="282" s="1"/>
  <c r="M151" i="282"/>
  <c r="G151" i="282"/>
  <c r="A151" i="282"/>
  <c r="I151" i="282" s="1"/>
  <c r="M150" i="282"/>
  <c r="G150" i="282"/>
  <c r="A150" i="282"/>
  <c r="I150" i="282"/>
  <c r="M149" i="282"/>
  <c r="G149" i="282"/>
  <c r="A149" i="282"/>
  <c r="I149" i="282" s="1"/>
  <c r="M148" i="282"/>
  <c r="G148" i="282"/>
  <c r="A148" i="282"/>
  <c r="I148" i="282" s="1"/>
  <c r="M147" i="282"/>
  <c r="G147" i="282"/>
  <c r="A147" i="282"/>
  <c r="I147" i="282" s="1"/>
  <c r="M146" i="282"/>
  <c r="G146" i="282"/>
  <c r="A146" i="282"/>
  <c r="I146" i="282" s="1"/>
  <c r="M145" i="282"/>
  <c r="G145" i="282"/>
  <c r="A145" i="282"/>
  <c r="I145" i="282" s="1"/>
  <c r="M144" i="282"/>
  <c r="G144" i="282"/>
  <c r="A144" i="282"/>
  <c r="I144" i="282" s="1"/>
  <c r="M143" i="282"/>
  <c r="G143" i="282"/>
  <c r="A143" i="282"/>
  <c r="I143" i="282" s="1"/>
  <c r="M142" i="282"/>
  <c r="G142" i="282"/>
  <c r="A142" i="282"/>
  <c r="I142" i="282" s="1"/>
  <c r="M141" i="282"/>
  <c r="G141" i="282"/>
  <c r="A141" i="282"/>
  <c r="I141" i="282" s="1"/>
  <c r="M140" i="282"/>
  <c r="G140" i="282"/>
  <c r="A140" i="282"/>
  <c r="I140" i="282" s="1"/>
  <c r="M139" i="282"/>
  <c r="G139" i="282"/>
  <c r="A139" i="282"/>
  <c r="I139" i="282" s="1"/>
  <c r="M138" i="282"/>
  <c r="G138" i="282"/>
  <c r="A138" i="282"/>
  <c r="I138" i="282" s="1"/>
  <c r="M137" i="282"/>
  <c r="G137" i="282"/>
  <c r="A137" i="282"/>
  <c r="I137" i="282" s="1"/>
  <c r="M136" i="282"/>
  <c r="G136" i="282"/>
  <c r="A136" i="282"/>
  <c r="I136" i="282" s="1"/>
  <c r="M135" i="282"/>
  <c r="G135" i="282"/>
  <c r="A135" i="282"/>
  <c r="I135" i="282" s="1"/>
  <c r="M134" i="282"/>
  <c r="G134" i="282"/>
  <c r="A134" i="282"/>
  <c r="I134" i="282"/>
  <c r="M133" i="282"/>
  <c r="G133" i="282"/>
  <c r="A133" i="282"/>
  <c r="I133" i="282"/>
  <c r="M132" i="282"/>
  <c r="G132" i="282"/>
  <c r="A132" i="282"/>
  <c r="I132" i="282" s="1"/>
  <c r="M131" i="282"/>
  <c r="G131" i="282"/>
  <c r="A131" i="282"/>
  <c r="I131" i="282" s="1"/>
  <c r="M130" i="282"/>
  <c r="G130" i="282"/>
  <c r="A130" i="282"/>
  <c r="I130" i="282"/>
  <c r="M129" i="282"/>
  <c r="G129" i="282"/>
  <c r="A129" i="282"/>
  <c r="I129" i="282" s="1"/>
  <c r="M128" i="282"/>
  <c r="G128" i="282"/>
  <c r="A128" i="282"/>
  <c r="I128" i="282" s="1"/>
  <c r="M127" i="282"/>
  <c r="G127" i="282"/>
  <c r="A127" i="282"/>
  <c r="I127" i="282" s="1"/>
  <c r="M126" i="282"/>
  <c r="G126" i="282"/>
  <c r="A126" i="282"/>
  <c r="I126" i="282" s="1"/>
  <c r="M125" i="282"/>
  <c r="G125" i="282"/>
  <c r="A125" i="282"/>
  <c r="I125" i="282" s="1"/>
  <c r="M124" i="282"/>
  <c r="G124" i="282"/>
  <c r="A124" i="282"/>
  <c r="I124" i="282" s="1"/>
  <c r="M123" i="282"/>
  <c r="G123" i="282"/>
  <c r="A123" i="282"/>
  <c r="I123" i="282" s="1"/>
  <c r="M122" i="282"/>
  <c r="G122" i="282"/>
  <c r="A122" i="282"/>
  <c r="I122" i="282" s="1"/>
  <c r="M121" i="282"/>
  <c r="G121" i="282"/>
  <c r="A121" i="282"/>
  <c r="I121" i="282" s="1"/>
  <c r="M120" i="282"/>
  <c r="G120" i="282"/>
  <c r="A120" i="282"/>
  <c r="I120" i="282" s="1"/>
  <c r="M119" i="282"/>
  <c r="G119" i="282"/>
  <c r="A119" i="282"/>
  <c r="I119" i="282"/>
  <c r="M118" i="282"/>
  <c r="G118" i="282"/>
  <c r="A118" i="282"/>
  <c r="M117" i="282"/>
  <c r="G117" i="282"/>
  <c r="A117" i="282"/>
  <c r="I117" i="282"/>
  <c r="M116" i="282"/>
  <c r="G116" i="282"/>
  <c r="A116" i="282"/>
  <c r="I116" i="282" s="1"/>
  <c r="M115" i="282"/>
  <c r="G115" i="282"/>
  <c r="A115" i="282"/>
  <c r="I115" i="282" s="1"/>
  <c r="M114" i="282"/>
  <c r="G114" i="282"/>
  <c r="A114" i="282"/>
  <c r="M113" i="282"/>
  <c r="G113" i="282"/>
  <c r="A113" i="282"/>
  <c r="I113" i="282" s="1"/>
  <c r="M112" i="282"/>
  <c r="G112" i="282"/>
  <c r="A112" i="282"/>
  <c r="I112" i="282"/>
  <c r="M111" i="282"/>
  <c r="G111" i="282"/>
  <c r="A111" i="282"/>
  <c r="I111" i="282" s="1"/>
  <c r="M110" i="282"/>
  <c r="G110" i="282"/>
  <c r="A110" i="282"/>
  <c r="I110" i="282" s="1"/>
  <c r="M109" i="282"/>
  <c r="G109" i="282"/>
  <c r="A109" i="282"/>
  <c r="I109" i="282" s="1"/>
  <c r="M108" i="282"/>
  <c r="G108" i="282"/>
  <c r="A108" i="282"/>
  <c r="I108" i="282" s="1"/>
  <c r="M107" i="282"/>
  <c r="G107" i="282"/>
  <c r="A107" i="282"/>
  <c r="I107" i="282" s="1"/>
  <c r="M106" i="282"/>
  <c r="G106" i="282"/>
  <c r="A106" i="282"/>
  <c r="I106" i="282" s="1"/>
  <c r="M105" i="282"/>
  <c r="G105" i="282"/>
  <c r="A105" i="282"/>
  <c r="I105" i="282" s="1"/>
  <c r="M104" i="282"/>
  <c r="G104" i="282"/>
  <c r="A104" i="282"/>
  <c r="I104" i="282" s="1"/>
  <c r="M103" i="282"/>
  <c r="G103" i="282"/>
  <c r="A103" i="282"/>
  <c r="I103" i="282" s="1"/>
  <c r="M102" i="282"/>
  <c r="G102" i="282"/>
  <c r="A102" i="282"/>
  <c r="I102" i="282" s="1"/>
  <c r="M101" i="282"/>
  <c r="G101" i="282"/>
  <c r="A101" i="282"/>
  <c r="M100" i="282"/>
  <c r="G100" i="282"/>
  <c r="A100" i="282"/>
  <c r="I100" i="282" s="1"/>
  <c r="M99" i="282"/>
  <c r="G99" i="282"/>
  <c r="A99" i="282"/>
  <c r="I99" i="282"/>
  <c r="M98" i="282"/>
  <c r="G98" i="282"/>
  <c r="A98" i="282"/>
  <c r="I98" i="282" s="1"/>
  <c r="M97" i="282"/>
  <c r="G97" i="282"/>
  <c r="A97" i="282"/>
  <c r="I97" i="282" s="1"/>
  <c r="M96" i="282"/>
  <c r="G96" i="282"/>
  <c r="A96" i="282"/>
  <c r="I96" i="282" s="1"/>
  <c r="M95" i="282"/>
  <c r="G95" i="282"/>
  <c r="A95" i="282"/>
  <c r="I95" i="282" s="1"/>
  <c r="M94" i="282"/>
  <c r="G94" i="282"/>
  <c r="A94" i="282"/>
  <c r="I94" i="282" s="1"/>
  <c r="M93" i="282"/>
  <c r="G93" i="282"/>
  <c r="A93" i="282"/>
  <c r="I93" i="282" s="1"/>
  <c r="M92" i="282"/>
  <c r="G92" i="282"/>
  <c r="A92" i="282"/>
  <c r="I92" i="282" s="1"/>
  <c r="M91" i="282"/>
  <c r="G91" i="282"/>
  <c r="A91" i="282"/>
  <c r="I91" i="282" s="1"/>
  <c r="M90" i="282"/>
  <c r="G90" i="282"/>
  <c r="A90" i="282"/>
  <c r="I90" i="282" s="1"/>
  <c r="M89" i="282"/>
  <c r="G89" i="282"/>
  <c r="A89" i="282"/>
  <c r="I89" i="282" s="1"/>
  <c r="M88" i="282"/>
  <c r="G88" i="282"/>
  <c r="A88" i="282"/>
  <c r="I88" i="282" s="1"/>
  <c r="M87" i="282"/>
  <c r="G87" i="282"/>
  <c r="A87" i="282"/>
  <c r="I87" i="282"/>
  <c r="M86" i="282"/>
  <c r="G86" i="282"/>
  <c r="A86" i="282"/>
  <c r="I86" i="282"/>
  <c r="M85" i="282"/>
  <c r="G85" i="282"/>
  <c r="A85" i="282"/>
  <c r="I85" i="282"/>
  <c r="M84" i="282"/>
  <c r="G84" i="282"/>
  <c r="A84" i="282"/>
  <c r="I84" i="282" s="1"/>
  <c r="M83" i="282"/>
  <c r="G83" i="282"/>
  <c r="A83" i="282"/>
  <c r="I83" i="282" s="1"/>
  <c r="M82" i="282"/>
  <c r="G82" i="282"/>
  <c r="A82" i="282"/>
  <c r="I82" i="282" s="1"/>
  <c r="M81" i="282"/>
  <c r="G81" i="282"/>
  <c r="A81" i="282"/>
  <c r="I81" i="282" s="1"/>
  <c r="M80" i="282"/>
  <c r="G80" i="282"/>
  <c r="A80" i="282"/>
  <c r="I80" i="282" s="1"/>
  <c r="M79" i="282"/>
  <c r="G79" i="282"/>
  <c r="A79" i="282"/>
  <c r="I79" i="282" s="1"/>
  <c r="M78" i="282"/>
  <c r="G78" i="282"/>
  <c r="A78" i="282"/>
  <c r="I78" i="282" s="1"/>
  <c r="M77" i="282"/>
  <c r="G77" i="282"/>
  <c r="A77" i="282"/>
  <c r="I77" i="282" s="1"/>
  <c r="M76" i="282"/>
  <c r="G76" i="282"/>
  <c r="A76" i="282"/>
  <c r="I76" i="282" s="1"/>
  <c r="M75" i="282"/>
  <c r="G75" i="282"/>
  <c r="A75" i="282"/>
  <c r="I75" i="282" s="1"/>
  <c r="M74" i="282"/>
  <c r="G74" i="282"/>
  <c r="A74" i="282"/>
  <c r="I74" i="282" s="1"/>
  <c r="M73" i="282"/>
  <c r="G73" i="282"/>
  <c r="A73" i="282"/>
  <c r="I73" i="282" s="1"/>
  <c r="M72" i="282"/>
  <c r="G72" i="282"/>
  <c r="A72" i="282"/>
  <c r="I72" i="282" s="1"/>
  <c r="M71" i="282"/>
  <c r="G71" i="282"/>
  <c r="A71" i="282"/>
  <c r="I71" i="282" s="1"/>
  <c r="M70" i="282"/>
  <c r="G70" i="282"/>
  <c r="A70" i="282"/>
  <c r="I70" i="282" s="1"/>
  <c r="M69" i="282"/>
  <c r="G69" i="282"/>
  <c r="A69" i="282"/>
  <c r="I69" i="282" s="1"/>
  <c r="M68" i="282"/>
  <c r="G68" i="282"/>
  <c r="A68" i="282"/>
  <c r="I68" i="282" s="1"/>
  <c r="M67" i="282"/>
  <c r="G67" i="282"/>
  <c r="A67" i="282"/>
  <c r="I67" i="282" s="1"/>
  <c r="M66" i="282"/>
  <c r="G66" i="282"/>
  <c r="A66" i="282"/>
  <c r="V168" i="282" s="1"/>
  <c r="M65" i="282"/>
  <c r="G65" i="282"/>
  <c r="A65" i="282"/>
  <c r="I65" i="282" s="1"/>
  <c r="M64" i="282"/>
  <c r="G64" i="282"/>
  <c r="A64" i="282"/>
  <c r="I64" i="282" s="1"/>
  <c r="M63" i="282"/>
  <c r="G63" i="282"/>
  <c r="A63" i="282"/>
  <c r="I63" i="282" s="1"/>
  <c r="M62" i="282"/>
  <c r="G62" i="282"/>
  <c r="A62" i="282"/>
  <c r="I62" i="282" s="1"/>
  <c r="M61" i="282"/>
  <c r="G61" i="282"/>
  <c r="A61" i="282"/>
  <c r="I61" i="282"/>
  <c r="M60" i="282"/>
  <c r="G60" i="282"/>
  <c r="A60" i="282"/>
  <c r="I60" i="282" s="1"/>
  <c r="M59" i="282"/>
  <c r="G59" i="282"/>
  <c r="A59" i="282"/>
  <c r="I59" i="282" s="1"/>
  <c r="M58" i="282"/>
  <c r="G58" i="282"/>
  <c r="A58" i="282"/>
  <c r="I58" i="282" s="1"/>
  <c r="M57" i="282"/>
  <c r="G57" i="282"/>
  <c r="A57" i="282"/>
  <c r="I57" i="282" s="1"/>
  <c r="M56" i="282"/>
  <c r="G56" i="282"/>
  <c r="A56" i="282"/>
  <c r="M55" i="282"/>
  <c r="G55" i="282"/>
  <c r="A55" i="282"/>
  <c r="I55" i="282" s="1"/>
  <c r="M54" i="282"/>
  <c r="G54" i="282"/>
  <c r="A54" i="282"/>
  <c r="I54" i="282" s="1"/>
  <c r="M53" i="282"/>
  <c r="G53" i="282"/>
  <c r="A53" i="282"/>
  <c r="I53" i="282"/>
  <c r="M52" i="282"/>
  <c r="G52" i="282"/>
  <c r="A52" i="282"/>
  <c r="I52" i="282" s="1"/>
  <c r="M51" i="282"/>
  <c r="G51" i="282"/>
  <c r="A51" i="282"/>
  <c r="I51" i="282" s="1"/>
  <c r="M50" i="282"/>
  <c r="G50" i="282"/>
  <c r="A50" i="282"/>
  <c r="I50" i="282" s="1"/>
  <c r="M49" i="282"/>
  <c r="G49" i="282"/>
  <c r="A49" i="282"/>
  <c r="I49" i="282" s="1"/>
  <c r="M48" i="282"/>
  <c r="G48" i="282"/>
  <c r="A48" i="282"/>
  <c r="I48" i="282"/>
  <c r="M47" i="282"/>
  <c r="G47" i="282"/>
  <c r="A47" i="282"/>
  <c r="I47" i="282"/>
  <c r="M46" i="282"/>
  <c r="G46" i="282"/>
  <c r="A46" i="282"/>
  <c r="I46" i="282" s="1"/>
  <c r="M45" i="282"/>
  <c r="G45" i="282"/>
  <c r="A45" i="282"/>
  <c r="I45" i="282" s="1"/>
  <c r="M44" i="282"/>
  <c r="G44" i="282"/>
  <c r="A44" i="282"/>
  <c r="I44" i="282" s="1"/>
  <c r="M43" i="282"/>
  <c r="G43" i="282"/>
  <c r="A43" i="282"/>
  <c r="M42" i="282"/>
  <c r="G42" i="282"/>
  <c r="A42" i="282"/>
  <c r="I42" i="282" s="1"/>
  <c r="M41" i="282"/>
  <c r="G41" i="282"/>
  <c r="A41" i="282"/>
  <c r="M40" i="282"/>
  <c r="G40" i="282"/>
  <c r="A40" i="282"/>
  <c r="M39" i="282"/>
  <c r="G39" i="282"/>
  <c r="A39" i="282"/>
  <c r="I39" i="282" s="1"/>
  <c r="M38" i="282"/>
  <c r="G38" i="282"/>
  <c r="A38" i="282"/>
  <c r="I38" i="282" s="1"/>
  <c r="M37" i="282"/>
  <c r="G37" i="282"/>
  <c r="A37" i="282"/>
  <c r="I37" i="282" s="1"/>
  <c r="M36" i="282"/>
  <c r="G36" i="282"/>
  <c r="A36" i="282"/>
  <c r="I36" i="282" s="1"/>
  <c r="M35" i="282"/>
  <c r="G35" i="282"/>
  <c r="A35" i="282"/>
  <c r="I35" i="282" s="1"/>
  <c r="M34" i="282"/>
  <c r="G34" i="282"/>
  <c r="A34" i="282"/>
  <c r="I34" i="282" s="1"/>
  <c r="M33" i="282"/>
  <c r="G33" i="282"/>
  <c r="A33" i="282"/>
  <c r="I33" i="282" s="1"/>
  <c r="M32" i="282"/>
  <c r="G32" i="282"/>
  <c r="A32" i="282"/>
  <c r="I32" i="282" s="1"/>
  <c r="M31" i="282"/>
  <c r="G31" i="282"/>
  <c r="A31" i="282"/>
  <c r="I31" i="282" s="1"/>
  <c r="M30" i="282"/>
  <c r="G30" i="282"/>
  <c r="A30" i="282"/>
  <c r="I30" i="282" s="1"/>
  <c r="M29" i="282"/>
  <c r="G29" i="282"/>
  <c r="A29" i="282"/>
  <c r="I29" i="282" s="1"/>
  <c r="M28" i="282"/>
  <c r="G28" i="282"/>
  <c r="A28" i="282"/>
  <c r="M27" i="282"/>
  <c r="G27" i="282"/>
  <c r="A27" i="282"/>
  <c r="I27" i="282" s="1"/>
  <c r="M26" i="282"/>
  <c r="G26" i="282"/>
  <c r="A26" i="282"/>
  <c r="I26" i="282" s="1"/>
  <c r="M25" i="282"/>
  <c r="G25" i="282"/>
  <c r="A25" i="282"/>
  <c r="I25" i="282" s="1"/>
  <c r="M24" i="282"/>
  <c r="G24" i="282"/>
  <c r="A24" i="282"/>
  <c r="I24" i="282"/>
  <c r="M23" i="282"/>
  <c r="G23" i="282"/>
  <c r="A23" i="282"/>
  <c r="I23" i="282" s="1"/>
  <c r="M22" i="282"/>
  <c r="G22" i="282"/>
  <c r="A22" i="282"/>
  <c r="I22" i="282" s="1"/>
  <c r="M21" i="282"/>
  <c r="G21" i="282"/>
  <c r="A21" i="282"/>
  <c r="I21" i="282" s="1"/>
  <c r="M20" i="282"/>
  <c r="G20" i="282"/>
  <c r="A20" i="282"/>
  <c r="I20" i="282" s="1"/>
  <c r="M19" i="282"/>
  <c r="G19" i="282"/>
  <c r="A19" i="282"/>
  <c r="I19" i="282" s="1"/>
  <c r="M18" i="282"/>
  <c r="G18" i="282"/>
  <c r="A18" i="282"/>
  <c r="I18" i="282" s="1"/>
  <c r="M17" i="282"/>
  <c r="G17" i="282"/>
  <c r="A17" i="282"/>
  <c r="M16" i="282"/>
  <c r="G16" i="282"/>
  <c r="A16" i="282"/>
  <c r="I16" i="282" s="1"/>
  <c r="M15" i="282"/>
  <c r="G15" i="282"/>
  <c r="A15" i="282"/>
  <c r="I15" i="282" s="1"/>
  <c r="M14" i="282"/>
  <c r="G14" i="282"/>
  <c r="A14" i="282"/>
  <c r="M13" i="282"/>
  <c r="G13" i="282"/>
  <c r="A13" i="282"/>
  <c r="I13" i="282" s="1"/>
  <c r="M12" i="282"/>
  <c r="G12" i="282"/>
  <c r="A12" i="282"/>
  <c r="I12" i="282" s="1"/>
  <c r="M11" i="282"/>
  <c r="G11" i="282"/>
  <c r="A11" i="282"/>
  <c r="I11" i="282" s="1"/>
  <c r="M10" i="282"/>
  <c r="G10" i="282"/>
  <c r="A10" i="282"/>
  <c r="I10" i="282" s="1"/>
  <c r="M9" i="282"/>
  <c r="G9" i="282"/>
  <c r="A9" i="282"/>
  <c r="M8" i="282"/>
  <c r="G8" i="282"/>
  <c r="A8" i="282"/>
  <c r="I8" i="282" s="1"/>
  <c r="M7" i="282"/>
  <c r="G7" i="282"/>
  <c r="A7" i="282"/>
  <c r="I7" i="282" s="1"/>
  <c r="AK6" i="282"/>
  <c r="AJ6" i="282"/>
  <c r="AI6" i="282"/>
  <c r="AH6" i="282"/>
  <c r="AF6" i="282"/>
  <c r="AE6" i="282"/>
  <c r="M6" i="282"/>
  <c r="G6" i="282"/>
  <c r="A6" i="282"/>
  <c r="I6" i="282" s="1"/>
  <c r="AG5" i="282"/>
  <c r="M5" i="282"/>
  <c r="G5" i="282"/>
  <c r="A5" i="282"/>
  <c r="I5" i="282" s="1"/>
  <c r="AG4" i="282"/>
  <c r="AL4" i="282" s="1"/>
  <c r="M4" i="282"/>
  <c r="G4" i="282"/>
  <c r="A4" i="282"/>
  <c r="AG3" i="282"/>
  <c r="AL3" i="282" s="1"/>
  <c r="M3" i="282"/>
  <c r="G3" i="282"/>
  <c r="A3" i="282"/>
  <c r="AG2" i="282"/>
  <c r="AL2" i="282"/>
  <c r="M2" i="282"/>
  <c r="G2" i="282"/>
  <c r="A2" i="282"/>
  <c r="A2" i="259"/>
  <c r="F2" i="259"/>
  <c r="A3" i="259"/>
  <c r="F3" i="259"/>
  <c r="A4" i="259"/>
  <c r="F4" i="259"/>
  <c r="A5" i="259"/>
  <c r="H5" i="259" s="1"/>
  <c r="F5" i="259"/>
  <c r="A6" i="259"/>
  <c r="F6" i="259"/>
  <c r="A7" i="259"/>
  <c r="F7" i="259"/>
  <c r="A8" i="259"/>
  <c r="H8" i="259" s="1"/>
  <c r="F8" i="259"/>
  <c r="A9" i="259"/>
  <c r="H9" i="259" s="1"/>
  <c r="F9" i="259"/>
  <c r="A10" i="259"/>
  <c r="F10" i="259"/>
  <c r="A11" i="259"/>
  <c r="H11" i="259" s="1"/>
  <c r="F11" i="259"/>
  <c r="A12" i="259"/>
  <c r="H12" i="259" s="1"/>
  <c r="F12" i="259"/>
  <c r="A13" i="259"/>
  <c r="H13" i="259" s="1"/>
  <c r="F13" i="259"/>
  <c r="A14" i="259"/>
  <c r="H14" i="259" s="1"/>
  <c r="F14" i="259"/>
  <c r="A15" i="259"/>
  <c r="H15" i="259" s="1"/>
  <c r="F15" i="259"/>
  <c r="A16" i="259"/>
  <c r="H16" i="259" s="1"/>
  <c r="F16" i="259"/>
  <c r="A17" i="259"/>
  <c r="H17" i="259" s="1"/>
  <c r="F17" i="259"/>
  <c r="A18" i="259"/>
  <c r="H18" i="259" s="1"/>
  <c r="F18" i="259"/>
  <c r="A19" i="259"/>
  <c r="H19" i="259" s="1"/>
  <c r="F19" i="259"/>
  <c r="A20" i="259"/>
  <c r="F20" i="259"/>
  <c r="A21" i="259"/>
  <c r="H21" i="259" s="1"/>
  <c r="F21" i="259"/>
  <c r="A22" i="259"/>
  <c r="H22" i="259" s="1"/>
  <c r="F22" i="259"/>
  <c r="A23" i="259"/>
  <c r="H23" i="259" s="1"/>
  <c r="F23" i="259"/>
  <c r="A24" i="259"/>
  <c r="H24" i="259" s="1"/>
  <c r="F24" i="259"/>
  <c r="A25" i="259"/>
  <c r="H25" i="259" s="1"/>
  <c r="F25" i="259"/>
  <c r="A26" i="259"/>
  <c r="H26" i="259" s="1"/>
  <c r="F26" i="259"/>
  <c r="A27" i="259"/>
  <c r="H27" i="259" s="1"/>
  <c r="F27" i="259"/>
  <c r="A28" i="259"/>
  <c r="H28" i="259" s="1"/>
  <c r="F28" i="259"/>
  <c r="A29" i="259"/>
  <c r="H29" i="259" s="1"/>
  <c r="F29" i="259"/>
  <c r="A30" i="259"/>
  <c r="F30" i="259"/>
  <c r="A31" i="259"/>
  <c r="F31" i="259"/>
  <c r="A32" i="259"/>
  <c r="H32" i="259" s="1"/>
  <c r="F32" i="259"/>
  <c r="A33" i="259"/>
  <c r="H33" i="259" s="1"/>
  <c r="F33" i="259"/>
  <c r="A34" i="259"/>
  <c r="H34" i="259" s="1"/>
  <c r="F34" i="259"/>
  <c r="A35" i="259"/>
  <c r="H35" i="259" s="1"/>
  <c r="F35" i="259"/>
  <c r="A36" i="259"/>
  <c r="H36" i="259" s="1"/>
  <c r="F36" i="259"/>
  <c r="A37" i="259"/>
  <c r="H37" i="259" s="1"/>
  <c r="F37" i="259"/>
  <c r="A38" i="259"/>
  <c r="H38" i="259" s="1"/>
  <c r="F38" i="259"/>
  <c r="A39" i="259"/>
  <c r="H39" i="259" s="1"/>
  <c r="F39" i="259"/>
  <c r="A40" i="259"/>
  <c r="H40" i="259" s="1"/>
  <c r="F40" i="259"/>
  <c r="A41" i="259"/>
  <c r="H41" i="259" s="1"/>
  <c r="F41" i="259"/>
  <c r="A42" i="259"/>
  <c r="F42" i="259"/>
  <c r="A43" i="259"/>
  <c r="H43" i="259" s="1"/>
  <c r="F43" i="259"/>
  <c r="A44" i="259"/>
  <c r="F44" i="259"/>
  <c r="A45" i="259"/>
  <c r="H45" i="259" s="1"/>
  <c r="F45" i="259"/>
  <c r="A46" i="259"/>
  <c r="H46" i="259" s="1"/>
  <c r="F46" i="259"/>
  <c r="A47" i="259"/>
  <c r="H47" i="259" s="1"/>
  <c r="F47" i="259"/>
  <c r="A48" i="259"/>
  <c r="H48" i="259" s="1"/>
  <c r="F48" i="259"/>
  <c r="A49" i="259"/>
  <c r="H49" i="259" s="1"/>
  <c r="F49" i="259"/>
  <c r="A50" i="259"/>
  <c r="H50" i="259" s="1"/>
  <c r="F50" i="259"/>
  <c r="A51" i="259"/>
  <c r="H51" i="259" s="1"/>
  <c r="F51" i="259"/>
  <c r="A52" i="259"/>
  <c r="H52" i="259" s="1"/>
  <c r="F52" i="259"/>
  <c r="A53" i="259"/>
  <c r="H53" i="259" s="1"/>
  <c r="F53" i="259"/>
  <c r="A54" i="259"/>
  <c r="H54" i="259" s="1"/>
  <c r="F54" i="259"/>
  <c r="A55" i="259"/>
  <c r="H55" i="259" s="1"/>
  <c r="F55" i="259"/>
  <c r="A56" i="259"/>
  <c r="H56" i="259" s="1"/>
  <c r="F56" i="259"/>
  <c r="A57" i="259"/>
  <c r="F57" i="259"/>
  <c r="A58" i="259"/>
  <c r="F58" i="259"/>
  <c r="A59" i="259"/>
  <c r="H59" i="259" s="1"/>
  <c r="F59" i="259"/>
  <c r="A60" i="259"/>
  <c r="H60" i="259" s="1"/>
  <c r="F60" i="259"/>
  <c r="A61" i="259"/>
  <c r="H61" i="259" s="1"/>
  <c r="F61" i="259"/>
  <c r="A62" i="259"/>
  <c r="H62" i="259" s="1"/>
  <c r="F62" i="259"/>
  <c r="A63" i="259"/>
  <c r="H63" i="259" s="1"/>
  <c r="F63" i="259"/>
  <c r="A64" i="259"/>
  <c r="H64" i="259" s="1"/>
  <c r="F64" i="259"/>
  <c r="A65" i="259"/>
  <c r="H65" i="259" s="1"/>
  <c r="F65" i="259"/>
  <c r="A66" i="259"/>
  <c r="H66" i="259" s="1"/>
  <c r="F66" i="259"/>
  <c r="A67" i="259"/>
  <c r="H67" i="259" s="1"/>
  <c r="F67" i="259"/>
  <c r="A68" i="259"/>
  <c r="H68" i="259" s="1"/>
  <c r="F68" i="259"/>
  <c r="A69" i="259"/>
  <c r="H69" i="259" s="1"/>
  <c r="F69" i="259"/>
  <c r="A70" i="259"/>
  <c r="H70" i="259" s="1"/>
  <c r="F70" i="259"/>
  <c r="A71" i="259"/>
  <c r="H71" i="259" s="1"/>
  <c r="F71" i="259"/>
  <c r="A72" i="259"/>
  <c r="F72" i="259"/>
  <c r="A73" i="259"/>
  <c r="H73" i="259" s="1"/>
  <c r="F73" i="259"/>
  <c r="A74" i="259"/>
  <c r="H74" i="259" s="1"/>
  <c r="F74" i="259"/>
  <c r="A75" i="259"/>
  <c r="H75" i="259" s="1"/>
  <c r="F75" i="259"/>
  <c r="A76" i="259"/>
  <c r="H76" i="259" s="1"/>
  <c r="F76" i="259"/>
  <c r="A77" i="259"/>
  <c r="H77" i="259" s="1"/>
  <c r="F77" i="259"/>
  <c r="A78" i="259"/>
  <c r="H78" i="259" s="1"/>
  <c r="F78" i="259"/>
  <c r="A79" i="259"/>
  <c r="H79" i="259" s="1"/>
  <c r="F79" i="259"/>
  <c r="A80" i="259"/>
  <c r="H80" i="259" s="1"/>
  <c r="F80" i="259"/>
  <c r="A81" i="259"/>
  <c r="H81" i="259" s="1"/>
  <c r="F81" i="259"/>
  <c r="A82" i="259"/>
  <c r="H82" i="259" s="1"/>
  <c r="F82" i="259"/>
  <c r="A83" i="259"/>
  <c r="H83" i="259" s="1"/>
  <c r="F83" i="259"/>
  <c r="A84" i="259"/>
  <c r="H84" i="259" s="1"/>
  <c r="F84" i="259"/>
  <c r="A85" i="259"/>
  <c r="H85" i="259" s="1"/>
  <c r="F85" i="259"/>
  <c r="A86" i="259"/>
  <c r="H86" i="259" s="1"/>
  <c r="F86" i="259"/>
  <c r="A87" i="259"/>
  <c r="H87" i="259" s="1"/>
  <c r="F87" i="259"/>
  <c r="A88" i="259"/>
  <c r="H88" i="259" s="1"/>
  <c r="F88" i="259"/>
  <c r="A89" i="259"/>
  <c r="H89" i="259" s="1"/>
  <c r="F89" i="259"/>
  <c r="A90" i="259"/>
  <c r="H90" i="259" s="1"/>
  <c r="F90" i="259"/>
  <c r="A91" i="259"/>
  <c r="H91" i="259" s="1"/>
  <c r="F91" i="259"/>
  <c r="A92" i="259"/>
  <c r="H92" i="259" s="1"/>
  <c r="F92" i="259"/>
  <c r="A93" i="259"/>
  <c r="H93" i="259" s="1"/>
  <c r="F93" i="259"/>
  <c r="A94" i="259"/>
  <c r="H94" i="259" s="1"/>
  <c r="F94" i="259"/>
  <c r="A95" i="259"/>
  <c r="H95" i="259" s="1"/>
  <c r="F95" i="259"/>
  <c r="A96" i="259"/>
  <c r="H96" i="259" s="1"/>
  <c r="F96" i="259"/>
  <c r="A97" i="259"/>
  <c r="H97" i="259" s="1"/>
  <c r="F97" i="259"/>
  <c r="A98" i="259"/>
  <c r="H98" i="259" s="1"/>
  <c r="F98" i="259"/>
  <c r="A99" i="259"/>
  <c r="H99" i="259" s="1"/>
  <c r="F99" i="259"/>
  <c r="A100" i="259"/>
  <c r="H100" i="259" s="1"/>
  <c r="F100" i="259"/>
  <c r="A101" i="259"/>
  <c r="H101" i="259" s="1"/>
  <c r="F101" i="259"/>
  <c r="A102" i="259"/>
  <c r="H102" i="259" s="1"/>
  <c r="F102" i="259"/>
  <c r="A103" i="259"/>
  <c r="H103" i="259" s="1"/>
  <c r="F103" i="259"/>
  <c r="A104" i="259"/>
  <c r="H104" i="259" s="1"/>
  <c r="F104" i="259"/>
  <c r="A105" i="259"/>
  <c r="H105" i="259" s="1"/>
  <c r="F105" i="259"/>
  <c r="A106" i="259"/>
  <c r="H106" i="259" s="1"/>
  <c r="F106" i="259"/>
  <c r="A107" i="259"/>
  <c r="H107" i="259" s="1"/>
  <c r="F107" i="259"/>
  <c r="A108" i="259"/>
  <c r="H108" i="259" s="1"/>
  <c r="F108" i="259"/>
  <c r="A109" i="259"/>
  <c r="H109" i="259" s="1"/>
  <c r="F109" i="259"/>
  <c r="A110" i="259"/>
  <c r="H110" i="259" s="1"/>
  <c r="F110" i="259"/>
  <c r="A111" i="259"/>
  <c r="F111" i="259"/>
  <c r="A112" i="259"/>
  <c r="H112" i="259" s="1"/>
  <c r="F112" i="259"/>
  <c r="A113" i="259"/>
  <c r="H113" i="259" s="1"/>
  <c r="F113" i="259"/>
  <c r="A114" i="259"/>
  <c r="H114" i="259" s="1"/>
  <c r="F114" i="259"/>
  <c r="A115" i="259"/>
  <c r="F115" i="259"/>
  <c r="A116" i="259"/>
  <c r="H116" i="259" s="1"/>
  <c r="F116" i="259"/>
  <c r="A117" i="259"/>
  <c r="H117" i="259" s="1"/>
  <c r="F117" i="259"/>
  <c r="A118" i="259"/>
  <c r="H118" i="259" s="1"/>
  <c r="F118" i="259"/>
  <c r="A119" i="259"/>
  <c r="H119" i="259" s="1"/>
  <c r="F119" i="259"/>
  <c r="A120" i="259"/>
  <c r="H120" i="259" s="1"/>
  <c r="F120" i="259"/>
  <c r="A121" i="259"/>
  <c r="H121" i="259" s="1"/>
  <c r="F121" i="259"/>
  <c r="A122" i="259"/>
  <c r="H122" i="259" s="1"/>
  <c r="F122" i="259"/>
  <c r="A123" i="259"/>
  <c r="H123" i="259" s="1"/>
  <c r="F123" i="259"/>
  <c r="A124" i="259"/>
  <c r="H124" i="259" s="1"/>
  <c r="F124" i="259"/>
  <c r="A125" i="259"/>
  <c r="H125" i="259" s="1"/>
  <c r="F125" i="259"/>
  <c r="A126" i="259"/>
  <c r="H126" i="259" s="1"/>
  <c r="F126" i="259"/>
  <c r="A127" i="259"/>
  <c r="H127" i="259" s="1"/>
  <c r="F127" i="259"/>
  <c r="A128" i="259"/>
  <c r="H128" i="259" s="1"/>
  <c r="F128" i="259"/>
  <c r="A129" i="259"/>
  <c r="H129" i="259" s="1"/>
  <c r="F129" i="259"/>
  <c r="A130" i="259"/>
  <c r="H130" i="259" s="1"/>
  <c r="F130" i="259"/>
  <c r="A131" i="259"/>
  <c r="H131" i="259" s="1"/>
  <c r="F131" i="259"/>
  <c r="A132" i="259"/>
  <c r="H132" i="259" s="1"/>
  <c r="F132" i="259"/>
  <c r="A133" i="259"/>
  <c r="H133" i="259" s="1"/>
  <c r="F133" i="259"/>
  <c r="A134" i="259"/>
  <c r="H134" i="259" s="1"/>
  <c r="F134" i="259"/>
  <c r="A135" i="259"/>
  <c r="H135" i="259" s="1"/>
  <c r="F135" i="259"/>
  <c r="A136" i="259"/>
  <c r="H136" i="259" s="1"/>
  <c r="F136" i="259"/>
  <c r="A137" i="259"/>
  <c r="H137" i="259" s="1"/>
  <c r="F137" i="259"/>
  <c r="A138" i="259"/>
  <c r="H138" i="259" s="1"/>
  <c r="F138" i="259"/>
  <c r="A139" i="259"/>
  <c r="H139" i="259" s="1"/>
  <c r="F139" i="259"/>
  <c r="A140" i="259"/>
  <c r="H140" i="259" s="1"/>
  <c r="F140" i="259"/>
  <c r="A141" i="259"/>
  <c r="H141" i="259" s="1"/>
  <c r="F141" i="259"/>
  <c r="A142" i="259"/>
  <c r="H142" i="259" s="1"/>
  <c r="F142" i="259"/>
  <c r="A143" i="259"/>
  <c r="H143" i="259" s="1"/>
  <c r="F143" i="259"/>
  <c r="A144" i="259"/>
  <c r="H144" i="259" s="1"/>
  <c r="F144" i="259"/>
  <c r="A145" i="259"/>
  <c r="H145" i="259" s="1"/>
  <c r="F145" i="259"/>
  <c r="A146" i="259"/>
  <c r="H146" i="259" s="1"/>
  <c r="F146" i="259"/>
  <c r="A147" i="259"/>
  <c r="H147" i="259" s="1"/>
  <c r="F147" i="259"/>
  <c r="A148" i="259"/>
  <c r="H148" i="259" s="1"/>
  <c r="F148" i="259"/>
  <c r="A149" i="259"/>
  <c r="H149" i="259" s="1"/>
  <c r="F149" i="259"/>
  <c r="A150" i="259"/>
  <c r="H150" i="259" s="1"/>
  <c r="F150" i="259"/>
  <c r="A151" i="259"/>
  <c r="H151" i="259" s="1"/>
  <c r="F151" i="259"/>
  <c r="A152" i="259"/>
  <c r="H152" i="259" s="1"/>
  <c r="F152" i="259"/>
  <c r="A153" i="259"/>
  <c r="F153" i="259"/>
  <c r="A155" i="259"/>
  <c r="N165" i="259" s="1"/>
  <c r="E155" i="259"/>
  <c r="F155" i="259"/>
  <c r="AG3" i="281"/>
  <c r="AL3" i="281"/>
  <c r="AG2" i="281"/>
  <c r="AL2" i="281" s="1"/>
  <c r="G159" i="281"/>
  <c r="M159" i="281"/>
  <c r="I159" i="281"/>
  <c r="X171" i="281"/>
  <c r="V171" i="281"/>
  <c r="F165" i="281"/>
  <c r="G163" i="281"/>
  <c r="A163" i="281"/>
  <c r="Y162" i="281"/>
  <c r="X162" i="281"/>
  <c r="W162" i="281"/>
  <c r="V162" i="281"/>
  <c r="U162" i="281"/>
  <c r="T162" i="281"/>
  <c r="Z162" i="281"/>
  <c r="AB162" i="281" s="1"/>
  <c r="M161" i="281"/>
  <c r="G161" i="281"/>
  <c r="A161" i="281"/>
  <c r="I161" i="281"/>
  <c r="M158" i="281"/>
  <c r="G158" i="281"/>
  <c r="A158" i="281"/>
  <c r="I158" i="281"/>
  <c r="M157" i="281"/>
  <c r="G157" i="281"/>
  <c r="A157" i="281"/>
  <c r="I157" i="281" s="1"/>
  <c r="M156" i="281"/>
  <c r="G156" i="281"/>
  <c r="A156" i="281"/>
  <c r="I156" i="281" s="1"/>
  <c r="M155" i="281"/>
  <c r="G155" i="281"/>
  <c r="A155" i="281"/>
  <c r="I155" i="281" s="1"/>
  <c r="M154" i="281"/>
  <c r="G154" i="281"/>
  <c r="A154" i="281"/>
  <c r="I154" i="281" s="1"/>
  <c r="M153" i="281"/>
  <c r="G153" i="281"/>
  <c r="A153" i="281"/>
  <c r="I153" i="281" s="1"/>
  <c r="M152" i="281"/>
  <c r="G152" i="281"/>
  <c r="A152" i="281"/>
  <c r="I152" i="281" s="1"/>
  <c r="M151" i="281"/>
  <c r="G151" i="281"/>
  <c r="A151" i="281"/>
  <c r="I151" i="281" s="1"/>
  <c r="M150" i="281"/>
  <c r="G150" i="281"/>
  <c r="A150" i="281"/>
  <c r="I150" i="281" s="1"/>
  <c r="M149" i="281"/>
  <c r="G149" i="281"/>
  <c r="A149" i="281"/>
  <c r="I149" i="281" s="1"/>
  <c r="M148" i="281"/>
  <c r="G148" i="281"/>
  <c r="A148" i="281"/>
  <c r="I148" i="281" s="1"/>
  <c r="M147" i="281"/>
  <c r="G147" i="281"/>
  <c r="A147" i="281"/>
  <c r="I147" i="281" s="1"/>
  <c r="M146" i="281"/>
  <c r="G146" i="281"/>
  <c r="A146" i="281"/>
  <c r="I146" i="281" s="1"/>
  <c r="M145" i="281"/>
  <c r="G145" i="281"/>
  <c r="A145" i="281"/>
  <c r="I145" i="281" s="1"/>
  <c r="M144" i="281"/>
  <c r="G144" i="281"/>
  <c r="A144" i="281"/>
  <c r="I144" i="281" s="1"/>
  <c r="M143" i="281"/>
  <c r="G143" i="281"/>
  <c r="A143" i="281"/>
  <c r="I143" i="281"/>
  <c r="M142" i="281"/>
  <c r="G142" i="281"/>
  <c r="A142" i="281"/>
  <c r="I142" i="281" s="1"/>
  <c r="M141" i="281"/>
  <c r="G141" i="281"/>
  <c r="A141" i="281"/>
  <c r="I141" i="281" s="1"/>
  <c r="M140" i="281"/>
  <c r="G140" i="281"/>
  <c r="A140" i="281"/>
  <c r="I140" i="281" s="1"/>
  <c r="M139" i="281"/>
  <c r="G139" i="281"/>
  <c r="A139" i="281"/>
  <c r="I139" i="281" s="1"/>
  <c r="M138" i="281"/>
  <c r="G138" i="281"/>
  <c r="A138" i="281"/>
  <c r="I138" i="281" s="1"/>
  <c r="M137" i="281"/>
  <c r="G137" i="281"/>
  <c r="A137" i="281"/>
  <c r="I137" i="281" s="1"/>
  <c r="M136" i="281"/>
  <c r="G136" i="281"/>
  <c r="A136" i="281"/>
  <c r="I136" i="281" s="1"/>
  <c r="M135" i="281"/>
  <c r="G135" i="281"/>
  <c r="A135" i="281"/>
  <c r="I135" i="281" s="1"/>
  <c r="M134" i="281"/>
  <c r="G134" i="281"/>
  <c r="A134" i="281"/>
  <c r="I134" i="281" s="1"/>
  <c r="M133" i="281"/>
  <c r="G133" i="281"/>
  <c r="A133" i="281"/>
  <c r="I133" i="281" s="1"/>
  <c r="M132" i="281"/>
  <c r="G132" i="281"/>
  <c r="A132" i="281"/>
  <c r="I132" i="281" s="1"/>
  <c r="M131" i="281"/>
  <c r="G131" i="281"/>
  <c r="A131" i="281"/>
  <c r="I131" i="281" s="1"/>
  <c r="M130" i="281"/>
  <c r="G130" i="281"/>
  <c r="A130" i="281"/>
  <c r="I130" i="281"/>
  <c r="M129" i="281"/>
  <c r="G129" i="281"/>
  <c r="A129" i="281"/>
  <c r="I129" i="281" s="1"/>
  <c r="M128" i="281"/>
  <c r="G128" i="281"/>
  <c r="A128" i="281"/>
  <c r="I128" i="281" s="1"/>
  <c r="M127" i="281"/>
  <c r="G127" i="281"/>
  <c r="A127" i="281"/>
  <c r="I127" i="281" s="1"/>
  <c r="M126" i="281"/>
  <c r="G126" i="281"/>
  <c r="A126" i="281"/>
  <c r="I126" i="281" s="1"/>
  <c r="M125" i="281"/>
  <c r="G125" i="281"/>
  <c r="A125" i="281"/>
  <c r="I125" i="281" s="1"/>
  <c r="M124" i="281"/>
  <c r="G124" i="281"/>
  <c r="A124" i="281"/>
  <c r="I124" i="281" s="1"/>
  <c r="M123" i="281"/>
  <c r="G123" i="281"/>
  <c r="A123" i="281"/>
  <c r="I123" i="281" s="1"/>
  <c r="M122" i="281"/>
  <c r="G122" i="281"/>
  <c r="A122" i="281"/>
  <c r="I122" i="281" s="1"/>
  <c r="M121" i="281"/>
  <c r="G121" i="281"/>
  <c r="A121" i="281"/>
  <c r="I121" i="281" s="1"/>
  <c r="M120" i="281"/>
  <c r="G120" i="281"/>
  <c r="A120" i="281"/>
  <c r="I120" i="281" s="1"/>
  <c r="M119" i="281"/>
  <c r="G119" i="281"/>
  <c r="A119" i="281"/>
  <c r="I119" i="281" s="1"/>
  <c r="M118" i="281"/>
  <c r="G118" i="281"/>
  <c r="A118" i="281"/>
  <c r="I118" i="281" s="1"/>
  <c r="M117" i="281"/>
  <c r="G117" i="281"/>
  <c r="A117" i="281"/>
  <c r="I117" i="281" s="1"/>
  <c r="M116" i="281"/>
  <c r="G116" i="281"/>
  <c r="A116" i="281"/>
  <c r="I116" i="281" s="1"/>
  <c r="M115" i="281"/>
  <c r="G115" i="281"/>
  <c r="A115" i="281"/>
  <c r="I115" i="281" s="1"/>
  <c r="M114" i="281"/>
  <c r="G114" i="281"/>
  <c r="A114" i="281"/>
  <c r="M113" i="281"/>
  <c r="G113" i="281"/>
  <c r="A113" i="281"/>
  <c r="I113" i="281" s="1"/>
  <c r="M112" i="281"/>
  <c r="G112" i="281"/>
  <c r="A112" i="281"/>
  <c r="I112" i="281" s="1"/>
  <c r="M111" i="281"/>
  <c r="G111" i="281"/>
  <c r="A111" i="281"/>
  <c r="I111" i="281" s="1"/>
  <c r="M110" i="281"/>
  <c r="G110" i="281"/>
  <c r="A110" i="281"/>
  <c r="M109" i="281"/>
  <c r="G109" i="281"/>
  <c r="A109" i="281"/>
  <c r="I109" i="281" s="1"/>
  <c r="M108" i="281"/>
  <c r="G108" i="281"/>
  <c r="A108" i="281"/>
  <c r="I108" i="281" s="1"/>
  <c r="M107" i="281"/>
  <c r="G107" i="281"/>
  <c r="A107" i="281"/>
  <c r="I107" i="281" s="1"/>
  <c r="M106" i="281"/>
  <c r="G106" i="281"/>
  <c r="A106" i="281"/>
  <c r="I106" i="281" s="1"/>
  <c r="M105" i="281"/>
  <c r="G105" i="281"/>
  <c r="A105" i="281"/>
  <c r="I105" i="281" s="1"/>
  <c r="M104" i="281"/>
  <c r="G104" i="281"/>
  <c r="A104" i="281"/>
  <c r="I104" i="281" s="1"/>
  <c r="M103" i="281"/>
  <c r="G103" i="281"/>
  <c r="A103" i="281"/>
  <c r="I103" i="281" s="1"/>
  <c r="M102" i="281"/>
  <c r="G102" i="281"/>
  <c r="A102" i="281"/>
  <c r="I102" i="281" s="1"/>
  <c r="M101" i="281"/>
  <c r="G101" i="281"/>
  <c r="A101" i="281"/>
  <c r="I101" i="281" s="1"/>
  <c r="M100" i="281"/>
  <c r="G100" i="281"/>
  <c r="A100" i="281"/>
  <c r="I100" i="281" s="1"/>
  <c r="M99" i="281"/>
  <c r="G99" i="281"/>
  <c r="A99" i="281"/>
  <c r="I99" i="281" s="1"/>
  <c r="M98" i="281"/>
  <c r="G98" i="281"/>
  <c r="A98" i="281"/>
  <c r="I98" i="281" s="1"/>
  <c r="M97" i="281"/>
  <c r="G97" i="281"/>
  <c r="A97" i="281"/>
  <c r="I97" i="281" s="1"/>
  <c r="M96" i="281"/>
  <c r="G96" i="281"/>
  <c r="A96" i="281"/>
  <c r="I96" i="281" s="1"/>
  <c r="M95" i="281"/>
  <c r="G95" i="281"/>
  <c r="A95" i="281"/>
  <c r="I95" i="281" s="1"/>
  <c r="M94" i="281"/>
  <c r="G94" i="281"/>
  <c r="A94" i="281"/>
  <c r="I94" i="281" s="1"/>
  <c r="M93" i="281"/>
  <c r="G93" i="281"/>
  <c r="A93" i="281"/>
  <c r="I93" i="281" s="1"/>
  <c r="M92" i="281"/>
  <c r="G92" i="281"/>
  <c r="A92" i="281"/>
  <c r="I92" i="281" s="1"/>
  <c r="M91" i="281"/>
  <c r="G91" i="281"/>
  <c r="A91" i="281"/>
  <c r="I91" i="281" s="1"/>
  <c r="M90" i="281"/>
  <c r="G90" i="281"/>
  <c r="A90" i="281"/>
  <c r="I90" i="281" s="1"/>
  <c r="M89" i="281"/>
  <c r="G89" i="281"/>
  <c r="A89" i="281"/>
  <c r="I89" i="281" s="1"/>
  <c r="M88" i="281"/>
  <c r="G88" i="281"/>
  <c r="A88" i="281"/>
  <c r="I88" i="281" s="1"/>
  <c r="M87" i="281"/>
  <c r="G87" i="281"/>
  <c r="A87" i="281"/>
  <c r="I87" i="281" s="1"/>
  <c r="M86" i="281"/>
  <c r="G86" i="281"/>
  <c r="A86" i="281"/>
  <c r="I86" i="281" s="1"/>
  <c r="M85" i="281"/>
  <c r="G85" i="281"/>
  <c r="A85" i="281"/>
  <c r="I85" i="281" s="1"/>
  <c r="M84" i="281"/>
  <c r="G84" i="281"/>
  <c r="A84" i="281"/>
  <c r="I84" i="281" s="1"/>
  <c r="M83" i="281"/>
  <c r="G83" i="281"/>
  <c r="A83" i="281"/>
  <c r="I83" i="281"/>
  <c r="M82" i="281"/>
  <c r="G82" i="281"/>
  <c r="A82" i="281"/>
  <c r="I82" i="281"/>
  <c r="M81" i="281"/>
  <c r="G81" i="281"/>
  <c r="A81" i="281"/>
  <c r="I81" i="281" s="1"/>
  <c r="M80" i="281"/>
  <c r="G80" i="281"/>
  <c r="A80" i="281"/>
  <c r="I80" i="281" s="1"/>
  <c r="M79" i="281"/>
  <c r="G79" i="281"/>
  <c r="A79" i="281"/>
  <c r="I79" i="281" s="1"/>
  <c r="M78" i="281"/>
  <c r="G78" i="281"/>
  <c r="A78" i="281"/>
  <c r="I78" i="281" s="1"/>
  <c r="M77" i="281"/>
  <c r="G77" i="281"/>
  <c r="A77" i="281"/>
  <c r="I77" i="281" s="1"/>
  <c r="M76" i="281"/>
  <c r="G76" i="281"/>
  <c r="A76" i="281"/>
  <c r="I76" i="281" s="1"/>
  <c r="M75" i="281"/>
  <c r="G75" i="281"/>
  <c r="A75" i="281"/>
  <c r="I75" i="281" s="1"/>
  <c r="M74" i="281"/>
  <c r="G74" i="281"/>
  <c r="A74" i="281"/>
  <c r="I74" i="281" s="1"/>
  <c r="M73" i="281"/>
  <c r="G73" i="281"/>
  <c r="A73" i="281"/>
  <c r="I73" i="281" s="1"/>
  <c r="M72" i="281"/>
  <c r="G72" i="281"/>
  <c r="A72" i="281"/>
  <c r="I72" i="281" s="1"/>
  <c r="M71" i="281"/>
  <c r="G71" i="281"/>
  <c r="A71" i="281"/>
  <c r="I71" i="281" s="1"/>
  <c r="M70" i="281"/>
  <c r="G70" i="281"/>
  <c r="A70" i="281"/>
  <c r="I70" i="281" s="1"/>
  <c r="M69" i="281"/>
  <c r="G69" i="281"/>
  <c r="A69" i="281"/>
  <c r="I69" i="281" s="1"/>
  <c r="M68" i="281"/>
  <c r="G68" i="281"/>
  <c r="A68" i="281"/>
  <c r="I68" i="281" s="1"/>
  <c r="M67" i="281"/>
  <c r="G67" i="281"/>
  <c r="A67" i="281"/>
  <c r="M66" i="281"/>
  <c r="G66" i="281"/>
  <c r="A66" i="281"/>
  <c r="M65" i="281"/>
  <c r="G65" i="281"/>
  <c r="A65" i="281"/>
  <c r="I65" i="281" s="1"/>
  <c r="M64" i="281"/>
  <c r="G64" i="281"/>
  <c r="A64" i="281"/>
  <c r="I64" i="281" s="1"/>
  <c r="M63" i="281"/>
  <c r="G63" i="281"/>
  <c r="A63" i="281"/>
  <c r="I63" i="281"/>
  <c r="M62" i="281"/>
  <c r="G62" i="281"/>
  <c r="A62" i="281"/>
  <c r="I62" i="281" s="1"/>
  <c r="M61" i="281"/>
  <c r="G61" i="281"/>
  <c r="A61" i="281"/>
  <c r="I61" i="281"/>
  <c r="M60" i="281"/>
  <c r="G60" i="281"/>
  <c r="A60" i="281"/>
  <c r="I60" i="281" s="1"/>
  <c r="M59" i="281"/>
  <c r="G59" i="281"/>
  <c r="A59" i="281"/>
  <c r="I59" i="281" s="1"/>
  <c r="M58" i="281"/>
  <c r="G58" i="281"/>
  <c r="A58" i="281"/>
  <c r="I58" i="281" s="1"/>
  <c r="M57" i="281"/>
  <c r="G57" i="281"/>
  <c r="A57" i="281"/>
  <c r="I57" i="281" s="1"/>
  <c r="W171" i="281"/>
  <c r="M56" i="281"/>
  <c r="G56" i="281"/>
  <c r="A56" i="281"/>
  <c r="I56" i="281" s="1"/>
  <c r="M55" i="281"/>
  <c r="G55" i="281"/>
  <c r="A55" i="281"/>
  <c r="M54" i="281"/>
  <c r="G54" i="281"/>
  <c r="A54" i="281"/>
  <c r="I54" i="281" s="1"/>
  <c r="M53" i="281"/>
  <c r="G53" i="281"/>
  <c r="A53" i="281"/>
  <c r="I53" i="281"/>
  <c r="M52" i="281"/>
  <c r="G52" i="281"/>
  <c r="A52" i="281"/>
  <c r="I52" i="281" s="1"/>
  <c r="M51" i="281"/>
  <c r="G51" i="281"/>
  <c r="A51" i="281"/>
  <c r="I51" i="281"/>
  <c r="M50" i="281"/>
  <c r="G50" i="281"/>
  <c r="A50" i="281"/>
  <c r="I50" i="281" s="1"/>
  <c r="M49" i="281"/>
  <c r="G49" i="281"/>
  <c r="A49" i="281"/>
  <c r="I49" i="281" s="1"/>
  <c r="M48" i="281"/>
  <c r="G48" i="281"/>
  <c r="A48" i="281"/>
  <c r="I48" i="281" s="1"/>
  <c r="M47" i="281"/>
  <c r="G47" i="281"/>
  <c r="A47" i="281"/>
  <c r="I47" i="281"/>
  <c r="M46" i="281"/>
  <c r="G46" i="281"/>
  <c r="A46" i="281"/>
  <c r="I46" i="281" s="1"/>
  <c r="M45" i="281"/>
  <c r="G45" i="281"/>
  <c r="A45" i="281"/>
  <c r="M44" i="281"/>
  <c r="G44" i="281"/>
  <c r="A44" i="281"/>
  <c r="I44" i="281" s="1"/>
  <c r="M43" i="281"/>
  <c r="G43" i="281"/>
  <c r="A43" i="281"/>
  <c r="I43" i="281" s="1"/>
  <c r="M42" i="281"/>
  <c r="G42" i="281"/>
  <c r="A42" i="281"/>
  <c r="V169" i="281" s="1"/>
  <c r="I42" i="281"/>
  <c r="M41" i="281"/>
  <c r="G41" i="281"/>
  <c r="A41" i="281"/>
  <c r="M40" i="281"/>
  <c r="G40" i="281"/>
  <c r="A40" i="281"/>
  <c r="M39" i="281"/>
  <c r="G39" i="281"/>
  <c r="A39" i="281"/>
  <c r="I39" i="281" s="1"/>
  <c r="M38" i="281"/>
  <c r="G38" i="281"/>
  <c r="A38" i="281"/>
  <c r="I38" i="281" s="1"/>
  <c r="M37" i="281"/>
  <c r="G37" i="281"/>
  <c r="A37" i="281"/>
  <c r="I37" i="281" s="1"/>
  <c r="M36" i="281"/>
  <c r="G36" i="281"/>
  <c r="A36" i="281"/>
  <c r="M35" i="281"/>
  <c r="G35" i="281"/>
  <c r="A35" i="281"/>
  <c r="I35" i="281" s="1"/>
  <c r="M34" i="281"/>
  <c r="G34" i="281"/>
  <c r="A34" i="281"/>
  <c r="I34" i="281" s="1"/>
  <c r="M33" i="281"/>
  <c r="G33" i="281"/>
  <c r="A33" i="281"/>
  <c r="I33" i="281" s="1"/>
  <c r="M32" i="281"/>
  <c r="G32" i="281"/>
  <c r="A32" i="281"/>
  <c r="I32" i="281" s="1"/>
  <c r="M31" i="281"/>
  <c r="G31" i="281"/>
  <c r="A31" i="281"/>
  <c r="I31" i="281"/>
  <c r="M30" i="281"/>
  <c r="G30" i="281"/>
  <c r="A30" i="281"/>
  <c r="I30" i="281" s="1"/>
  <c r="M29" i="281"/>
  <c r="G29" i="281"/>
  <c r="A29" i="281"/>
  <c r="I29" i="281" s="1"/>
  <c r="M28" i="281"/>
  <c r="G28" i="281"/>
  <c r="A28" i="281"/>
  <c r="M27" i="281"/>
  <c r="G27" i="281"/>
  <c r="A27" i="281"/>
  <c r="I27" i="281" s="1"/>
  <c r="M26" i="281"/>
  <c r="G26" i="281"/>
  <c r="A26" i="281"/>
  <c r="I26" i="281"/>
  <c r="M25" i="281"/>
  <c r="G25" i="281"/>
  <c r="A25" i="281"/>
  <c r="I25" i="281"/>
  <c r="M24" i="281"/>
  <c r="G24" i="281"/>
  <c r="A24" i="281"/>
  <c r="I24" i="281" s="1"/>
  <c r="M23" i="281"/>
  <c r="G23" i="281"/>
  <c r="A23" i="281"/>
  <c r="I23" i="281" s="1"/>
  <c r="M22" i="281"/>
  <c r="G22" i="281"/>
  <c r="A22" i="281"/>
  <c r="I22" i="281" s="1"/>
  <c r="M21" i="281"/>
  <c r="G21" i="281"/>
  <c r="A21" i="281"/>
  <c r="I21" i="281" s="1"/>
  <c r="M20" i="281"/>
  <c r="G20" i="281"/>
  <c r="A20" i="281"/>
  <c r="I20" i="281"/>
  <c r="M19" i="281"/>
  <c r="G19" i="281"/>
  <c r="A19" i="281"/>
  <c r="I19" i="281" s="1"/>
  <c r="M18" i="281"/>
  <c r="G18" i="281"/>
  <c r="A18" i="281"/>
  <c r="I18" i="281"/>
  <c r="M17" i="281"/>
  <c r="G17" i="281"/>
  <c r="A17" i="281"/>
  <c r="M16" i="281"/>
  <c r="G16" i="281"/>
  <c r="A16" i="281"/>
  <c r="I16" i="281" s="1"/>
  <c r="M15" i="281"/>
  <c r="G15" i="281"/>
  <c r="A15" i="281"/>
  <c r="I15" i="281" s="1"/>
  <c r="M14" i="281"/>
  <c r="G14" i="281"/>
  <c r="A14" i="281"/>
  <c r="I14" i="281" s="1"/>
  <c r="M13" i="281"/>
  <c r="G13" i="281"/>
  <c r="A13" i="281"/>
  <c r="M12" i="281"/>
  <c r="G12" i="281"/>
  <c r="A12" i="281"/>
  <c r="I12" i="281" s="1"/>
  <c r="M11" i="281"/>
  <c r="G11" i="281"/>
  <c r="A11" i="281"/>
  <c r="I11" i="281" s="1"/>
  <c r="M10" i="281"/>
  <c r="G10" i="281"/>
  <c r="A10" i="281"/>
  <c r="I10" i="281" s="1"/>
  <c r="M9" i="281"/>
  <c r="G9" i="281"/>
  <c r="A9" i="281"/>
  <c r="M8" i="281"/>
  <c r="G8" i="281"/>
  <c r="A8" i="281"/>
  <c r="I8" i="281" s="1"/>
  <c r="M7" i="281"/>
  <c r="G7" i="281"/>
  <c r="A7" i="281"/>
  <c r="I7" i="281" s="1"/>
  <c r="AK6" i="281"/>
  <c r="AJ6" i="281"/>
  <c r="AI6" i="281"/>
  <c r="AH6" i="281"/>
  <c r="AF6" i="281"/>
  <c r="AE6" i="281"/>
  <c r="M6" i="281"/>
  <c r="G6" i="281"/>
  <c r="A6" i="281"/>
  <c r="I6" i="281" s="1"/>
  <c r="AG4" i="281"/>
  <c r="M5" i="281"/>
  <c r="G5" i="281"/>
  <c r="A5" i="281"/>
  <c r="I5" i="281" s="1"/>
  <c r="M4" i="281"/>
  <c r="G4" i="281"/>
  <c r="A4" i="281"/>
  <c r="M3" i="281"/>
  <c r="G3" i="281"/>
  <c r="A3" i="281"/>
  <c r="M2" i="281"/>
  <c r="G2" i="281"/>
  <c r="A2" i="281"/>
  <c r="D32" i="273"/>
  <c r="D31" i="273"/>
  <c r="D30" i="273"/>
  <c r="AG4" i="280"/>
  <c r="AL4" i="280" s="1"/>
  <c r="AG3" i="280"/>
  <c r="AL3" i="280" s="1"/>
  <c r="AG2" i="280"/>
  <c r="AL2" i="280"/>
  <c r="Y169" i="280"/>
  <c r="X169" i="280"/>
  <c r="W169" i="280"/>
  <c r="V169" i="280"/>
  <c r="F163" i="280"/>
  <c r="G161" i="280"/>
  <c r="A161" i="280"/>
  <c r="Y160" i="280"/>
  <c r="X160" i="280"/>
  <c r="W160" i="280"/>
  <c r="V160" i="280"/>
  <c r="U160" i="280"/>
  <c r="T160" i="280"/>
  <c r="Z160" i="280"/>
  <c r="AB160" i="280" s="1"/>
  <c r="M159" i="280"/>
  <c r="G159" i="280"/>
  <c r="A159" i="280"/>
  <c r="I159" i="280"/>
  <c r="M158" i="280"/>
  <c r="G158" i="280"/>
  <c r="A158" i="280"/>
  <c r="I158" i="280" s="1"/>
  <c r="M157" i="280"/>
  <c r="G157" i="280"/>
  <c r="A157" i="280"/>
  <c r="I157" i="280" s="1"/>
  <c r="M156" i="280"/>
  <c r="G156" i="280"/>
  <c r="A156" i="280"/>
  <c r="I156" i="280" s="1"/>
  <c r="M155" i="280"/>
  <c r="G155" i="280"/>
  <c r="A155" i="280"/>
  <c r="I155" i="280" s="1"/>
  <c r="M154" i="280"/>
  <c r="G154" i="280"/>
  <c r="A154" i="280"/>
  <c r="I154" i="280" s="1"/>
  <c r="M153" i="280"/>
  <c r="G153" i="280"/>
  <c r="A153" i="280"/>
  <c r="I153" i="280" s="1"/>
  <c r="M152" i="280"/>
  <c r="G152" i="280"/>
  <c r="A152" i="280"/>
  <c r="I152" i="280" s="1"/>
  <c r="M151" i="280"/>
  <c r="G151" i="280"/>
  <c r="A151" i="280"/>
  <c r="I151" i="280" s="1"/>
  <c r="M150" i="280"/>
  <c r="G150" i="280"/>
  <c r="A150" i="280"/>
  <c r="I150" i="280" s="1"/>
  <c r="M149" i="280"/>
  <c r="G149" i="280"/>
  <c r="A149" i="280"/>
  <c r="I149" i="280" s="1"/>
  <c r="M148" i="280"/>
  <c r="G148" i="280"/>
  <c r="A148" i="280"/>
  <c r="I148" i="280"/>
  <c r="M147" i="280"/>
  <c r="G147" i="280"/>
  <c r="A147" i="280"/>
  <c r="I147" i="280" s="1"/>
  <c r="M146" i="280"/>
  <c r="G146" i="280"/>
  <c r="A146" i="280"/>
  <c r="I146" i="280" s="1"/>
  <c r="M145" i="280"/>
  <c r="G145" i="280"/>
  <c r="A145" i="280"/>
  <c r="I145" i="280" s="1"/>
  <c r="M144" i="280"/>
  <c r="G144" i="280"/>
  <c r="A144" i="280"/>
  <c r="I144" i="280" s="1"/>
  <c r="M143" i="280"/>
  <c r="G143" i="280"/>
  <c r="A143" i="280"/>
  <c r="I143" i="280" s="1"/>
  <c r="M142" i="280"/>
  <c r="G142" i="280"/>
  <c r="A142" i="280"/>
  <c r="I142" i="280" s="1"/>
  <c r="M141" i="280"/>
  <c r="G141" i="280"/>
  <c r="A141" i="280"/>
  <c r="I141" i="280" s="1"/>
  <c r="M140" i="280"/>
  <c r="G140" i="280"/>
  <c r="A140" i="280"/>
  <c r="I140" i="280" s="1"/>
  <c r="M139" i="280"/>
  <c r="G139" i="280"/>
  <c r="A139" i="280"/>
  <c r="I139" i="280" s="1"/>
  <c r="M138" i="280"/>
  <c r="G138" i="280"/>
  <c r="A138" i="280"/>
  <c r="I138" i="280" s="1"/>
  <c r="M137" i="280"/>
  <c r="G137" i="280"/>
  <c r="A137" i="280"/>
  <c r="I137" i="280" s="1"/>
  <c r="M136" i="280"/>
  <c r="G136" i="280"/>
  <c r="A136" i="280"/>
  <c r="I136" i="280" s="1"/>
  <c r="M135" i="280"/>
  <c r="G135" i="280"/>
  <c r="A135" i="280"/>
  <c r="I135" i="280" s="1"/>
  <c r="M134" i="280"/>
  <c r="G134" i="280"/>
  <c r="A134" i="280"/>
  <c r="I134" i="280" s="1"/>
  <c r="M133" i="280"/>
  <c r="G133" i="280"/>
  <c r="A133" i="280"/>
  <c r="I133" i="280" s="1"/>
  <c r="M132" i="280"/>
  <c r="G132" i="280"/>
  <c r="A132" i="280"/>
  <c r="I132" i="280" s="1"/>
  <c r="M131" i="280"/>
  <c r="G131" i="280"/>
  <c r="A131" i="280"/>
  <c r="I131" i="280" s="1"/>
  <c r="M130" i="280"/>
  <c r="G130" i="280"/>
  <c r="A130" i="280"/>
  <c r="I130" i="280" s="1"/>
  <c r="M129" i="280"/>
  <c r="G129" i="280"/>
  <c r="A129" i="280"/>
  <c r="I129" i="280" s="1"/>
  <c r="M128" i="280"/>
  <c r="G128" i="280"/>
  <c r="A128" i="280"/>
  <c r="I128" i="280" s="1"/>
  <c r="M127" i="280"/>
  <c r="G127" i="280"/>
  <c r="A127" i="280"/>
  <c r="I127" i="280" s="1"/>
  <c r="M126" i="280"/>
  <c r="G126" i="280"/>
  <c r="A126" i="280"/>
  <c r="I126" i="280" s="1"/>
  <c r="M125" i="280"/>
  <c r="G125" i="280"/>
  <c r="A125" i="280"/>
  <c r="I125" i="280" s="1"/>
  <c r="M124" i="280"/>
  <c r="G124" i="280"/>
  <c r="A124" i="280"/>
  <c r="I124" i="280" s="1"/>
  <c r="M123" i="280"/>
  <c r="G123" i="280"/>
  <c r="A123" i="280"/>
  <c r="I123" i="280" s="1"/>
  <c r="M122" i="280"/>
  <c r="G122" i="280"/>
  <c r="A122" i="280"/>
  <c r="I122" i="280" s="1"/>
  <c r="M121" i="280"/>
  <c r="G121" i="280"/>
  <c r="A121" i="280"/>
  <c r="I121" i="280" s="1"/>
  <c r="M120" i="280"/>
  <c r="G120" i="280"/>
  <c r="A120" i="280"/>
  <c r="I120" i="280" s="1"/>
  <c r="M119" i="280"/>
  <c r="G119" i="280"/>
  <c r="A119" i="280"/>
  <c r="I119" i="280" s="1"/>
  <c r="M118" i="280"/>
  <c r="G118" i="280"/>
  <c r="A118" i="280"/>
  <c r="M117" i="280"/>
  <c r="G117" i="280"/>
  <c r="A117" i="280"/>
  <c r="I117" i="280" s="1"/>
  <c r="M116" i="280"/>
  <c r="G116" i="280"/>
  <c r="A116" i="280"/>
  <c r="I116" i="280" s="1"/>
  <c r="M115" i="280"/>
  <c r="G115" i="280"/>
  <c r="A115" i="280"/>
  <c r="I115" i="280" s="1"/>
  <c r="M114" i="280"/>
  <c r="G114" i="280"/>
  <c r="A114" i="280"/>
  <c r="M113" i="280"/>
  <c r="G113" i="280"/>
  <c r="A113" i="280"/>
  <c r="I113" i="280" s="1"/>
  <c r="M112" i="280"/>
  <c r="G112" i="280"/>
  <c r="A112" i="280"/>
  <c r="I112" i="280" s="1"/>
  <c r="M111" i="280"/>
  <c r="G111" i="280"/>
  <c r="A111" i="280"/>
  <c r="I111" i="280" s="1"/>
  <c r="M110" i="280"/>
  <c r="G110" i="280"/>
  <c r="A110" i="280"/>
  <c r="I110" i="280" s="1"/>
  <c r="M109" i="280"/>
  <c r="G109" i="280"/>
  <c r="A109" i="280"/>
  <c r="I109" i="280"/>
  <c r="M108" i="280"/>
  <c r="G108" i="280"/>
  <c r="A108" i="280"/>
  <c r="I108" i="280" s="1"/>
  <c r="M107" i="280"/>
  <c r="G107" i="280"/>
  <c r="A107" i="280"/>
  <c r="I107" i="280" s="1"/>
  <c r="M106" i="280"/>
  <c r="G106" i="280"/>
  <c r="A106" i="280"/>
  <c r="I106" i="280" s="1"/>
  <c r="M105" i="280"/>
  <c r="G105" i="280"/>
  <c r="A105" i="280"/>
  <c r="I105" i="280" s="1"/>
  <c r="M104" i="280"/>
  <c r="G104" i="280"/>
  <c r="A104" i="280"/>
  <c r="I104" i="280" s="1"/>
  <c r="M103" i="280"/>
  <c r="G103" i="280"/>
  <c r="A103" i="280"/>
  <c r="I103" i="280" s="1"/>
  <c r="M102" i="280"/>
  <c r="G102" i="280"/>
  <c r="A102" i="280"/>
  <c r="I102" i="280" s="1"/>
  <c r="M101" i="280"/>
  <c r="G101" i="280"/>
  <c r="A101" i="280"/>
  <c r="I101" i="280" s="1"/>
  <c r="M100" i="280"/>
  <c r="G100" i="280"/>
  <c r="A100" i="280"/>
  <c r="I100" i="280" s="1"/>
  <c r="M99" i="280"/>
  <c r="G99" i="280"/>
  <c r="A99" i="280"/>
  <c r="I99" i="280" s="1"/>
  <c r="M98" i="280"/>
  <c r="G98" i="280"/>
  <c r="A98" i="280"/>
  <c r="I98" i="280" s="1"/>
  <c r="M97" i="280"/>
  <c r="G97" i="280"/>
  <c r="A97" i="280"/>
  <c r="I97" i="280" s="1"/>
  <c r="M96" i="280"/>
  <c r="G96" i="280"/>
  <c r="A96" i="280"/>
  <c r="I96" i="280" s="1"/>
  <c r="M95" i="280"/>
  <c r="G95" i="280"/>
  <c r="A95" i="280"/>
  <c r="I95" i="280" s="1"/>
  <c r="M94" i="280"/>
  <c r="G94" i="280"/>
  <c r="A94" i="280"/>
  <c r="I94" i="280" s="1"/>
  <c r="M93" i="280"/>
  <c r="G93" i="280"/>
  <c r="A93" i="280"/>
  <c r="I93" i="280" s="1"/>
  <c r="M92" i="280"/>
  <c r="G92" i="280"/>
  <c r="A92" i="280"/>
  <c r="I92" i="280" s="1"/>
  <c r="M91" i="280"/>
  <c r="G91" i="280"/>
  <c r="A91" i="280"/>
  <c r="I91" i="280" s="1"/>
  <c r="M90" i="280"/>
  <c r="G90" i="280"/>
  <c r="A90" i="280"/>
  <c r="I90" i="280" s="1"/>
  <c r="M89" i="280"/>
  <c r="G89" i="280"/>
  <c r="A89" i="280"/>
  <c r="I89" i="280" s="1"/>
  <c r="M88" i="280"/>
  <c r="G88" i="280"/>
  <c r="A88" i="280"/>
  <c r="I88" i="280" s="1"/>
  <c r="M87" i="280"/>
  <c r="G87" i="280"/>
  <c r="A87" i="280"/>
  <c r="I87" i="280" s="1"/>
  <c r="M86" i="280"/>
  <c r="G86" i="280"/>
  <c r="A86" i="280"/>
  <c r="I86" i="280" s="1"/>
  <c r="M85" i="280"/>
  <c r="G85" i="280"/>
  <c r="A85" i="280"/>
  <c r="I85" i="280" s="1"/>
  <c r="M84" i="280"/>
  <c r="G84" i="280"/>
  <c r="A84" i="280"/>
  <c r="I84" i="280" s="1"/>
  <c r="M83" i="280"/>
  <c r="G83" i="280"/>
  <c r="A83" i="280"/>
  <c r="I83" i="280" s="1"/>
  <c r="M82" i="280"/>
  <c r="G82" i="280"/>
  <c r="A82" i="280"/>
  <c r="I82" i="280" s="1"/>
  <c r="M81" i="280"/>
  <c r="G81" i="280"/>
  <c r="A81" i="280"/>
  <c r="I81" i="280" s="1"/>
  <c r="M80" i="280"/>
  <c r="G80" i="280"/>
  <c r="A80" i="280"/>
  <c r="I80" i="280"/>
  <c r="M79" i="280"/>
  <c r="G79" i="280"/>
  <c r="A79" i="280"/>
  <c r="I79" i="280"/>
  <c r="M78" i="280"/>
  <c r="G78" i="280"/>
  <c r="A78" i="280"/>
  <c r="I78" i="280" s="1"/>
  <c r="M77" i="280"/>
  <c r="G77" i="280"/>
  <c r="A77" i="280"/>
  <c r="I77" i="280" s="1"/>
  <c r="M76" i="280"/>
  <c r="G76" i="280"/>
  <c r="A76" i="280"/>
  <c r="M75" i="280"/>
  <c r="G75" i="280"/>
  <c r="A75" i="280"/>
  <c r="I75" i="280" s="1"/>
  <c r="M74" i="280"/>
  <c r="G74" i="280"/>
  <c r="A74" i="280"/>
  <c r="I74" i="280" s="1"/>
  <c r="M73" i="280"/>
  <c r="G73" i="280"/>
  <c r="A73" i="280"/>
  <c r="I73" i="280" s="1"/>
  <c r="M72" i="280"/>
  <c r="G72" i="280"/>
  <c r="A72" i="280"/>
  <c r="I72" i="280" s="1"/>
  <c r="M71" i="280"/>
  <c r="G71" i="280"/>
  <c r="A71" i="280"/>
  <c r="I71" i="280" s="1"/>
  <c r="M70" i="280"/>
  <c r="G70" i="280"/>
  <c r="A70" i="280"/>
  <c r="I70" i="280" s="1"/>
  <c r="M69" i="280"/>
  <c r="G69" i="280"/>
  <c r="A69" i="280"/>
  <c r="I69" i="280" s="1"/>
  <c r="M68" i="280"/>
  <c r="G68" i="280"/>
  <c r="A68" i="280"/>
  <c r="I68" i="280" s="1"/>
  <c r="M67" i="280"/>
  <c r="G67" i="280"/>
  <c r="A67" i="280"/>
  <c r="I67" i="280" s="1"/>
  <c r="M66" i="280"/>
  <c r="G66" i="280"/>
  <c r="A66" i="280"/>
  <c r="M65" i="280"/>
  <c r="G65" i="280"/>
  <c r="A65" i="280"/>
  <c r="I65" i="280"/>
  <c r="M64" i="280"/>
  <c r="G64" i="280"/>
  <c r="A64" i="280"/>
  <c r="I64" i="280" s="1"/>
  <c r="M63" i="280"/>
  <c r="G63" i="280"/>
  <c r="A63" i="280"/>
  <c r="I63" i="280" s="1"/>
  <c r="M62" i="280"/>
  <c r="G62" i="280"/>
  <c r="A62" i="280"/>
  <c r="I62" i="280" s="1"/>
  <c r="M61" i="280"/>
  <c r="G61" i="280"/>
  <c r="A61" i="280"/>
  <c r="I61" i="280" s="1"/>
  <c r="M60" i="280"/>
  <c r="G60" i="280"/>
  <c r="A60" i="280"/>
  <c r="I60" i="280" s="1"/>
  <c r="M59" i="280"/>
  <c r="G59" i="280"/>
  <c r="A59" i="280"/>
  <c r="I59" i="280" s="1"/>
  <c r="M58" i="280"/>
  <c r="G58" i="280"/>
  <c r="A58" i="280"/>
  <c r="I58" i="280" s="1"/>
  <c r="M57" i="280"/>
  <c r="G57" i="280"/>
  <c r="A57" i="280"/>
  <c r="I57" i="280" s="1"/>
  <c r="T169" i="280"/>
  <c r="M56" i="280"/>
  <c r="G56" i="280"/>
  <c r="A56" i="280"/>
  <c r="M55" i="280"/>
  <c r="G55" i="280"/>
  <c r="A55" i="280"/>
  <c r="I55" i="280" s="1"/>
  <c r="M54" i="280"/>
  <c r="G54" i="280"/>
  <c r="A54" i="280"/>
  <c r="I54" i="280" s="1"/>
  <c r="M53" i="280"/>
  <c r="G53" i="280"/>
  <c r="A53" i="280"/>
  <c r="I53" i="280" s="1"/>
  <c r="M52" i="280"/>
  <c r="G52" i="280"/>
  <c r="A52" i="280"/>
  <c r="I52" i="280"/>
  <c r="M51" i="280"/>
  <c r="G51" i="280"/>
  <c r="A51" i="280"/>
  <c r="I51" i="280" s="1"/>
  <c r="M50" i="280"/>
  <c r="G50" i="280"/>
  <c r="A50" i="280"/>
  <c r="I50" i="280" s="1"/>
  <c r="M49" i="280"/>
  <c r="G49" i="280"/>
  <c r="A49" i="280"/>
  <c r="I49" i="280" s="1"/>
  <c r="M48" i="280"/>
  <c r="G48" i="280"/>
  <c r="A48" i="280"/>
  <c r="I48" i="280"/>
  <c r="M47" i="280"/>
  <c r="G47" i="280"/>
  <c r="A47" i="280"/>
  <c r="I47" i="280" s="1"/>
  <c r="M46" i="280"/>
  <c r="G46" i="280"/>
  <c r="A46" i="280"/>
  <c r="I46" i="280" s="1"/>
  <c r="M45" i="280"/>
  <c r="G45" i="280"/>
  <c r="A45" i="280"/>
  <c r="I45" i="280" s="1"/>
  <c r="M44" i="280"/>
  <c r="G44" i="280"/>
  <c r="A44" i="280"/>
  <c r="M43" i="280"/>
  <c r="G43" i="280"/>
  <c r="A43" i="280"/>
  <c r="M42" i="280"/>
  <c r="G42" i="280"/>
  <c r="A42" i="280"/>
  <c r="I42" i="280" s="1"/>
  <c r="M41" i="280"/>
  <c r="G41" i="280"/>
  <c r="A41" i="280"/>
  <c r="M40" i="280"/>
  <c r="G40" i="280"/>
  <c r="A40" i="280"/>
  <c r="M39" i="280"/>
  <c r="G39" i="280"/>
  <c r="A39" i="280"/>
  <c r="I39" i="280"/>
  <c r="M38" i="280"/>
  <c r="G38" i="280"/>
  <c r="A38" i="280"/>
  <c r="I38" i="280" s="1"/>
  <c r="M37" i="280"/>
  <c r="G37" i="280"/>
  <c r="A37" i="280"/>
  <c r="I37" i="280" s="1"/>
  <c r="M36" i="280"/>
  <c r="G36" i="280"/>
  <c r="A36" i="280"/>
  <c r="I36" i="280" s="1"/>
  <c r="M35" i="280"/>
  <c r="G35" i="280"/>
  <c r="A35" i="280"/>
  <c r="I35" i="280" s="1"/>
  <c r="M34" i="280"/>
  <c r="G34" i="280"/>
  <c r="A34" i="280"/>
  <c r="I34" i="280" s="1"/>
  <c r="M33" i="280"/>
  <c r="G33" i="280"/>
  <c r="A33" i="280"/>
  <c r="I33" i="280" s="1"/>
  <c r="M32" i="280"/>
  <c r="G32" i="280"/>
  <c r="A32" i="280"/>
  <c r="I32" i="280" s="1"/>
  <c r="M31" i="280"/>
  <c r="G31" i="280"/>
  <c r="A31" i="280"/>
  <c r="I31" i="280" s="1"/>
  <c r="M30" i="280"/>
  <c r="G30" i="280"/>
  <c r="A30" i="280"/>
  <c r="I30" i="280" s="1"/>
  <c r="M29" i="280"/>
  <c r="G29" i="280"/>
  <c r="A29" i="280"/>
  <c r="I29" i="280" s="1"/>
  <c r="M28" i="280"/>
  <c r="G28" i="280"/>
  <c r="A28" i="280"/>
  <c r="M27" i="280"/>
  <c r="G27" i="280"/>
  <c r="A27" i="280"/>
  <c r="I27" i="280" s="1"/>
  <c r="M26" i="280"/>
  <c r="G26" i="280"/>
  <c r="A26" i="280"/>
  <c r="I26" i="280" s="1"/>
  <c r="M25" i="280"/>
  <c r="G25" i="280"/>
  <c r="A25" i="280"/>
  <c r="I25" i="280" s="1"/>
  <c r="M24" i="280"/>
  <c r="G24" i="280"/>
  <c r="A24" i="280"/>
  <c r="I24" i="280" s="1"/>
  <c r="M23" i="280"/>
  <c r="G23" i="280"/>
  <c r="A23" i="280"/>
  <c r="I23" i="280" s="1"/>
  <c r="M22" i="280"/>
  <c r="G22" i="280"/>
  <c r="A22" i="280"/>
  <c r="I22" i="280"/>
  <c r="M21" i="280"/>
  <c r="G21" i="280"/>
  <c r="A21" i="280"/>
  <c r="I21" i="280" s="1"/>
  <c r="M20" i="280"/>
  <c r="G20" i="280"/>
  <c r="A20" i="280"/>
  <c r="I20" i="280" s="1"/>
  <c r="M19" i="280"/>
  <c r="G19" i="280"/>
  <c r="A19" i="280"/>
  <c r="I19" i="280" s="1"/>
  <c r="M18" i="280"/>
  <c r="G18" i="280"/>
  <c r="A18" i="280"/>
  <c r="I18" i="280" s="1"/>
  <c r="M17" i="280"/>
  <c r="G17" i="280"/>
  <c r="A17" i="280"/>
  <c r="M16" i="280"/>
  <c r="G16" i="280"/>
  <c r="A16" i="280"/>
  <c r="I16" i="280" s="1"/>
  <c r="M15" i="280"/>
  <c r="G15" i="280"/>
  <c r="A15" i="280"/>
  <c r="I15" i="280" s="1"/>
  <c r="M14" i="280"/>
  <c r="G14" i="280"/>
  <c r="A14" i="280"/>
  <c r="M13" i="280"/>
  <c r="G13" i="280"/>
  <c r="A13" i="280"/>
  <c r="I13" i="280"/>
  <c r="M12" i="280"/>
  <c r="G12" i="280"/>
  <c r="A12" i="280"/>
  <c r="I12" i="280"/>
  <c r="M11" i="280"/>
  <c r="G11" i="280"/>
  <c r="A11" i="280"/>
  <c r="I11" i="280" s="1"/>
  <c r="M10" i="280"/>
  <c r="G10" i="280"/>
  <c r="A10" i="280"/>
  <c r="I10" i="280"/>
  <c r="M9" i="280"/>
  <c r="G9" i="280"/>
  <c r="A9" i="280"/>
  <c r="M8" i="280"/>
  <c r="G8" i="280"/>
  <c r="A8" i="280"/>
  <c r="I8" i="280" s="1"/>
  <c r="M7" i="280"/>
  <c r="G7" i="280"/>
  <c r="A7" i="280"/>
  <c r="I7" i="280" s="1"/>
  <c r="AK6" i="280"/>
  <c r="AJ6" i="280"/>
  <c r="AI6" i="280"/>
  <c r="AH6" i="280"/>
  <c r="AF6" i="280"/>
  <c r="AE6" i="280"/>
  <c r="M6" i="280"/>
  <c r="G6" i="280"/>
  <c r="A6" i="280"/>
  <c r="I6" i="280" s="1"/>
  <c r="AG5" i="280"/>
  <c r="M5" i="280"/>
  <c r="G5" i="280"/>
  <c r="A5" i="280"/>
  <c r="I5" i="280" s="1"/>
  <c r="M4" i="280"/>
  <c r="G4" i="280"/>
  <c r="A4" i="280"/>
  <c r="M3" i="280"/>
  <c r="G3" i="280"/>
  <c r="A3" i="280"/>
  <c r="M2" i="280"/>
  <c r="G2" i="280"/>
  <c r="A2" i="280"/>
  <c r="AG4" i="278"/>
  <c r="AL4" i="278"/>
  <c r="AG3" i="278"/>
  <c r="AL3" i="278" s="1"/>
  <c r="AG2" i="278"/>
  <c r="AL2" i="278"/>
  <c r="G11" i="278"/>
  <c r="G11" i="277"/>
  <c r="Y169" i="278"/>
  <c r="X169" i="278"/>
  <c r="W169" i="278"/>
  <c r="V169" i="278"/>
  <c r="F163" i="278"/>
  <c r="G161" i="278"/>
  <c r="A161" i="278"/>
  <c r="Y160" i="278"/>
  <c r="X160" i="278"/>
  <c r="W160" i="278"/>
  <c r="V160" i="278"/>
  <c r="U160" i="278"/>
  <c r="T160" i="278"/>
  <c r="Z160" i="278" s="1"/>
  <c r="AB160" i="278" s="1"/>
  <c r="M159" i="278"/>
  <c r="G159" i="278"/>
  <c r="A159" i="278"/>
  <c r="I159" i="278" s="1"/>
  <c r="M158" i="278"/>
  <c r="G158" i="278"/>
  <c r="A158" i="278"/>
  <c r="I158" i="278"/>
  <c r="M157" i="278"/>
  <c r="G157" i="278"/>
  <c r="A157" i="278"/>
  <c r="I157" i="278" s="1"/>
  <c r="M156" i="278"/>
  <c r="G156" i="278"/>
  <c r="A156" i="278"/>
  <c r="I156" i="278"/>
  <c r="M155" i="278"/>
  <c r="G155" i="278"/>
  <c r="A155" i="278"/>
  <c r="I155" i="278" s="1"/>
  <c r="M154" i="278"/>
  <c r="G154" i="278"/>
  <c r="A154" i="278"/>
  <c r="I154" i="278" s="1"/>
  <c r="M153" i="278"/>
  <c r="G153" i="278"/>
  <c r="A153" i="278"/>
  <c r="I153" i="278" s="1"/>
  <c r="M152" i="278"/>
  <c r="G152" i="278"/>
  <c r="A152" i="278"/>
  <c r="I152" i="278" s="1"/>
  <c r="M151" i="278"/>
  <c r="G151" i="278"/>
  <c r="A151" i="278"/>
  <c r="I151" i="278" s="1"/>
  <c r="M150" i="278"/>
  <c r="G150" i="278"/>
  <c r="A150" i="278"/>
  <c r="I150" i="278" s="1"/>
  <c r="M149" i="278"/>
  <c r="G149" i="278"/>
  <c r="A149" i="278"/>
  <c r="I149" i="278" s="1"/>
  <c r="M148" i="278"/>
  <c r="G148" i="278"/>
  <c r="A148" i="278"/>
  <c r="I148" i="278" s="1"/>
  <c r="M147" i="278"/>
  <c r="G147" i="278"/>
  <c r="A147" i="278"/>
  <c r="I147" i="278" s="1"/>
  <c r="M146" i="278"/>
  <c r="G146" i="278"/>
  <c r="A146" i="278"/>
  <c r="I146" i="278" s="1"/>
  <c r="M145" i="278"/>
  <c r="G145" i="278"/>
  <c r="A145" i="278"/>
  <c r="I145" i="278" s="1"/>
  <c r="M144" i="278"/>
  <c r="G144" i="278"/>
  <c r="A144" i="278"/>
  <c r="I144" i="278" s="1"/>
  <c r="M143" i="278"/>
  <c r="G143" i="278"/>
  <c r="A143" i="278"/>
  <c r="I143" i="278" s="1"/>
  <c r="M142" i="278"/>
  <c r="G142" i="278"/>
  <c r="A142" i="278"/>
  <c r="I142" i="278" s="1"/>
  <c r="M141" i="278"/>
  <c r="G141" i="278"/>
  <c r="A141" i="278"/>
  <c r="I141" i="278" s="1"/>
  <c r="M140" i="278"/>
  <c r="G140" i="278"/>
  <c r="A140" i="278"/>
  <c r="I140" i="278" s="1"/>
  <c r="M139" i="278"/>
  <c r="G139" i="278"/>
  <c r="A139" i="278"/>
  <c r="I139" i="278" s="1"/>
  <c r="M138" i="278"/>
  <c r="G138" i="278"/>
  <c r="A138" i="278"/>
  <c r="I138" i="278" s="1"/>
  <c r="M137" i="278"/>
  <c r="G137" i="278"/>
  <c r="A137" i="278"/>
  <c r="I137" i="278" s="1"/>
  <c r="M136" i="278"/>
  <c r="G136" i="278"/>
  <c r="A136" i="278"/>
  <c r="I136" i="278" s="1"/>
  <c r="M135" i="278"/>
  <c r="G135" i="278"/>
  <c r="A135" i="278"/>
  <c r="I135" i="278" s="1"/>
  <c r="M134" i="278"/>
  <c r="G134" i="278"/>
  <c r="A134" i="278"/>
  <c r="I134" i="278" s="1"/>
  <c r="M133" i="278"/>
  <c r="G133" i="278"/>
  <c r="A133" i="278"/>
  <c r="I133" i="278" s="1"/>
  <c r="M132" i="278"/>
  <c r="G132" i="278"/>
  <c r="A132" i="278"/>
  <c r="I132" i="278" s="1"/>
  <c r="M131" i="278"/>
  <c r="G131" i="278"/>
  <c r="A131" i="278"/>
  <c r="I131" i="278" s="1"/>
  <c r="M130" i="278"/>
  <c r="G130" i="278"/>
  <c r="A130" i="278"/>
  <c r="M129" i="278"/>
  <c r="G129" i="278"/>
  <c r="A129" i="278"/>
  <c r="I129" i="278" s="1"/>
  <c r="M128" i="278"/>
  <c r="G128" i="278"/>
  <c r="A128" i="278"/>
  <c r="I128" i="278" s="1"/>
  <c r="M127" i="278"/>
  <c r="G127" i="278"/>
  <c r="A127" i="278"/>
  <c r="I127" i="278" s="1"/>
  <c r="M126" i="278"/>
  <c r="G126" i="278"/>
  <c r="A126" i="278"/>
  <c r="I126" i="278"/>
  <c r="M125" i="278"/>
  <c r="G125" i="278"/>
  <c r="A125" i="278"/>
  <c r="I125" i="278" s="1"/>
  <c r="M124" i="278"/>
  <c r="G124" i="278"/>
  <c r="A124" i="278"/>
  <c r="I124" i="278"/>
  <c r="M123" i="278"/>
  <c r="G123" i="278"/>
  <c r="A123" i="278"/>
  <c r="I123" i="278" s="1"/>
  <c r="M122" i="278"/>
  <c r="G122" i="278"/>
  <c r="A122" i="278"/>
  <c r="I122" i="278" s="1"/>
  <c r="M121" i="278"/>
  <c r="G121" i="278"/>
  <c r="A121" i="278"/>
  <c r="I121" i="278" s="1"/>
  <c r="M120" i="278"/>
  <c r="G120" i="278"/>
  <c r="A120" i="278"/>
  <c r="I120" i="278" s="1"/>
  <c r="M119" i="278"/>
  <c r="G119" i="278"/>
  <c r="A119" i="278"/>
  <c r="I119" i="278"/>
  <c r="M118" i="278"/>
  <c r="G118" i="278"/>
  <c r="A118" i="278"/>
  <c r="I118" i="278" s="1"/>
  <c r="M117" i="278"/>
  <c r="G117" i="278"/>
  <c r="A117" i="278"/>
  <c r="I117" i="278" s="1"/>
  <c r="M116" i="278"/>
  <c r="G116" i="278"/>
  <c r="A116" i="278"/>
  <c r="M115" i="278"/>
  <c r="G115" i="278"/>
  <c r="A115" i="278"/>
  <c r="I115" i="278" s="1"/>
  <c r="M114" i="278"/>
  <c r="G114" i="278"/>
  <c r="A114" i="278"/>
  <c r="I114" i="278" s="1"/>
  <c r="M113" i="278"/>
  <c r="G113" i="278"/>
  <c r="A113" i="278"/>
  <c r="I113" i="278" s="1"/>
  <c r="M112" i="278"/>
  <c r="G112" i="278"/>
  <c r="A112" i="278"/>
  <c r="I112" i="278" s="1"/>
  <c r="M111" i="278"/>
  <c r="G111" i="278"/>
  <c r="A111" i="278"/>
  <c r="I111" i="278" s="1"/>
  <c r="M110" i="278"/>
  <c r="G110" i="278"/>
  <c r="A110" i="278"/>
  <c r="I110" i="278" s="1"/>
  <c r="M109" i="278"/>
  <c r="G109" i="278"/>
  <c r="A109" i="278"/>
  <c r="I109" i="278" s="1"/>
  <c r="M108" i="278"/>
  <c r="G108" i="278"/>
  <c r="A108" i="278"/>
  <c r="I108" i="278"/>
  <c r="M107" i="278"/>
  <c r="G107" i="278"/>
  <c r="A107" i="278"/>
  <c r="I107" i="278" s="1"/>
  <c r="M106" i="278"/>
  <c r="G106" i="278"/>
  <c r="A106" i="278"/>
  <c r="I106" i="278" s="1"/>
  <c r="M105" i="278"/>
  <c r="G105" i="278"/>
  <c r="A105" i="278"/>
  <c r="I105" i="278" s="1"/>
  <c r="M104" i="278"/>
  <c r="G104" i="278"/>
  <c r="A104" i="278"/>
  <c r="I104" i="278" s="1"/>
  <c r="M103" i="278"/>
  <c r="G103" i="278"/>
  <c r="A103" i="278"/>
  <c r="I103" i="278" s="1"/>
  <c r="M102" i="278"/>
  <c r="G102" i="278"/>
  <c r="A102" i="278"/>
  <c r="I102" i="278" s="1"/>
  <c r="M101" i="278"/>
  <c r="G101" i="278"/>
  <c r="A101" i="278"/>
  <c r="I101" i="278" s="1"/>
  <c r="M100" i="278"/>
  <c r="G100" i="278"/>
  <c r="A100" i="278"/>
  <c r="I100" i="278" s="1"/>
  <c r="M99" i="278"/>
  <c r="G99" i="278"/>
  <c r="A99" i="278"/>
  <c r="I99" i="278" s="1"/>
  <c r="M98" i="278"/>
  <c r="G98" i="278"/>
  <c r="A98" i="278"/>
  <c r="I98" i="278" s="1"/>
  <c r="M97" i="278"/>
  <c r="G97" i="278"/>
  <c r="A97" i="278"/>
  <c r="I97" i="278" s="1"/>
  <c r="M96" i="278"/>
  <c r="G96" i="278"/>
  <c r="A96" i="278"/>
  <c r="I96" i="278" s="1"/>
  <c r="M95" i="278"/>
  <c r="G95" i="278"/>
  <c r="A95" i="278"/>
  <c r="I95" i="278"/>
  <c r="M94" i="278"/>
  <c r="G94" i="278"/>
  <c r="A94" i="278"/>
  <c r="I94" i="278"/>
  <c r="M93" i="278"/>
  <c r="G93" i="278"/>
  <c r="A93" i="278"/>
  <c r="I93" i="278"/>
  <c r="M92" i="278"/>
  <c r="G92" i="278"/>
  <c r="A92" i="278"/>
  <c r="I92" i="278" s="1"/>
  <c r="M91" i="278"/>
  <c r="G91" i="278"/>
  <c r="A91" i="278"/>
  <c r="I91" i="278" s="1"/>
  <c r="M90" i="278"/>
  <c r="G90" i="278"/>
  <c r="A90" i="278"/>
  <c r="I90" i="278"/>
  <c r="M89" i="278"/>
  <c r="G89" i="278"/>
  <c r="A89" i="278"/>
  <c r="I89" i="278"/>
  <c r="M88" i="278"/>
  <c r="G88" i="278"/>
  <c r="A88" i="278"/>
  <c r="I88" i="278" s="1"/>
  <c r="M87" i="278"/>
  <c r="G87" i="278"/>
  <c r="A87" i="278"/>
  <c r="I87" i="278" s="1"/>
  <c r="M86" i="278"/>
  <c r="G86" i="278"/>
  <c r="A86" i="278"/>
  <c r="I86" i="278" s="1"/>
  <c r="M85" i="278"/>
  <c r="G85" i="278"/>
  <c r="A85" i="278"/>
  <c r="I85" i="278" s="1"/>
  <c r="M84" i="278"/>
  <c r="G84" i="278"/>
  <c r="A84" i="278"/>
  <c r="I84" i="278" s="1"/>
  <c r="M83" i="278"/>
  <c r="G83" i="278"/>
  <c r="A83" i="278"/>
  <c r="I83" i="278" s="1"/>
  <c r="M82" i="278"/>
  <c r="G82" i="278"/>
  <c r="A82" i="278"/>
  <c r="I82" i="278" s="1"/>
  <c r="M81" i="278"/>
  <c r="G81" i="278"/>
  <c r="A81" i="278"/>
  <c r="I81" i="278" s="1"/>
  <c r="M80" i="278"/>
  <c r="G80" i="278"/>
  <c r="A80" i="278"/>
  <c r="I80" i="278" s="1"/>
  <c r="M79" i="278"/>
  <c r="G79" i="278"/>
  <c r="A79" i="278"/>
  <c r="I79" i="278" s="1"/>
  <c r="M78" i="278"/>
  <c r="G78" i="278"/>
  <c r="A78" i="278"/>
  <c r="I78" i="278" s="1"/>
  <c r="M77" i="278"/>
  <c r="G77" i="278"/>
  <c r="A77" i="278"/>
  <c r="I77" i="278"/>
  <c r="M76" i="278"/>
  <c r="G76" i="278"/>
  <c r="A76" i="278"/>
  <c r="I76" i="278" s="1"/>
  <c r="M75" i="278"/>
  <c r="G75" i="278"/>
  <c r="A75" i="278"/>
  <c r="M74" i="278"/>
  <c r="G74" i="278"/>
  <c r="A74" i="278"/>
  <c r="I74" i="278" s="1"/>
  <c r="M73" i="278"/>
  <c r="G73" i="278"/>
  <c r="A73" i="278"/>
  <c r="I73" i="278" s="1"/>
  <c r="M72" i="278"/>
  <c r="G72" i="278"/>
  <c r="A72" i="278"/>
  <c r="I72" i="278"/>
  <c r="M71" i="278"/>
  <c r="G71" i="278"/>
  <c r="A71" i="278"/>
  <c r="I71" i="278" s="1"/>
  <c r="M70" i="278"/>
  <c r="G70" i="278"/>
  <c r="A70" i="278"/>
  <c r="I70" i="278" s="1"/>
  <c r="M69" i="278"/>
  <c r="G69" i="278"/>
  <c r="A69" i="278"/>
  <c r="I69" i="278" s="1"/>
  <c r="M68" i="278"/>
  <c r="G68" i="278"/>
  <c r="A68" i="278"/>
  <c r="I68" i="278" s="1"/>
  <c r="M67" i="278"/>
  <c r="G67" i="278"/>
  <c r="A67" i="278"/>
  <c r="I67" i="278" s="1"/>
  <c r="M66" i="278"/>
  <c r="G66" i="278"/>
  <c r="A66" i="278"/>
  <c r="M65" i="278"/>
  <c r="G65" i="278"/>
  <c r="A65" i="278"/>
  <c r="I65" i="278"/>
  <c r="M64" i="278"/>
  <c r="G64" i="278"/>
  <c r="A64" i="278"/>
  <c r="I64" i="278" s="1"/>
  <c r="M63" i="278"/>
  <c r="G63" i="278"/>
  <c r="A63" i="278"/>
  <c r="I63" i="278"/>
  <c r="M62" i="278"/>
  <c r="G62" i="278"/>
  <c r="A62" i="278"/>
  <c r="I62" i="278" s="1"/>
  <c r="M61" i="278"/>
  <c r="G61" i="278"/>
  <c r="A61" i="278"/>
  <c r="I61" i="278" s="1"/>
  <c r="M60" i="278"/>
  <c r="G60" i="278"/>
  <c r="A60" i="278"/>
  <c r="I60" i="278" s="1"/>
  <c r="M59" i="278"/>
  <c r="G59" i="278"/>
  <c r="A59" i="278"/>
  <c r="I59" i="278"/>
  <c r="M58" i="278"/>
  <c r="G58" i="278"/>
  <c r="A58" i="278"/>
  <c r="I58" i="278" s="1"/>
  <c r="M57" i="278"/>
  <c r="G57" i="278"/>
  <c r="A57" i="278"/>
  <c r="M56" i="278"/>
  <c r="G56" i="278"/>
  <c r="A56" i="278"/>
  <c r="I56" i="278" s="1"/>
  <c r="M55" i="278"/>
  <c r="G55" i="278"/>
  <c r="A55" i="278"/>
  <c r="I55" i="278" s="1"/>
  <c r="M54" i="278"/>
  <c r="G54" i="278"/>
  <c r="A54" i="278"/>
  <c r="I54" i="278"/>
  <c r="M53" i="278"/>
  <c r="G53" i="278"/>
  <c r="A53" i="278"/>
  <c r="I53" i="278" s="1"/>
  <c r="M52" i="278"/>
  <c r="G52" i="278"/>
  <c r="A52" i="278"/>
  <c r="I52" i="278" s="1"/>
  <c r="M51" i="278"/>
  <c r="G51" i="278"/>
  <c r="A51" i="278"/>
  <c r="I51" i="278" s="1"/>
  <c r="M50" i="278"/>
  <c r="G50" i="278"/>
  <c r="A50" i="278"/>
  <c r="I50" i="278" s="1"/>
  <c r="M49" i="278"/>
  <c r="G49" i="278"/>
  <c r="A49" i="278"/>
  <c r="I49" i="278" s="1"/>
  <c r="M48" i="278"/>
  <c r="G48" i="278"/>
  <c r="A48" i="278"/>
  <c r="I48" i="278" s="1"/>
  <c r="M47" i="278"/>
  <c r="G47" i="278"/>
  <c r="A47" i="278"/>
  <c r="I47" i="278" s="1"/>
  <c r="M46" i="278"/>
  <c r="G46" i="278"/>
  <c r="A46" i="278"/>
  <c r="I46" i="278" s="1"/>
  <c r="M45" i="278"/>
  <c r="G45" i="278"/>
  <c r="A45" i="278"/>
  <c r="M44" i="278"/>
  <c r="G44" i="278"/>
  <c r="A44" i="278"/>
  <c r="M43" i="278"/>
  <c r="G43" i="278"/>
  <c r="A43" i="278"/>
  <c r="M42" i="278"/>
  <c r="G42" i="278"/>
  <c r="A42" i="278"/>
  <c r="I42" i="278" s="1"/>
  <c r="M41" i="278"/>
  <c r="G41" i="278"/>
  <c r="A41" i="278"/>
  <c r="I41" i="278" s="1"/>
  <c r="M40" i="278"/>
  <c r="G40" i="278"/>
  <c r="A40" i="278"/>
  <c r="I40" i="278" s="1"/>
  <c r="M39" i="278"/>
  <c r="G39" i="278"/>
  <c r="A39" i="278"/>
  <c r="I39" i="278" s="1"/>
  <c r="M38" i="278"/>
  <c r="G38" i="278"/>
  <c r="A38" i="278"/>
  <c r="I38" i="278" s="1"/>
  <c r="M37" i="278"/>
  <c r="G37" i="278"/>
  <c r="A37" i="278"/>
  <c r="M36" i="278"/>
  <c r="G36" i="278"/>
  <c r="A36" i="278"/>
  <c r="I36" i="278" s="1"/>
  <c r="M35" i="278"/>
  <c r="G35" i="278"/>
  <c r="A35" i="278"/>
  <c r="I35" i="278" s="1"/>
  <c r="M34" i="278"/>
  <c r="G34" i="278"/>
  <c r="A34" i="278"/>
  <c r="I34" i="278" s="1"/>
  <c r="M33" i="278"/>
  <c r="G33" i="278"/>
  <c r="A33" i="278"/>
  <c r="I33" i="278" s="1"/>
  <c r="M32" i="278"/>
  <c r="G32" i="278"/>
  <c r="A32" i="278"/>
  <c r="I32" i="278"/>
  <c r="M31" i="278"/>
  <c r="G31" i="278"/>
  <c r="A31" i="278"/>
  <c r="I31" i="278"/>
  <c r="M30" i="278"/>
  <c r="G30" i="278"/>
  <c r="A30" i="278"/>
  <c r="I30" i="278" s="1"/>
  <c r="M29" i="278"/>
  <c r="G29" i="278"/>
  <c r="A29" i="278"/>
  <c r="I29" i="278" s="1"/>
  <c r="M28" i="278"/>
  <c r="G28" i="278"/>
  <c r="A28" i="278"/>
  <c r="M27" i="278"/>
  <c r="G27" i="278"/>
  <c r="A27" i="278"/>
  <c r="I27" i="278"/>
  <c r="M26" i="278"/>
  <c r="G26" i="278"/>
  <c r="A26" i="278"/>
  <c r="I26" i="278" s="1"/>
  <c r="M25" i="278"/>
  <c r="G25" i="278"/>
  <c r="A25" i="278"/>
  <c r="I25" i="278" s="1"/>
  <c r="M24" i="278"/>
  <c r="G24" i="278"/>
  <c r="A24" i="278"/>
  <c r="I24" i="278" s="1"/>
  <c r="M23" i="278"/>
  <c r="G23" i="278"/>
  <c r="A23" i="278"/>
  <c r="I23" i="278" s="1"/>
  <c r="M22" i="278"/>
  <c r="G22" i="278"/>
  <c r="A22" i="278"/>
  <c r="I22" i="278" s="1"/>
  <c r="M21" i="278"/>
  <c r="G21" i="278"/>
  <c r="A21" i="278"/>
  <c r="I21" i="278" s="1"/>
  <c r="M20" i="278"/>
  <c r="G20" i="278"/>
  <c r="A20" i="278"/>
  <c r="I20" i="278" s="1"/>
  <c r="M19" i="278"/>
  <c r="G19" i="278"/>
  <c r="A19" i="278"/>
  <c r="I19" i="278" s="1"/>
  <c r="M18" i="278"/>
  <c r="G18" i="278"/>
  <c r="A18" i="278"/>
  <c r="I18" i="278"/>
  <c r="M17" i="278"/>
  <c r="G17" i="278"/>
  <c r="A17" i="278"/>
  <c r="I17" i="278" s="1"/>
  <c r="M16" i="278"/>
  <c r="G16" i="278"/>
  <c r="A16" i="278"/>
  <c r="I16" i="278" s="1"/>
  <c r="M15" i="278"/>
  <c r="G15" i="278"/>
  <c r="A15" i="278"/>
  <c r="M14" i="278"/>
  <c r="G14" i="278"/>
  <c r="A14" i="278"/>
  <c r="I14" i="278" s="1"/>
  <c r="M13" i="278"/>
  <c r="G13" i="278"/>
  <c r="A13" i="278"/>
  <c r="I13" i="278" s="1"/>
  <c r="M12" i="278"/>
  <c r="G12" i="278"/>
  <c r="A12" i="278"/>
  <c r="I12" i="278" s="1"/>
  <c r="Y11" i="278"/>
  <c r="X11" i="278"/>
  <c r="W11" i="278"/>
  <c r="V11" i="278"/>
  <c r="U11" i="278"/>
  <c r="T11" i="278"/>
  <c r="Z11" i="278" s="1"/>
  <c r="AB11" i="278" s="1"/>
  <c r="M11" i="278"/>
  <c r="A11" i="278"/>
  <c r="I11" i="278" s="1"/>
  <c r="M10" i="278"/>
  <c r="G10" i="278"/>
  <c r="A10" i="278"/>
  <c r="I10" i="278" s="1"/>
  <c r="M9" i="278"/>
  <c r="G9" i="278"/>
  <c r="A9" i="278"/>
  <c r="M8" i="278"/>
  <c r="G8" i="278"/>
  <c r="A8" i="278"/>
  <c r="I8" i="278" s="1"/>
  <c r="M7" i="278"/>
  <c r="G7" i="278"/>
  <c r="A7" i="278"/>
  <c r="I7" i="278" s="1"/>
  <c r="AK6" i="278"/>
  <c r="AJ6" i="278"/>
  <c r="AI6" i="278"/>
  <c r="AH6" i="278"/>
  <c r="AF6" i="278"/>
  <c r="AE6" i="278"/>
  <c r="M6" i="278"/>
  <c r="G6" i="278"/>
  <c r="A6" i="278"/>
  <c r="AG5" i="278"/>
  <c r="M5" i="278"/>
  <c r="G5" i="278"/>
  <c r="A5" i="278"/>
  <c r="I5" i="278" s="1"/>
  <c r="M4" i="278"/>
  <c r="G4" i="278"/>
  <c r="A4" i="278"/>
  <c r="M3" i="278"/>
  <c r="G3" i="278"/>
  <c r="A3" i="278"/>
  <c r="M2" i="278"/>
  <c r="G2" i="278"/>
  <c r="A2" i="278"/>
  <c r="D29" i="273"/>
  <c r="D28" i="273"/>
  <c r="D27" i="273"/>
  <c r="AG4" i="277"/>
  <c r="AL4" i="277" s="1"/>
  <c r="AG3" i="277"/>
  <c r="AL3" i="277" s="1"/>
  <c r="AG2" i="277"/>
  <c r="AL2" i="277" s="1"/>
  <c r="AK6" i="277"/>
  <c r="AJ6" i="277"/>
  <c r="AI6" i="277"/>
  <c r="AH6" i="277"/>
  <c r="AF6" i="277"/>
  <c r="AE6" i="277"/>
  <c r="AG5" i="277"/>
  <c r="M144" i="277"/>
  <c r="G144" i="277"/>
  <c r="A144" i="277"/>
  <c r="I144" i="277" s="1"/>
  <c r="AG4" i="274"/>
  <c r="AL4" i="274" s="1"/>
  <c r="AG3" i="274"/>
  <c r="AL3" i="274" s="1"/>
  <c r="AG2" i="274"/>
  <c r="AL2" i="274"/>
  <c r="X169" i="277"/>
  <c r="W169" i="277"/>
  <c r="V169" i="277"/>
  <c r="F163" i="277"/>
  <c r="G161" i="277"/>
  <c r="A161" i="277"/>
  <c r="Y160" i="277"/>
  <c r="X160" i="277"/>
  <c r="W160" i="277"/>
  <c r="V160" i="277"/>
  <c r="U160" i="277"/>
  <c r="T160" i="277"/>
  <c r="Z160" i="277"/>
  <c r="AB160" i="277" s="1"/>
  <c r="M159" i="277"/>
  <c r="G159" i="277"/>
  <c r="A159" i="277"/>
  <c r="I159" i="277"/>
  <c r="M158" i="277"/>
  <c r="G158" i="277"/>
  <c r="A158" i="277"/>
  <c r="I158" i="277"/>
  <c r="M157" i="277"/>
  <c r="G157" i="277"/>
  <c r="A157" i="277"/>
  <c r="I157" i="277"/>
  <c r="M156" i="277"/>
  <c r="G156" i="277"/>
  <c r="A156" i="277"/>
  <c r="I156" i="277"/>
  <c r="M155" i="277"/>
  <c r="G155" i="277"/>
  <c r="A155" i="277"/>
  <c r="I155" i="277"/>
  <c r="M154" i="277"/>
  <c r="G154" i="277"/>
  <c r="A154" i="277"/>
  <c r="I154" i="277" s="1"/>
  <c r="M153" i="277"/>
  <c r="G153" i="277"/>
  <c r="A153" i="277"/>
  <c r="I153" i="277" s="1"/>
  <c r="M152" i="277"/>
  <c r="G152" i="277"/>
  <c r="A152" i="277"/>
  <c r="I152" i="277" s="1"/>
  <c r="M151" i="277"/>
  <c r="G151" i="277"/>
  <c r="A151" i="277"/>
  <c r="I151" i="277" s="1"/>
  <c r="M150" i="277"/>
  <c r="G150" i="277"/>
  <c r="A150" i="277"/>
  <c r="I150" i="277" s="1"/>
  <c r="M149" i="277"/>
  <c r="G149" i="277"/>
  <c r="A149" i="277"/>
  <c r="I149" i="277"/>
  <c r="M148" i="277"/>
  <c r="G148" i="277"/>
  <c r="A148" i="277"/>
  <c r="I148" i="277"/>
  <c r="M147" i="277"/>
  <c r="G147" i="277"/>
  <c r="A147" i="277"/>
  <c r="I147" i="277" s="1"/>
  <c r="M146" i="277"/>
  <c r="G146" i="277"/>
  <c r="A146" i="277"/>
  <c r="M145" i="277"/>
  <c r="G145" i="277"/>
  <c r="A145" i="277"/>
  <c r="I145" i="277" s="1"/>
  <c r="M143" i="277"/>
  <c r="G143" i="277"/>
  <c r="A143" i="277"/>
  <c r="I143" i="277" s="1"/>
  <c r="M142" i="277"/>
  <c r="G142" i="277"/>
  <c r="A142" i="277"/>
  <c r="I142" i="277" s="1"/>
  <c r="M141" i="277"/>
  <c r="G141" i="277"/>
  <c r="A141" i="277"/>
  <c r="I141" i="277"/>
  <c r="M140" i="277"/>
  <c r="G140" i="277"/>
  <c r="A140" i="277"/>
  <c r="I140" i="277" s="1"/>
  <c r="M139" i="277"/>
  <c r="G139" i="277"/>
  <c r="A139" i="277"/>
  <c r="I139" i="277" s="1"/>
  <c r="M138" i="277"/>
  <c r="G138" i="277"/>
  <c r="A138" i="277"/>
  <c r="I138" i="277" s="1"/>
  <c r="M137" i="277"/>
  <c r="G137" i="277"/>
  <c r="A137" i="277"/>
  <c r="I137" i="277" s="1"/>
  <c r="M136" i="277"/>
  <c r="G136" i="277"/>
  <c r="A136" i="277"/>
  <c r="I136" i="277" s="1"/>
  <c r="M135" i="277"/>
  <c r="G135" i="277"/>
  <c r="A135" i="277"/>
  <c r="I135" i="277" s="1"/>
  <c r="M134" i="277"/>
  <c r="G134" i="277"/>
  <c r="A134" i="277"/>
  <c r="I134" i="277" s="1"/>
  <c r="M133" i="277"/>
  <c r="G133" i="277"/>
  <c r="A133" i="277"/>
  <c r="I133" i="277" s="1"/>
  <c r="M132" i="277"/>
  <c r="G132" i="277"/>
  <c r="A132" i="277"/>
  <c r="I132" i="277"/>
  <c r="M131" i="277"/>
  <c r="G131" i="277"/>
  <c r="A131" i="277"/>
  <c r="I131" i="277" s="1"/>
  <c r="M130" i="277"/>
  <c r="G130" i="277"/>
  <c r="A130" i="277"/>
  <c r="I130" i="277" s="1"/>
  <c r="M129" i="277"/>
  <c r="G129" i="277"/>
  <c r="A129" i="277"/>
  <c r="I129" i="277" s="1"/>
  <c r="M128" i="277"/>
  <c r="G128" i="277"/>
  <c r="A128" i="277"/>
  <c r="I128" i="277" s="1"/>
  <c r="M127" i="277"/>
  <c r="G127" i="277"/>
  <c r="A127" i="277"/>
  <c r="I127" i="277" s="1"/>
  <c r="M126" i="277"/>
  <c r="G126" i="277"/>
  <c r="A126" i="277"/>
  <c r="I126" i="277" s="1"/>
  <c r="M125" i="277"/>
  <c r="G125" i="277"/>
  <c r="A125" i="277"/>
  <c r="I125" i="277" s="1"/>
  <c r="M124" i="277"/>
  <c r="G124" i="277"/>
  <c r="A124" i="277"/>
  <c r="I124" i="277" s="1"/>
  <c r="M123" i="277"/>
  <c r="G123" i="277"/>
  <c r="A123" i="277"/>
  <c r="I123" i="277" s="1"/>
  <c r="M122" i="277"/>
  <c r="G122" i="277"/>
  <c r="A122" i="277"/>
  <c r="I122" i="277" s="1"/>
  <c r="M121" i="277"/>
  <c r="G121" i="277"/>
  <c r="A121" i="277"/>
  <c r="I121" i="277" s="1"/>
  <c r="M120" i="277"/>
  <c r="G120" i="277"/>
  <c r="A120" i="277"/>
  <c r="I120" i="277" s="1"/>
  <c r="M119" i="277"/>
  <c r="G119" i="277"/>
  <c r="A119" i="277"/>
  <c r="I119" i="277" s="1"/>
  <c r="M118" i="277"/>
  <c r="G118" i="277"/>
  <c r="A118" i="277"/>
  <c r="M117" i="277"/>
  <c r="G117" i="277"/>
  <c r="A117" i="277"/>
  <c r="I117" i="277" s="1"/>
  <c r="M116" i="277"/>
  <c r="G116" i="277"/>
  <c r="A116" i="277"/>
  <c r="I116" i="277" s="1"/>
  <c r="M115" i="277"/>
  <c r="G115" i="277"/>
  <c r="A115" i="277"/>
  <c r="I115" i="277" s="1"/>
  <c r="M114" i="277"/>
  <c r="G114" i="277"/>
  <c r="A114" i="277"/>
  <c r="I114" i="277" s="1"/>
  <c r="M113" i="277"/>
  <c r="G113" i="277"/>
  <c r="A113" i="277"/>
  <c r="I113" i="277" s="1"/>
  <c r="M112" i="277"/>
  <c r="G112" i="277"/>
  <c r="A112" i="277"/>
  <c r="I112" i="277" s="1"/>
  <c r="M111" i="277"/>
  <c r="G111" i="277"/>
  <c r="A111" i="277"/>
  <c r="I111" i="277" s="1"/>
  <c r="M110" i="277"/>
  <c r="G110" i="277"/>
  <c r="A110" i="277"/>
  <c r="I110" i="277"/>
  <c r="M109" i="277"/>
  <c r="G109" i="277"/>
  <c r="A109" i="277"/>
  <c r="I109" i="277" s="1"/>
  <c r="M108" i="277"/>
  <c r="G108" i="277"/>
  <c r="A108" i="277"/>
  <c r="I108" i="277"/>
  <c r="M107" i="277"/>
  <c r="G107" i="277"/>
  <c r="A107" i="277"/>
  <c r="I107" i="277" s="1"/>
  <c r="M106" i="277"/>
  <c r="G106" i="277"/>
  <c r="A106" i="277"/>
  <c r="I106" i="277" s="1"/>
  <c r="M105" i="277"/>
  <c r="G105" i="277"/>
  <c r="A105" i="277"/>
  <c r="I105" i="277" s="1"/>
  <c r="M104" i="277"/>
  <c r="G104" i="277"/>
  <c r="A104" i="277"/>
  <c r="I104" i="277"/>
  <c r="M103" i="277"/>
  <c r="G103" i="277"/>
  <c r="A103" i="277"/>
  <c r="I103" i="277" s="1"/>
  <c r="M102" i="277"/>
  <c r="G102" i="277"/>
  <c r="A102" i="277"/>
  <c r="I102" i="277" s="1"/>
  <c r="M101" i="277"/>
  <c r="G101" i="277"/>
  <c r="A101" i="277"/>
  <c r="I101" i="277" s="1"/>
  <c r="M100" i="277"/>
  <c r="G100" i="277"/>
  <c r="A100" i="277"/>
  <c r="I100" i="277" s="1"/>
  <c r="M99" i="277"/>
  <c r="G99" i="277"/>
  <c r="A99" i="277"/>
  <c r="I99" i="277" s="1"/>
  <c r="M98" i="277"/>
  <c r="G98" i="277"/>
  <c r="A98" i="277"/>
  <c r="I98" i="277" s="1"/>
  <c r="M97" i="277"/>
  <c r="G97" i="277"/>
  <c r="A97" i="277"/>
  <c r="I97" i="277" s="1"/>
  <c r="M96" i="277"/>
  <c r="G96" i="277"/>
  <c r="A96" i="277"/>
  <c r="I96" i="277" s="1"/>
  <c r="M95" i="277"/>
  <c r="G95" i="277"/>
  <c r="A95" i="277"/>
  <c r="I95" i="277" s="1"/>
  <c r="M94" i="277"/>
  <c r="G94" i="277"/>
  <c r="A94" i="277"/>
  <c r="I94" i="277"/>
  <c r="M93" i="277"/>
  <c r="G93" i="277"/>
  <c r="A93" i="277"/>
  <c r="I93" i="277"/>
  <c r="M92" i="277"/>
  <c r="G92" i="277"/>
  <c r="A92" i="277"/>
  <c r="I92" i="277" s="1"/>
  <c r="M91" i="277"/>
  <c r="G91" i="277"/>
  <c r="A91" i="277"/>
  <c r="I91" i="277" s="1"/>
  <c r="M90" i="277"/>
  <c r="G90" i="277"/>
  <c r="A90" i="277"/>
  <c r="I90" i="277"/>
  <c r="M89" i="277"/>
  <c r="G89" i="277"/>
  <c r="A89" i="277"/>
  <c r="I89" i="277"/>
  <c r="M88" i="277"/>
  <c r="G88" i="277"/>
  <c r="A88" i="277"/>
  <c r="I88" i="277" s="1"/>
  <c r="M87" i="277"/>
  <c r="G87" i="277"/>
  <c r="A87" i="277"/>
  <c r="I87" i="277" s="1"/>
  <c r="M86" i="277"/>
  <c r="G86" i="277"/>
  <c r="A86" i="277"/>
  <c r="I86" i="277" s="1"/>
  <c r="M85" i="277"/>
  <c r="G85" i="277"/>
  <c r="A85" i="277"/>
  <c r="I85" i="277" s="1"/>
  <c r="M84" i="277"/>
  <c r="G84" i="277"/>
  <c r="A84" i="277"/>
  <c r="I84" i="277" s="1"/>
  <c r="M83" i="277"/>
  <c r="G83" i="277"/>
  <c r="A83" i="277"/>
  <c r="I83" i="277" s="1"/>
  <c r="M82" i="277"/>
  <c r="G82" i="277"/>
  <c r="A82" i="277"/>
  <c r="I82" i="277" s="1"/>
  <c r="M81" i="277"/>
  <c r="G81" i="277"/>
  <c r="A81" i="277"/>
  <c r="I81" i="277" s="1"/>
  <c r="M80" i="277"/>
  <c r="G80" i="277"/>
  <c r="A80" i="277"/>
  <c r="I80" i="277" s="1"/>
  <c r="M79" i="277"/>
  <c r="G79" i="277"/>
  <c r="A79" i="277"/>
  <c r="I79" i="277" s="1"/>
  <c r="M78" i="277"/>
  <c r="G78" i="277"/>
  <c r="A78" i="277"/>
  <c r="I78" i="277" s="1"/>
  <c r="M77" i="277"/>
  <c r="G77" i="277"/>
  <c r="A77" i="277"/>
  <c r="I77" i="277" s="1"/>
  <c r="M76" i="277"/>
  <c r="G76" i="277"/>
  <c r="A76" i="277"/>
  <c r="I76" i="277" s="1"/>
  <c r="M75" i="277"/>
  <c r="G75" i="277"/>
  <c r="A75" i="277"/>
  <c r="I75" i="277" s="1"/>
  <c r="M74" i="277"/>
  <c r="G74" i="277"/>
  <c r="A74" i="277"/>
  <c r="I74" i="277" s="1"/>
  <c r="M73" i="277"/>
  <c r="G73" i="277"/>
  <c r="A73" i="277"/>
  <c r="I73" i="277" s="1"/>
  <c r="M72" i="277"/>
  <c r="G72" i="277"/>
  <c r="A72" i="277"/>
  <c r="I72" i="277" s="1"/>
  <c r="M71" i="277"/>
  <c r="G71" i="277"/>
  <c r="A71" i="277"/>
  <c r="M70" i="277"/>
  <c r="G70" i="277"/>
  <c r="A70" i="277"/>
  <c r="I70" i="277" s="1"/>
  <c r="M69" i="277"/>
  <c r="G69" i="277"/>
  <c r="A69" i="277"/>
  <c r="I69" i="277"/>
  <c r="M68" i="277"/>
  <c r="G68" i="277"/>
  <c r="A68" i="277"/>
  <c r="I68" i="277" s="1"/>
  <c r="M67" i="277"/>
  <c r="G67" i="277"/>
  <c r="A67" i="277"/>
  <c r="I67" i="277" s="1"/>
  <c r="M66" i="277"/>
  <c r="G66" i="277"/>
  <c r="A66" i="277"/>
  <c r="M65" i="277"/>
  <c r="G65" i="277"/>
  <c r="A65" i="277"/>
  <c r="I65" i="277"/>
  <c r="M64" i="277"/>
  <c r="G64" i="277"/>
  <c r="A64" i="277"/>
  <c r="I64" i="277"/>
  <c r="M63" i="277"/>
  <c r="G63" i="277"/>
  <c r="A63" i="277"/>
  <c r="I63" i="277" s="1"/>
  <c r="M62" i="277"/>
  <c r="G62" i="277"/>
  <c r="A62" i="277"/>
  <c r="I62" i="277" s="1"/>
  <c r="M61" i="277"/>
  <c r="G61" i="277"/>
  <c r="A61" i="277"/>
  <c r="I61" i="277"/>
  <c r="M60" i="277"/>
  <c r="G60" i="277"/>
  <c r="A60" i="277"/>
  <c r="I60" i="277" s="1"/>
  <c r="M59" i="277"/>
  <c r="G59" i="277"/>
  <c r="A59" i="277"/>
  <c r="I59" i="277"/>
  <c r="M58" i="277"/>
  <c r="G58" i="277"/>
  <c r="A58" i="277"/>
  <c r="I58" i="277"/>
  <c r="M57" i="277"/>
  <c r="G57" i="277"/>
  <c r="A57" i="277"/>
  <c r="M56" i="277"/>
  <c r="G56" i="277"/>
  <c r="A56" i="277"/>
  <c r="I56" i="277" s="1"/>
  <c r="M55" i="277"/>
  <c r="G55" i="277"/>
  <c r="A55" i="277"/>
  <c r="M54" i="277"/>
  <c r="G54" i="277"/>
  <c r="A54" i="277"/>
  <c r="I54" i="277" s="1"/>
  <c r="M53" i="277"/>
  <c r="G53" i="277"/>
  <c r="A53" i="277"/>
  <c r="I53" i="277" s="1"/>
  <c r="M52" i="277"/>
  <c r="G52" i="277"/>
  <c r="A52" i="277"/>
  <c r="I52" i="277" s="1"/>
  <c r="M51" i="277"/>
  <c r="G51" i="277"/>
  <c r="A51" i="277"/>
  <c r="I51" i="277" s="1"/>
  <c r="M50" i="277"/>
  <c r="G50" i="277"/>
  <c r="A50" i="277"/>
  <c r="I50" i="277" s="1"/>
  <c r="M49" i="277"/>
  <c r="G49" i="277"/>
  <c r="A49" i="277"/>
  <c r="I49" i="277" s="1"/>
  <c r="M48" i="277"/>
  <c r="G48" i="277"/>
  <c r="A48" i="277"/>
  <c r="I48" i="277" s="1"/>
  <c r="M47" i="277"/>
  <c r="G47" i="277"/>
  <c r="A47" i="277"/>
  <c r="I47" i="277" s="1"/>
  <c r="M46" i="277"/>
  <c r="G46" i="277"/>
  <c r="A46" i="277"/>
  <c r="I46" i="277" s="1"/>
  <c r="M45" i="277"/>
  <c r="G45" i="277"/>
  <c r="A45" i="277"/>
  <c r="M44" i="277"/>
  <c r="G44" i="277"/>
  <c r="A44" i="277"/>
  <c r="M43" i="277"/>
  <c r="G43" i="277"/>
  <c r="A43" i="277"/>
  <c r="M42" i="277"/>
  <c r="G42" i="277"/>
  <c r="A42" i="277"/>
  <c r="I42" i="277" s="1"/>
  <c r="M41" i="277"/>
  <c r="G41" i="277"/>
  <c r="A41" i="277"/>
  <c r="M40" i="277"/>
  <c r="G40" i="277"/>
  <c r="A40" i="277"/>
  <c r="M39" i="277"/>
  <c r="G39" i="277"/>
  <c r="A39" i="277"/>
  <c r="I39" i="277" s="1"/>
  <c r="M38" i="277"/>
  <c r="G38" i="277"/>
  <c r="A38" i="277"/>
  <c r="I38" i="277" s="1"/>
  <c r="M37" i="277"/>
  <c r="G37" i="277"/>
  <c r="A37" i="277"/>
  <c r="I37" i="277" s="1"/>
  <c r="M36" i="277"/>
  <c r="G36" i="277"/>
  <c r="A36" i="277"/>
  <c r="I36" i="277" s="1"/>
  <c r="M35" i="277"/>
  <c r="G35" i="277"/>
  <c r="A35" i="277"/>
  <c r="I35" i="277"/>
  <c r="M34" i="277"/>
  <c r="G34" i="277"/>
  <c r="A34" i="277"/>
  <c r="I34" i="277"/>
  <c r="M33" i="277"/>
  <c r="G33" i="277"/>
  <c r="A33" i="277"/>
  <c r="I33" i="277"/>
  <c r="M32" i="277"/>
  <c r="G32" i="277"/>
  <c r="A32" i="277"/>
  <c r="I32" i="277" s="1"/>
  <c r="M31" i="277"/>
  <c r="G31" i="277"/>
  <c r="A31" i="277"/>
  <c r="I31" i="277" s="1"/>
  <c r="M30" i="277"/>
  <c r="G30" i="277"/>
  <c r="A30" i="277"/>
  <c r="I30" i="277" s="1"/>
  <c r="M29" i="277"/>
  <c r="G29" i="277"/>
  <c r="A29" i="277"/>
  <c r="I29" i="277" s="1"/>
  <c r="M28" i="277"/>
  <c r="G28" i="277"/>
  <c r="A28" i="277"/>
  <c r="M27" i="277"/>
  <c r="G27" i="277"/>
  <c r="A27" i="277"/>
  <c r="I27" i="277" s="1"/>
  <c r="M26" i="277"/>
  <c r="G26" i="277"/>
  <c r="A26" i="277"/>
  <c r="I26" i="277" s="1"/>
  <c r="M25" i="277"/>
  <c r="G25" i="277"/>
  <c r="A25" i="277"/>
  <c r="I25" i="277" s="1"/>
  <c r="M24" i="277"/>
  <c r="G24" i="277"/>
  <c r="A24" i="277"/>
  <c r="I24" i="277" s="1"/>
  <c r="M23" i="277"/>
  <c r="G23" i="277"/>
  <c r="A23" i="277"/>
  <c r="I23" i="277" s="1"/>
  <c r="M22" i="277"/>
  <c r="G22" i="277"/>
  <c r="A22" i="277"/>
  <c r="I22" i="277" s="1"/>
  <c r="M21" i="277"/>
  <c r="G21" i="277"/>
  <c r="A21" i="277"/>
  <c r="I21" i="277" s="1"/>
  <c r="M20" i="277"/>
  <c r="G20" i="277"/>
  <c r="A20" i="277"/>
  <c r="I20" i="277" s="1"/>
  <c r="M19" i="277"/>
  <c r="G19" i="277"/>
  <c r="A19" i="277"/>
  <c r="I19" i="277" s="1"/>
  <c r="M18" i="277"/>
  <c r="G18" i="277"/>
  <c r="A18" i="277"/>
  <c r="I18" i="277" s="1"/>
  <c r="M17" i="277"/>
  <c r="G17" i="277"/>
  <c r="A17" i="277"/>
  <c r="I17" i="277" s="1"/>
  <c r="M16" i="277"/>
  <c r="G16" i="277"/>
  <c r="A16" i="277"/>
  <c r="I16" i="277" s="1"/>
  <c r="M15" i="277"/>
  <c r="G15" i="277"/>
  <c r="A15" i="277"/>
  <c r="I15" i="277"/>
  <c r="M14" i="277"/>
  <c r="G14" i="277"/>
  <c r="A14" i="277"/>
  <c r="I14" i="277" s="1"/>
  <c r="M13" i="277"/>
  <c r="G13" i="277"/>
  <c r="A13" i="277"/>
  <c r="I13" i="277"/>
  <c r="M12" i="277"/>
  <c r="G12" i="277"/>
  <c r="A12" i="277"/>
  <c r="I12" i="277" s="1"/>
  <c r="M11" i="277"/>
  <c r="A11" i="277"/>
  <c r="I11" i="277" s="1"/>
  <c r="M10" i="277"/>
  <c r="G10" i="277"/>
  <c r="A10" i="277"/>
  <c r="I10" i="277" s="1"/>
  <c r="M9" i="277"/>
  <c r="G9" i="277"/>
  <c r="A9" i="277"/>
  <c r="M8" i="277"/>
  <c r="G8" i="277"/>
  <c r="A8" i="277"/>
  <c r="I8" i="277" s="1"/>
  <c r="M7" i="277"/>
  <c r="G7" i="277"/>
  <c r="A7" i="277"/>
  <c r="I7" i="277" s="1"/>
  <c r="M6" i="277"/>
  <c r="G6" i="277"/>
  <c r="A6" i="277"/>
  <c r="I6" i="277" s="1"/>
  <c r="M5" i="277"/>
  <c r="G5" i="277"/>
  <c r="A5" i="277"/>
  <c r="I5" i="277" s="1"/>
  <c r="M4" i="277"/>
  <c r="G4" i="277"/>
  <c r="A4" i="277"/>
  <c r="M3" i="277"/>
  <c r="G3" i="277"/>
  <c r="A3" i="277"/>
  <c r="M2" i="277"/>
  <c r="G2" i="277"/>
  <c r="A2" i="277"/>
  <c r="X168" i="276"/>
  <c r="W168" i="276"/>
  <c r="V168" i="276"/>
  <c r="T166" i="276"/>
  <c r="F162" i="276"/>
  <c r="G160" i="276"/>
  <c r="A160" i="276"/>
  <c r="Y159" i="276"/>
  <c r="X159" i="276"/>
  <c r="W159" i="276"/>
  <c r="V159" i="276"/>
  <c r="U159" i="276"/>
  <c r="T159" i="276"/>
  <c r="Z159" i="276"/>
  <c r="AB159" i="276"/>
  <c r="M158" i="276"/>
  <c r="G158" i="276"/>
  <c r="A158" i="276"/>
  <c r="I158" i="276"/>
  <c r="M157" i="276"/>
  <c r="G157" i="276"/>
  <c r="A157" i="276"/>
  <c r="I157" i="276" s="1"/>
  <c r="M156" i="276"/>
  <c r="G156" i="276"/>
  <c r="A156" i="276"/>
  <c r="I156" i="276"/>
  <c r="M155" i="276"/>
  <c r="G155" i="276"/>
  <c r="A155" i="276"/>
  <c r="I155" i="276"/>
  <c r="M154" i="276"/>
  <c r="G154" i="276"/>
  <c r="A154" i="276"/>
  <c r="I154" i="276" s="1"/>
  <c r="M153" i="276"/>
  <c r="G153" i="276"/>
  <c r="A153" i="276"/>
  <c r="I153" i="276" s="1"/>
  <c r="M152" i="276"/>
  <c r="G152" i="276"/>
  <c r="A152" i="276"/>
  <c r="I152" i="276" s="1"/>
  <c r="M151" i="276"/>
  <c r="G151" i="276"/>
  <c r="A151" i="276"/>
  <c r="I151" i="276"/>
  <c r="M150" i="276"/>
  <c r="G150" i="276"/>
  <c r="A150" i="276"/>
  <c r="I150" i="276" s="1"/>
  <c r="M149" i="276"/>
  <c r="G149" i="276"/>
  <c r="A149" i="276"/>
  <c r="I149" i="276" s="1"/>
  <c r="M148" i="276"/>
  <c r="G148" i="276"/>
  <c r="A148" i="276"/>
  <c r="I148" i="276" s="1"/>
  <c r="M147" i="276"/>
  <c r="G147" i="276"/>
  <c r="A147" i="276"/>
  <c r="I147" i="276" s="1"/>
  <c r="M146" i="276"/>
  <c r="G146" i="276"/>
  <c r="A146" i="276"/>
  <c r="I146" i="276" s="1"/>
  <c r="M145" i="276"/>
  <c r="G145" i="276"/>
  <c r="A145" i="276"/>
  <c r="M144" i="276"/>
  <c r="G144" i="276"/>
  <c r="A144" i="276"/>
  <c r="I144" i="276" s="1"/>
  <c r="M143" i="276"/>
  <c r="G143" i="276"/>
  <c r="A143" i="276"/>
  <c r="I143" i="276" s="1"/>
  <c r="M142" i="276"/>
  <c r="G142" i="276"/>
  <c r="A142" i="276"/>
  <c r="I142" i="276" s="1"/>
  <c r="M141" i="276"/>
  <c r="G141" i="276"/>
  <c r="A141" i="276"/>
  <c r="I141" i="276" s="1"/>
  <c r="M140" i="276"/>
  <c r="G140" i="276"/>
  <c r="A140" i="276"/>
  <c r="I140" i="276"/>
  <c r="M139" i="276"/>
  <c r="G139" i="276"/>
  <c r="A139" i="276"/>
  <c r="I139" i="276" s="1"/>
  <c r="M138" i="276"/>
  <c r="G138" i="276"/>
  <c r="A138" i="276"/>
  <c r="I138" i="276" s="1"/>
  <c r="M137" i="276"/>
  <c r="G137" i="276"/>
  <c r="A137" i="276"/>
  <c r="I137" i="276" s="1"/>
  <c r="M136" i="276"/>
  <c r="G136" i="276"/>
  <c r="A136" i="276"/>
  <c r="I136" i="276" s="1"/>
  <c r="M135" i="276"/>
  <c r="G135" i="276"/>
  <c r="A135" i="276"/>
  <c r="I135" i="276" s="1"/>
  <c r="M134" i="276"/>
  <c r="G134" i="276"/>
  <c r="A134" i="276"/>
  <c r="I134" i="276" s="1"/>
  <c r="M133" i="276"/>
  <c r="G133" i="276"/>
  <c r="A133" i="276"/>
  <c r="I133" i="276" s="1"/>
  <c r="M132" i="276"/>
  <c r="G132" i="276"/>
  <c r="A132" i="276"/>
  <c r="I132" i="276" s="1"/>
  <c r="M131" i="276"/>
  <c r="G131" i="276"/>
  <c r="A131" i="276"/>
  <c r="I131" i="276" s="1"/>
  <c r="M130" i="276"/>
  <c r="G130" i="276"/>
  <c r="A130" i="276"/>
  <c r="I130" i="276"/>
  <c r="M129" i="276"/>
  <c r="G129" i="276"/>
  <c r="A129" i="276"/>
  <c r="I129" i="276"/>
  <c r="M128" i="276"/>
  <c r="G128" i="276"/>
  <c r="A128" i="276"/>
  <c r="I128" i="276" s="1"/>
  <c r="M127" i="276"/>
  <c r="G127" i="276"/>
  <c r="A127" i="276"/>
  <c r="I127" i="276" s="1"/>
  <c r="M126" i="276"/>
  <c r="G126" i="276"/>
  <c r="A126" i="276"/>
  <c r="I126" i="276" s="1"/>
  <c r="M125" i="276"/>
  <c r="G125" i="276"/>
  <c r="A125" i="276"/>
  <c r="I125" i="276" s="1"/>
  <c r="M124" i="276"/>
  <c r="G124" i="276"/>
  <c r="A124" i="276"/>
  <c r="I124" i="276" s="1"/>
  <c r="M123" i="276"/>
  <c r="G123" i="276"/>
  <c r="A123" i="276"/>
  <c r="I123" i="276" s="1"/>
  <c r="M122" i="276"/>
  <c r="G122" i="276"/>
  <c r="A122" i="276"/>
  <c r="I122" i="276" s="1"/>
  <c r="M121" i="276"/>
  <c r="G121" i="276"/>
  <c r="A121" i="276"/>
  <c r="I121" i="276" s="1"/>
  <c r="M120" i="276"/>
  <c r="G120" i="276"/>
  <c r="A120" i="276"/>
  <c r="I120" i="276" s="1"/>
  <c r="M119" i="276"/>
  <c r="G119" i="276"/>
  <c r="A119" i="276"/>
  <c r="I119" i="276" s="1"/>
  <c r="M118" i="276"/>
  <c r="G118" i="276"/>
  <c r="A118" i="276"/>
  <c r="I118" i="276" s="1"/>
  <c r="M117" i="276"/>
  <c r="G117" i="276"/>
  <c r="A117" i="276"/>
  <c r="I117" i="276" s="1"/>
  <c r="M116" i="276"/>
  <c r="G116" i="276"/>
  <c r="A116" i="276"/>
  <c r="I116" i="276" s="1"/>
  <c r="M115" i="276"/>
  <c r="G115" i="276"/>
  <c r="A115" i="276"/>
  <c r="I115" i="276" s="1"/>
  <c r="M114" i="276"/>
  <c r="G114" i="276"/>
  <c r="A114" i="276"/>
  <c r="I114" i="276" s="1"/>
  <c r="M113" i="276"/>
  <c r="G113" i="276"/>
  <c r="A113" i="276"/>
  <c r="I113" i="276" s="1"/>
  <c r="M112" i="276"/>
  <c r="G112" i="276"/>
  <c r="A112" i="276"/>
  <c r="I112" i="276" s="1"/>
  <c r="M111" i="276"/>
  <c r="G111" i="276"/>
  <c r="A111" i="276"/>
  <c r="I111" i="276" s="1"/>
  <c r="M110" i="276"/>
  <c r="G110" i="276"/>
  <c r="A110" i="276"/>
  <c r="I110" i="276" s="1"/>
  <c r="M109" i="276"/>
  <c r="G109" i="276"/>
  <c r="A109" i="276"/>
  <c r="I109" i="276" s="1"/>
  <c r="M108" i="276"/>
  <c r="G108" i="276"/>
  <c r="A108" i="276"/>
  <c r="I108" i="276" s="1"/>
  <c r="M107" i="276"/>
  <c r="G107" i="276"/>
  <c r="A107" i="276"/>
  <c r="M106" i="276"/>
  <c r="G106" i="276"/>
  <c r="A106" i="276"/>
  <c r="I106" i="276" s="1"/>
  <c r="M105" i="276"/>
  <c r="G105" i="276"/>
  <c r="A105" i="276"/>
  <c r="I105" i="276" s="1"/>
  <c r="M104" i="276"/>
  <c r="G104" i="276"/>
  <c r="A104" i="276"/>
  <c r="I104" i="276" s="1"/>
  <c r="M103" i="276"/>
  <c r="G103" i="276"/>
  <c r="A103" i="276"/>
  <c r="I103" i="276" s="1"/>
  <c r="M102" i="276"/>
  <c r="G102" i="276"/>
  <c r="A102" i="276"/>
  <c r="I102" i="276" s="1"/>
  <c r="M101" i="276"/>
  <c r="G101" i="276"/>
  <c r="A101" i="276"/>
  <c r="I101" i="276" s="1"/>
  <c r="M100" i="276"/>
  <c r="G100" i="276"/>
  <c r="A100" i="276"/>
  <c r="I100" i="276" s="1"/>
  <c r="M99" i="276"/>
  <c r="G99" i="276"/>
  <c r="A99" i="276"/>
  <c r="I99" i="276" s="1"/>
  <c r="M98" i="276"/>
  <c r="G98" i="276"/>
  <c r="A98" i="276"/>
  <c r="M97" i="276"/>
  <c r="G97" i="276"/>
  <c r="A97" i="276"/>
  <c r="I97" i="276"/>
  <c r="M96" i="276"/>
  <c r="G96" i="276"/>
  <c r="A96" i="276"/>
  <c r="M95" i="276"/>
  <c r="G95" i="276"/>
  <c r="A95" i="276"/>
  <c r="M94" i="276"/>
  <c r="G94" i="276"/>
  <c r="A94" i="276"/>
  <c r="I94" i="276" s="1"/>
  <c r="M93" i="276"/>
  <c r="G93" i="276"/>
  <c r="A93" i="276"/>
  <c r="I93" i="276" s="1"/>
  <c r="M92" i="276"/>
  <c r="G92" i="276"/>
  <c r="A92" i="276"/>
  <c r="I92" i="276" s="1"/>
  <c r="M91" i="276"/>
  <c r="G91" i="276"/>
  <c r="A91" i="276"/>
  <c r="I91" i="276" s="1"/>
  <c r="M90" i="276"/>
  <c r="G90" i="276"/>
  <c r="A90" i="276"/>
  <c r="I90" i="276" s="1"/>
  <c r="M89" i="276"/>
  <c r="G89" i="276"/>
  <c r="A89" i="276"/>
  <c r="I89" i="276" s="1"/>
  <c r="M88" i="276"/>
  <c r="G88" i="276"/>
  <c r="A88" i="276"/>
  <c r="I88" i="276"/>
  <c r="M87" i="276"/>
  <c r="G87" i="276"/>
  <c r="A87" i="276"/>
  <c r="I87" i="276"/>
  <c r="M86" i="276"/>
  <c r="G86" i="276"/>
  <c r="A86" i="276"/>
  <c r="I86" i="276" s="1"/>
  <c r="M85" i="276"/>
  <c r="G85" i="276"/>
  <c r="A85" i="276"/>
  <c r="I85" i="276" s="1"/>
  <c r="M84" i="276"/>
  <c r="G84" i="276"/>
  <c r="A84" i="276"/>
  <c r="I84" i="276" s="1"/>
  <c r="M83" i="276"/>
  <c r="G83" i="276"/>
  <c r="A83" i="276"/>
  <c r="I83" i="276" s="1"/>
  <c r="M82" i="276"/>
  <c r="G82" i="276"/>
  <c r="A82" i="276"/>
  <c r="I82" i="276" s="1"/>
  <c r="M81" i="276"/>
  <c r="G81" i="276"/>
  <c r="A81" i="276"/>
  <c r="I81" i="276" s="1"/>
  <c r="M80" i="276"/>
  <c r="G80" i="276"/>
  <c r="A80" i="276"/>
  <c r="I80" i="276" s="1"/>
  <c r="M79" i="276"/>
  <c r="G79" i="276"/>
  <c r="A79" i="276"/>
  <c r="I79" i="276" s="1"/>
  <c r="M78" i="276"/>
  <c r="G78" i="276"/>
  <c r="A78" i="276"/>
  <c r="I78" i="276" s="1"/>
  <c r="M77" i="276"/>
  <c r="G77" i="276"/>
  <c r="A77" i="276"/>
  <c r="I77" i="276" s="1"/>
  <c r="M76" i="276"/>
  <c r="G76" i="276"/>
  <c r="A76" i="276"/>
  <c r="I76" i="276" s="1"/>
  <c r="M75" i="276"/>
  <c r="G75" i="276"/>
  <c r="A75" i="276"/>
  <c r="I75" i="276"/>
  <c r="M74" i="276"/>
  <c r="G74" i="276"/>
  <c r="A74" i="276"/>
  <c r="I74" i="276" s="1"/>
  <c r="M73" i="276"/>
  <c r="G73" i="276"/>
  <c r="A73" i="276"/>
  <c r="I73" i="276" s="1"/>
  <c r="M72" i="276"/>
  <c r="G72" i="276"/>
  <c r="A72" i="276"/>
  <c r="I72" i="276" s="1"/>
  <c r="M71" i="276"/>
  <c r="G71" i="276"/>
  <c r="A71" i="276"/>
  <c r="I71" i="276" s="1"/>
  <c r="M70" i="276"/>
  <c r="G70" i="276"/>
  <c r="A70" i="276"/>
  <c r="I70" i="276" s="1"/>
  <c r="M69" i="276"/>
  <c r="G69" i="276"/>
  <c r="A69" i="276"/>
  <c r="I69" i="276" s="1"/>
  <c r="M68" i="276"/>
  <c r="G68" i="276"/>
  <c r="A68" i="276"/>
  <c r="I68" i="276" s="1"/>
  <c r="M67" i="276"/>
  <c r="G67" i="276"/>
  <c r="A67" i="276"/>
  <c r="I67" i="276" s="1"/>
  <c r="M66" i="276"/>
  <c r="G66" i="276"/>
  <c r="A66" i="276"/>
  <c r="M65" i="276"/>
  <c r="G65" i="276"/>
  <c r="A65" i="276"/>
  <c r="I65" i="276" s="1"/>
  <c r="M64" i="276"/>
  <c r="G64" i="276"/>
  <c r="A64" i="276"/>
  <c r="I64" i="276" s="1"/>
  <c r="M63" i="276"/>
  <c r="G63" i="276"/>
  <c r="A63" i="276"/>
  <c r="I63" i="276"/>
  <c r="M62" i="276"/>
  <c r="G62" i="276"/>
  <c r="A62" i="276"/>
  <c r="I62" i="276"/>
  <c r="M61" i="276"/>
  <c r="G61" i="276"/>
  <c r="A61" i="276"/>
  <c r="I61" i="276" s="1"/>
  <c r="M60" i="276"/>
  <c r="G60" i="276"/>
  <c r="A60" i="276"/>
  <c r="I60" i="276" s="1"/>
  <c r="M59" i="276"/>
  <c r="G59" i="276"/>
  <c r="A59" i="276"/>
  <c r="I59" i="276" s="1"/>
  <c r="M58" i="276"/>
  <c r="G58" i="276"/>
  <c r="A58" i="276"/>
  <c r="I58" i="276" s="1"/>
  <c r="M57" i="276"/>
  <c r="G57" i="276"/>
  <c r="A57" i="276"/>
  <c r="M56" i="276"/>
  <c r="G56" i="276"/>
  <c r="A56" i="276"/>
  <c r="I56" i="276" s="1"/>
  <c r="M55" i="276"/>
  <c r="G55" i="276"/>
  <c r="A55" i="276"/>
  <c r="I55" i="276" s="1"/>
  <c r="M54" i="276"/>
  <c r="G54" i="276"/>
  <c r="A54" i="276"/>
  <c r="I54" i="276" s="1"/>
  <c r="M53" i="276"/>
  <c r="G53" i="276"/>
  <c r="A53" i="276"/>
  <c r="I53" i="276" s="1"/>
  <c r="M52" i="276"/>
  <c r="G52" i="276"/>
  <c r="A52" i="276"/>
  <c r="I52" i="276" s="1"/>
  <c r="M51" i="276"/>
  <c r="G51" i="276"/>
  <c r="A51" i="276"/>
  <c r="I51" i="276" s="1"/>
  <c r="M50" i="276"/>
  <c r="G50" i="276"/>
  <c r="A50" i="276"/>
  <c r="I50" i="276" s="1"/>
  <c r="M49" i="276"/>
  <c r="G49" i="276"/>
  <c r="A49" i="276"/>
  <c r="I49" i="276" s="1"/>
  <c r="M48" i="276"/>
  <c r="G48" i="276"/>
  <c r="A48" i="276"/>
  <c r="I48" i="276" s="1"/>
  <c r="M47" i="276"/>
  <c r="G47" i="276"/>
  <c r="A47" i="276"/>
  <c r="I47" i="276" s="1"/>
  <c r="M46" i="276"/>
  <c r="G46" i="276"/>
  <c r="A46" i="276"/>
  <c r="I46" i="276"/>
  <c r="M45" i="276"/>
  <c r="G45" i="276"/>
  <c r="A45" i="276"/>
  <c r="I45" i="276" s="1"/>
  <c r="M44" i="276"/>
  <c r="G44" i="276"/>
  <c r="A44" i="276"/>
  <c r="I44" i="276"/>
  <c r="M43" i="276"/>
  <c r="G43" i="276"/>
  <c r="A43" i="276"/>
  <c r="M42" i="276"/>
  <c r="G42" i="276"/>
  <c r="A42" i="276"/>
  <c r="M41" i="276"/>
  <c r="G41" i="276"/>
  <c r="A41" i="276"/>
  <c r="I41" i="276" s="1"/>
  <c r="M40" i="276"/>
  <c r="G40" i="276"/>
  <c r="A40" i="276"/>
  <c r="M39" i="276"/>
  <c r="G39" i="276"/>
  <c r="A39" i="276"/>
  <c r="I39" i="276" s="1"/>
  <c r="M38" i="276"/>
  <c r="G38" i="276"/>
  <c r="A38" i="276"/>
  <c r="I38" i="276" s="1"/>
  <c r="M37" i="276"/>
  <c r="G37" i="276"/>
  <c r="A37" i="276"/>
  <c r="M36" i="276"/>
  <c r="G36" i="276"/>
  <c r="A36" i="276"/>
  <c r="M35" i="276"/>
  <c r="G35" i="276"/>
  <c r="A35" i="276"/>
  <c r="I35" i="276" s="1"/>
  <c r="M34" i="276"/>
  <c r="G34" i="276"/>
  <c r="A34" i="276"/>
  <c r="I34" i="276" s="1"/>
  <c r="M33" i="276"/>
  <c r="G33" i="276"/>
  <c r="A33" i="276"/>
  <c r="I33" i="276" s="1"/>
  <c r="M32" i="276"/>
  <c r="G32" i="276"/>
  <c r="A32" i="276"/>
  <c r="I32" i="276"/>
  <c r="M31" i="276"/>
  <c r="G31" i="276"/>
  <c r="A31" i="276"/>
  <c r="I31" i="276" s="1"/>
  <c r="M30" i="276"/>
  <c r="G30" i="276"/>
  <c r="A30" i="276"/>
  <c r="I30" i="276" s="1"/>
  <c r="M29" i="276"/>
  <c r="G29" i="276"/>
  <c r="A29" i="276"/>
  <c r="I29" i="276" s="1"/>
  <c r="M28" i="276"/>
  <c r="G28" i="276"/>
  <c r="A28" i="276"/>
  <c r="M27" i="276"/>
  <c r="G27" i="276"/>
  <c r="A27" i="276"/>
  <c r="I27" i="276" s="1"/>
  <c r="M26" i="276"/>
  <c r="G26" i="276"/>
  <c r="A26" i="276"/>
  <c r="I26" i="276" s="1"/>
  <c r="M25" i="276"/>
  <c r="G25" i="276"/>
  <c r="A25" i="276"/>
  <c r="I25" i="276" s="1"/>
  <c r="M24" i="276"/>
  <c r="G24" i="276"/>
  <c r="A24" i="276"/>
  <c r="I24" i="276" s="1"/>
  <c r="M23" i="276"/>
  <c r="G23" i="276"/>
  <c r="A23" i="276"/>
  <c r="I23" i="276" s="1"/>
  <c r="M22" i="276"/>
  <c r="G22" i="276"/>
  <c r="A22" i="276"/>
  <c r="I22" i="276" s="1"/>
  <c r="M21" i="276"/>
  <c r="G21" i="276"/>
  <c r="A21" i="276"/>
  <c r="I21" i="276" s="1"/>
  <c r="M20" i="276"/>
  <c r="G20" i="276"/>
  <c r="A20" i="276"/>
  <c r="I20" i="276" s="1"/>
  <c r="M19" i="276"/>
  <c r="G19" i="276"/>
  <c r="A19" i="276"/>
  <c r="I19" i="276" s="1"/>
  <c r="M18" i="276"/>
  <c r="G18" i="276"/>
  <c r="A18" i="276"/>
  <c r="I18" i="276"/>
  <c r="M17" i="276"/>
  <c r="G17" i="276"/>
  <c r="A17" i="276"/>
  <c r="I17" i="276" s="1"/>
  <c r="M16" i="276"/>
  <c r="G16" i="276"/>
  <c r="A16" i="276"/>
  <c r="I16" i="276" s="1"/>
  <c r="M15" i="276"/>
  <c r="G15" i="276"/>
  <c r="A15" i="276"/>
  <c r="I15" i="276" s="1"/>
  <c r="M14" i="276"/>
  <c r="G14" i="276"/>
  <c r="A14" i="276"/>
  <c r="I14" i="276" s="1"/>
  <c r="M13" i="276"/>
  <c r="G13" i="276"/>
  <c r="A13" i="276"/>
  <c r="I13" i="276" s="1"/>
  <c r="M12" i="276"/>
  <c r="G12" i="276"/>
  <c r="A12" i="276"/>
  <c r="I12" i="276" s="1"/>
  <c r="M11" i="276"/>
  <c r="G11" i="276"/>
  <c r="A11" i="276"/>
  <c r="I11" i="276" s="1"/>
  <c r="M10" i="276"/>
  <c r="G10" i="276"/>
  <c r="A10" i="276"/>
  <c r="I10" i="276" s="1"/>
  <c r="M9" i="276"/>
  <c r="G9" i="276"/>
  <c r="A9" i="276"/>
  <c r="M8" i="276"/>
  <c r="G8" i="276"/>
  <c r="A8" i="276"/>
  <c r="I8" i="276" s="1"/>
  <c r="M7" i="276"/>
  <c r="G7" i="276"/>
  <c r="A7" i="276"/>
  <c r="I7" i="276" s="1"/>
  <c r="AK6" i="276"/>
  <c r="AJ6" i="276"/>
  <c r="AI6" i="276"/>
  <c r="AH6" i="276"/>
  <c r="AF6" i="276"/>
  <c r="AE6" i="276"/>
  <c r="M6" i="276"/>
  <c r="G6" i="276"/>
  <c r="A6" i="276"/>
  <c r="AG5" i="276"/>
  <c r="M5" i="276"/>
  <c r="G5" i="276"/>
  <c r="A5" i="276"/>
  <c r="I5" i="276" s="1"/>
  <c r="AG4" i="276"/>
  <c r="AL4" i="276" s="1"/>
  <c r="M4" i="276"/>
  <c r="G4" i="276"/>
  <c r="A4" i="276"/>
  <c r="AG3" i="276"/>
  <c r="AL3" i="276" s="1"/>
  <c r="M3" i="276"/>
  <c r="G3" i="276"/>
  <c r="A3" i="276"/>
  <c r="AG2" i="276"/>
  <c r="AL2" i="276" s="1"/>
  <c r="M2" i="276"/>
  <c r="G2" i="276"/>
  <c r="A2" i="276"/>
  <c r="AG5" i="274"/>
  <c r="Y168" i="275"/>
  <c r="X168" i="275"/>
  <c r="W168" i="275"/>
  <c r="V168" i="275"/>
  <c r="T168" i="275"/>
  <c r="T166" i="275"/>
  <c r="F162" i="275"/>
  <c r="G160" i="275"/>
  <c r="A160" i="275"/>
  <c r="Y159" i="275"/>
  <c r="X159" i="275"/>
  <c r="W159" i="275"/>
  <c r="V159" i="275"/>
  <c r="U159" i="275"/>
  <c r="T159" i="275"/>
  <c r="Z159" i="275"/>
  <c r="AB159" i="275" s="1"/>
  <c r="M158" i="275"/>
  <c r="G158" i="275"/>
  <c r="A158" i="275"/>
  <c r="I158" i="275" s="1"/>
  <c r="M157" i="275"/>
  <c r="G157" i="275"/>
  <c r="A157" i="275"/>
  <c r="I157" i="275" s="1"/>
  <c r="M156" i="275"/>
  <c r="G156" i="275"/>
  <c r="A156" i="275"/>
  <c r="I156" i="275"/>
  <c r="M155" i="275"/>
  <c r="G155" i="275"/>
  <c r="A155" i="275"/>
  <c r="I155" i="275" s="1"/>
  <c r="M154" i="275"/>
  <c r="G154" i="275"/>
  <c r="A154" i="275"/>
  <c r="I154" i="275" s="1"/>
  <c r="M153" i="275"/>
  <c r="G153" i="275"/>
  <c r="A153" i="275"/>
  <c r="I153" i="275" s="1"/>
  <c r="M152" i="275"/>
  <c r="G152" i="275"/>
  <c r="A152" i="275"/>
  <c r="I152" i="275" s="1"/>
  <c r="M151" i="275"/>
  <c r="G151" i="275"/>
  <c r="A151" i="275"/>
  <c r="I151" i="275" s="1"/>
  <c r="M150" i="275"/>
  <c r="G150" i="275"/>
  <c r="A150" i="275"/>
  <c r="I150" i="275" s="1"/>
  <c r="M149" i="275"/>
  <c r="G149" i="275"/>
  <c r="A149" i="275"/>
  <c r="I149" i="275" s="1"/>
  <c r="M148" i="275"/>
  <c r="G148" i="275"/>
  <c r="A148" i="275"/>
  <c r="I148" i="275" s="1"/>
  <c r="M147" i="275"/>
  <c r="G147" i="275"/>
  <c r="A147" i="275"/>
  <c r="I147" i="275" s="1"/>
  <c r="M146" i="275"/>
  <c r="G146" i="275"/>
  <c r="A146" i="275"/>
  <c r="I146" i="275" s="1"/>
  <c r="M145" i="275"/>
  <c r="G145" i="275"/>
  <c r="A145" i="275"/>
  <c r="I145" i="275" s="1"/>
  <c r="M144" i="275"/>
  <c r="G144" i="275"/>
  <c r="A144" i="275"/>
  <c r="I144" i="275" s="1"/>
  <c r="M143" i="275"/>
  <c r="G143" i="275"/>
  <c r="A143" i="275"/>
  <c r="I143" i="275" s="1"/>
  <c r="M142" i="275"/>
  <c r="G142" i="275"/>
  <c r="A142" i="275"/>
  <c r="I142" i="275" s="1"/>
  <c r="M141" i="275"/>
  <c r="G141" i="275"/>
  <c r="A141" i="275"/>
  <c r="I141" i="275" s="1"/>
  <c r="M140" i="275"/>
  <c r="G140" i="275"/>
  <c r="A140" i="275"/>
  <c r="I140" i="275" s="1"/>
  <c r="M139" i="275"/>
  <c r="G139" i="275"/>
  <c r="A139" i="275"/>
  <c r="I139" i="275" s="1"/>
  <c r="M138" i="275"/>
  <c r="G138" i="275"/>
  <c r="A138" i="275"/>
  <c r="I138" i="275" s="1"/>
  <c r="M137" i="275"/>
  <c r="G137" i="275"/>
  <c r="A137" i="275"/>
  <c r="I137" i="275" s="1"/>
  <c r="M136" i="275"/>
  <c r="G136" i="275"/>
  <c r="A136" i="275"/>
  <c r="I136" i="275" s="1"/>
  <c r="M135" i="275"/>
  <c r="G135" i="275"/>
  <c r="A135" i="275"/>
  <c r="I135" i="275"/>
  <c r="M134" i="275"/>
  <c r="G134" i="275"/>
  <c r="A134" i="275"/>
  <c r="I134" i="275" s="1"/>
  <c r="M133" i="275"/>
  <c r="G133" i="275"/>
  <c r="A133" i="275"/>
  <c r="I133" i="275" s="1"/>
  <c r="M132" i="275"/>
  <c r="G132" i="275"/>
  <c r="A132" i="275"/>
  <c r="I132" i="275" s="1"/>
  <c r="M131" i="275"/>
  <c r="G131" i="275"/>
  <c r="A131" i="275"/>
  <c r="I131" i="275" s="1"/>
  <c r="M130" i="275"/>
  <c r="G130" i="275"/>
  <c r="A130" i="275"/>
  <c r="I130" i="275"/>
  <c r="M129" i="275"/>
  <c r="G129" i="275"/>
  <c r="A129" i="275"/>
  <c r="I129" i="275" s="1"/>
  <c r="M128" i="275"/>
  <c r="G128" i="275"/>
  <c r="A128" i="275"/>
  <c r="I128" i="275" s="1"/>
  <c r="M127" i="275"/>
  <c r="G127" i="275"/>
  <c r="A127" i="275"/>
  <c r="I127" i="275"/>
  <c r="M126" i="275"/>
  <c r="G126" i="275"/>
  <c r="A126" i="275"/>
  <c r="I126" i="275" s="1"/>
  <c r="M125" i="275"/>
  <c r="G125" i="275"/>
  <c r="A125" i="275"/>
  <c r="I125" i="275"/>
  <c r="M124" i="275"/>
  <c r="G124" i="275"/>
  <c r="A124" i="275"/>
  <c r="I124" i="275"/>
  <c r="M123" i="275"/>
  <c r="G123" i="275"/>
  <c r="A123" i="275"/>
  <c r="I123" i="275"/>
  <c r="M122" i="275"/>
  <c r="G122" i="275"/>
  <c r="A122" i="275"/>
  <c r="I122" i="275" s="1"/>
  <c r="M121" i="275"/>
  <c r="G121" i="275"/>
  <c r="A121" i="275"/>
  <c r="I121" i="275" s="1"/>
  <c r="M120" i="275"/>
  <c r="G120" i="275"/>
  <c r="A120" i="275"/>
  <c r="I120" i="275" s="1"/>
  <c r="M119" i="275"/>
  <c r="G119" i="275"/>
  <c r="A119" i="275"/>
  <c r="I119" i="275" s="1"/>
  <c r="M118" i="275"/>
  <c r="G118" i="275"/>
  <c r="A118" i="275"/>
  <c r="I118" i="275"/>
  <c r="M117" i="275"/>
  <c r="G117" i="275"/>
  <c r="A117" i="275"/>
  <c r="I117" i="275" s="1"/>
  <c r="M116" i="275"/>
  <c r="G116" i="275"/>
  <c r="A116" i="275"/>
  <c r="I116" i="275" s="1"/>
  <c r="M115" i="275"/>
  <c r="G115" i="275"/>
  <c r="A115" i="275"/>
  <c r="I115" i="275" s="1"/>
  <c r="M114" i="275"/>
  <c r="G114" i="275"/>
  <c r="A114" i="275"/>
  <c r="M113" i="275"/>
  <c r="G113" i="275"/>
  <c r="A113" i="275"/>
  <c r="I113" i="275" s="1"/>
  <c r="M112" i="275"/>
  <c r="G112" i="275"/>
  <c r="A112" i="275"/>
  <c r="I112" i="275" s="1"/>
  <c r="M111" i="275"/>
  <c r="G111" i="275"/>
  <c r="A111" i="275"/>
  <c r="I111" i="275" s="1"/>
  <c r="M110" i="275"/>
  <c r="G110" i="275"/>
  <c r="A110" i="275"/>
  <c r="I110" i="275"/>
  <c r="M109" i="275"/>
  <c r="G109" i="275"/>
  <c r="A109" i="275"/>
  <c r="I109" i="275"/>
  <c r="M108" i="275"/>
  <c r="G108" i="275"/>
  <c r="A108" i="275"/>
  <c r="I108" i="275" s="1"/>
  <c r="M107" i="275"/>
  <c r="G107" i="275"/>
  <c r="A107" i="275"/>
  <c r="I107" i="275" s="1"/>
  <c r="M106" i="275"/>
  <c r="G106" i="275"/>
  <c r="A106" i="275"/>
  <c r="I106" i="275" s="1"/>
  <c r="M105" i="275"/>
  <c r="G105" i="275"/>
  <c r="A105" i="275"/>
  <c r="I105" i="275" s="1"/>
  <c r="M104" i="275"/>
  <c r="G104" i="275"/>
  <c r="A104" i="275"/>
  <c r="I104" i="275" s="1"/>
  <c r="M103" i="275"/>
  <c r="G103" i="275"/>
  <c r="A103" i="275"/>
  <c r="I103" i="275" s="1"/>
  <c r="M102" i="275"/>
  <c r="G102" i="275"/>
  <c r="A102" i="275"/>
  <c r="I102" i="275" s="1"/>
  <c r="M101" i="275"/>
  <c r="G101" i="275"/>
  <c r="A101" i="275"/>
  <c r="I101" i="275"/>
  <c r="M100" i="275"/>
  <c r="G100" i="275"/>
  <c r="A100" i="275"/>
  <c r="I100" i="275" s="1"/>
  <c r="M99" i="275"/>
  <c r="G99" i="275"/>
  <c r="A99" i="275"/>
  <c r="I99" i="275" s="1"/>
  <c r="M98" i="275"/>
  <c r="G98" i="275"/>
  <c r="A98" i="275"/>
  <c r="I98" i="275"/>
  <c r="M97" i="275"/>
  <c r="G97" i="275"/>
  <c r="A97" i="275"/>
  <c r="I97" i="275" s="1"/>
  <c r="M96" i="275"/>
  <c r="G96" i="275"/>
  <c r="A96" i="275"/>
  <c r="M95" i="275"/>
  <c r="G95" i="275"/>
  <c r="A95" i="275"/>
  <c r="M94" i="275"/>
  <c r="G94" i="275"/>
  <c r="A94" i="275"/>
  <c r="I94" i="275" s="1"/>
  <c r="M93" i="275"/>
  <c r="G93" i="275"/>
  <c r="A93" i="275"/>
  <c r="I93" i="275" s="1"/>
  <c r="M92" i="275"/>
  <c r="G92" i="275"/>
  <c r="A92" i="275"/>
  <c r="I92" i="275" s="1"/>
  <c r="M91" i="275"/>
  <c r="G91" i="275"/>
  <c r="A91" i="275"/>
  <c r="I91" i="275" s="1"/>
  <c r="M90" i="275"/>
  <c r="G90" i="275"/>
  <c r="A90" i="275"/>
  <c r="I90" i="275" s="1"/>
  <c r="M89" i="275"/>
  <c r="G89" i="275"/>
  <c r="A89" i="275"/>
  <c r="I89" i="275" s="1"/>
  <c r="M88" i="275"/>
  <c r="G88" i="275"/>
  <c r="A88" i="275"/>
  <c r="I88" i="275" s="1"/>
  <c r="M87" i="275"/>
  <c r="G87" i="275"/>
  <c r="A87" i="275"/>
  <c r="I87" i="275" s="1"/>
  <c r="M86" i="275"/>
  <c r="G86" i="275"/>
  <c r="A86" i="275"/>
  <c r="I86" i="275" s="1"/>
  <c r="M85" i="275"/>
  <c r="G85" i="275"/>
  <c r="A85" i="275"/>
  <c r="I85" i="275" s="1"/>
  <c r="M84" i="275"/>
  <c r="G84" i="275"/>
  <c r="A84" i="275"/>
  <c r="I84" i="275" s="1"/>
  <c r="M83" i="275"/>
  <c r="G83" i="275"/>
  <c r="A83" i="275"/>
  <c r="I83" i="275" s="1"/>
  <c r="M82" i="275"/>
  <c r="G82" i="275"/>
  <c r="A82" i="275"/>
  <c r="I82" i="275" s="1"/>
  <c r="M81" i="275"/>
  <c r="G81" i="275"/>
  <c r="A81" i="275"/>
  <c r="I81" i="275" s="1"/>
  <c r="M80" i="275"/>
  <c r="G80" i="275"/>
  <c r="A80" i="275"/>
  <c r="I80" i="275" s="1"/>
  <c r="M79" i="275"/>
  <c r="G79" i="275"/>
  <c r="A79" i="275"/>
  <c r="I79" i="275" s="1"/>
  <c r="M78" i="275"/>
  <c r="G78" i="275"/>
  <c r="A78" i="275"/>
  <c r="I78" i="275" s="1"/>
  <c r="M77" i="275"/>
  <c r="G77" i="275"/>
  <c r="A77" i="275"/>
  <c r="I77" i="275"/>
  <c r="M76" i="275"/>
  <c r="G76" i="275"/>
  <c r="A76" i="275"/>
  <c r="I76" i="275" s="1"/>
  <c r="M75" i="275"/>
  <c r="G75" i="275"/>
  <c r="A75" i="275"/>
  <c r="I75" i="275" s="1"/>
  <c r="M74" i="275"/>
  <c r="G74" i="275"/>
  <c r="A74" i="275"/>
  <c r="I74" i="275" s="1"/>
  <c r="M73" i="275"/>
  <c r="G73" i="275"/>
  <c r="A73" i="275"/>
  <c r="I73" i="275" s="1"/>
  <c r="M72" i="275"/>
  <c r="G72" i="275"/>
  <c r="A72" i="275"/>
  <c r="I72" i="275"/>
  <c r="M71" i="275"/>
  <c r="G71" i="275"/>
  <c r="A71" i="275"/>
  <c r="I71" i="275" s="1"/>
  <c r="M70" i="275"/>
  <c r="G70" i="275"/>
  <c r="A70" i="275"/>
  <c r="I70" i="275" s="1"/>
  <c r="M69" i="275"/>
  <c r="G69" i="275"/>
  <c r="A69" i="275"/>
  <c r="I69" i="275" s="1"/>
  <c r="M68" i="275"/>
  <c r="G68" i="275"/>
  <c r="A68" i="275"/>
  <c r="I68" i="275" s="1"/>
  <c r="M67" i="275"/>
  <c r="G67" i="275"/>
  <c r="A67" i="275"/>
  <c r="I67" i="275" s="1"/>
  <c r="M66" i="275"/>
  <c r="G66" i="275"/>
  <c r="A66" i="275"/>
  <c r="M65" i="275"/>
  <c r="G65" i="275"/>
  <c r="A65" i="275"/>
  <c r="I65" i="275" s="1"/>
  <c r="M64" i="275"/>
  <c r="G64" i="275"/>
  <c r="A64" i="275"/>
  <c r="I64" i="275" s="1"/>
  <c r="M63" i="275"/>
  <c r="G63" i="275"/>
  <c r="A63" i="275"/>
  <c r="I63" i="275" s="1"/>
  <c r="M62" i="275"/>
  <c r="G62" i="275"/>
  <c r="A62" i="275"/>
  <c r="I62" i="275" s="1"/>
  <c r="M61" i="275"/>
  <c r="G61" i="275"/>
  <c r="A61" i="275"/>
  <c r="I61" i="275" s="1"/>
  <c r="M60" i="275"/>
  <c r="G60" i="275"/>
  <c r="A60" i="275"/>
  <c r="I60" i="275" s="1"/>
  <c r="M59" i="275"/>
  <c r="G59" i="275"/>
  <c r="A59" i="275"/>
  <c r="I59" i="275" s="1"/>
  <c r="M58" i="275"/>
  <c r="G58" i="275"/>
  <c r="A58" i="275"/>
  <c r="I58" i="275" s="1"/>
  <c r="M57" i="275"/>
  <c r="G57" i="275"/>
  <c r="A57" i="275"/>
  <c r="I57" i="275" s="1"/>
  <c r="M56" i="275"/>
  <c r="G56" i="275"/>
  <c r="A56" i="275"/>
  <c r="M55" i="275"/>
  <c r="G55" i="275"/>
  <c r="A55" i="275"/>
  <c r="I55" i="275" s="1"/>
  <c r="M54" i="275"/>
  <c r="G54" i="275"/>
  <c r="A54" i="275"/>
  <c r="I54" i="275"/>
  <c r="M53" i="275"/>
  <c r="G53" i="275"/>
  <c r="A53" i="275"/>
  <c r="I53" i="275"/>
  <c r="M52" i="275"/>
  <c r="G52" i="275"/>
  <c r="A52" i="275"/>
  <c r="I52" i="275" s="1"/>
  <c r="M51" i="275"/>
  <c r="G51" i="275"/>
  <c r="A51" i="275"/>
  <c r="I51" i="275" s="1"/>
  <c r="M50" i="275"/>
  <c r="G50" i="275"/>
  <c r="A50" i="275"/>
  <c r="I50" i="275" s="1"/>
  <c r="M49" i="275"/>
  <c r="G49" i="275"/>
  <c r="A49" i="275"/>
  <c r="I49" i="275" s="1"/>
  <c r="M48" i="275"/>
  <c r="G48" i="275"/>
  <c r="A48" i="275"/>
  <c r="I48" i="275" s="1"/>
  <c r="M47" i="275"/>
  <c r="G47" i="275"/>
  <c r="A47" i="275"/>
  <c r="I47" i="275" s="1"/>
  <c r="M46" i="275"/>
  <c r="G46" i="275"/>
  <c r="A46" i="275"/>
  <c r="I46" i="275" s="1"/>
  <c r="M45" i="275"/>
  <c r="G45" i="275"/>
  <c r="A45" i="275"/>
  <c r="I45" i="275" s="1"/>
  <c r="M44" i="275"/>
  <c r="G44" i="275"/>
  <c r="A44" i="275"/>
  <c r="I44" i="275" s="1"/>
  <c r="M43" i="275"/>
  <c r="G43" i="275"/>
  <c r="A43" i="275"/>
  <c r="I43" i="275" s="1"/>
  <c r="M42" i="275"/>
  <c r="G42" i="275"/>
  <c r="A42" i="275"/>
  <c r="M41" i="275"/>
  <c r="G41" i="275"/>
  <c r="A41" i="275"/>
  <c r="I41" i="275" s="1"/>
  <c r="M40" i="275"/>
  <c r="G40" i="275"/>
  <c r="A40" i="275"/>
  <c r="M39" i="275"/>
  <c r="G39" i="275"/>
  <c r="A39" i="275"/>
  <c r="I39" i="275" s="1"/>
  <c r="M38" i="275"/>
  <c r="G38" i="275"/>
  <c r="A38" i="275"/>
  <c r="I38" i="275" s="1"/>
  <c r="M37" i="275"/>
  <c r="G37" i="275"/>
  <c r="A37" i="275"/>
  <c r="M36" i="275"/>
  <c r="G36" i="275"/>
  <c r="A36" i="275"/>
  <c r="I36" i="275"/>
  <c r="M35" i="275"/>
  <c r="G35" i="275"/>
  <c r="A35" i="275"/>
  <c r="I35" i="275" s="1"/>
  <c r="M34" i="275"/>
  <c r="G34" i="275"/>
  <c r="A34" i="275"/>
  <c r="I34" i="275" s="1"/>
  <c r="M33" i="275"/>
  <c r="G33" i="275"/>
  <c r="A33" i="275"/>
  <c r="M32" i="275"/>
  <c r="G32" i="275"/>
  <c r="A32" i="275"/>
  <c r="M31" i="275"/>
  <c r="G31" i="275"/>
  <c r="A31" i="275"/>
  <c r="I31" i="275"/>
  <c r="M30" i="275"/>
  <c r="G30" i="275"/>
  <c r="A30" i="275"/>
  <c r="I30" i="275" s="1"/>
  <c r="M29" i="275"/>
  <c r="G29" i="275"/>
  <c r="A29" i="275"/>
  <c r="I29" i="275" s="1"/>
  <c r="M28" i="275"/>
  <c r="G28" i="275"/>
  <c r="A28" i="275"/>
  <c r="I28" i="275" s="1"/>
  <c r="M27" i="275"/>
  <c r="G27" i="275"/>
  <c r="A27" i="275"/>
  <c r="I27" i="275" s="1"/>
  <c r="M26" i="275"/>
  <c r="G26" i="275"/>
  <c r="A26" i="275"/>
  <c r="I26" i="275" s="1"/>
  <c r="M25" i="275"/>
  <c r="G25" i="275"/>
  <c r="A25" i="275"/>
  <c r="I25" i="275" s="1"/>
  <c r="M24" i="275"/>
  <c r="G24" i="275"/>
  <c r="A24" i="275"/>
  <c r="I24" i="275" s="1"/>
  <c r="M23" i="275"/>
  <c r="G23" i="275"/>
  <c r="A23" i="275"/>
  <c r="I23" i="275" s="1"/>
  <c r="M22" i="275"/>
  <c r="G22" i="275"/>
  <c r="A22" i="275"/>
  <c r="I22" i="275"/>
  <c r="M21" i="275"/>
  <c r="G21" i="275"/>
  <c r="A21" i="275"/>
  <c r="I21" i="275" s="1"/>
  <c r="M20" i="275"/>
  <c r="G20" i="275"/>
  <c r="A20" i="275"/>
  <c r="I20" i="275" s="1"/>
  <c r="M19" i="275"/>
  <c r="G19" i="275"/>
  <c r="A19" i="275"/>
  <c r="I19" i="275" s="1"/>
  <c r="M18" i="275"/>
  <c r="G18" i="275"/>
  <c r="A18" i="275"/>
  <c r="I18" i="275" s="1"/>
  <c r="M17" i="275"/>
  <c r="G17" i="275"/>
  <c r="A17" i="275"/>
  <c r="I17" i="275" s="1"/>
  <c r="M16" i="275"/>
  <c r="G16" i="275"/>
  <c r="A16" i="275"/>
  <c r="I16" i="275" s="1"/>
  <c r="M15" i="275"/>
  <c r="G15" i="275"/>
  <c r="A15" i="275"/>
  <c r="I15" i="275" s="1"/>
  <c r="M14" i="275"/>
  <c r="G14" i="275"/>
  <c r="A14" i="275"/>
  <c r="I14" i="275" s="1"/>
  <c r="M13" i="275"/>
  <c r="G13" i="275"/>
  <c r="A13" i="275"/>
  <c r="M12" i="275"/>
  <c r="G12" i="275"/>
  <c r="A12" i="275"/>
  <c r="I12" i="275" s="1"/>
  <c r="M11" i="275"/>
  <c r="G11" i="275"/>
  <c r="A11" i="275"/>
  <c r="I11" i="275" s="1"/>
  <c r="M10" i="275"/>
  <c r="G10" i="275"/>
  <c r="A10" i="275"/>
  <c r="I10" i="275" s="1"/>
  <c r="M9" i="275"/>
  <c r="G9" i="275"/>
  <c r="A9" i="275"/>
  <c r="M8" i="275"/>
  <c r="G8" i="275"/>
  <c r="A8" i="275"/>
  <c r="I8" i="275" s="1"/>
  <c r="M7" i="275"/>
  <c r="G7" i="275"/>
  <c r="A7" i="275"/>
  <c r="I7" i="275" s="1"/>
  <c r="AK6" i="275"/>
  <c r="AJ6" i="275"/>
  <c r="AI6" i="275"/>
  <c r="AH6" i="275"/>
  <c r="AF6" i="275"/>
  <c r="AE6" i="275"/>
  <c r="M6" i="275"/>
  <c r="G6" i="275"/>
  <c r="A6" i="275"/>
  <c r="AG5" i="275"/>
  <c r="M5" i="275"/>
  <c r="G5" i="275"/>
  <c r="A5" i="275"/>
  <c r="I5" i="275" s="1"/>
  <c r="AG4" i="275"/>
  <c r="AL4" i="275" s="1"/>
  <c r="M4" i="275"/>
  <c r="G4" i="275"/>
  <c r="A4" i="275"/>
  <c r="AG3" i="275"/>
  <c r="AL3" i="275" s="1"/>
  <c r="M3" i="275"/>
  <c r="G3" i="275"/>
  <c r="A3" i="275"/>
  <c r="AG2" i="275"/>
  <c r="AL2" i="275" s="1"/>
  <c r="M2" i="275"/>
  <c r="G2" i="275"/>
  <c r="A2" i="275"/>
  <c r="A20" i="274"/>
  <c r="I20" i="274" s="1"/>
  <c r="A147" i="274"/>
  <c r="I147" i="274" s="1"/>
  <c r="G147" i="274"/>
  <c r="M147" i="274"/>
  <c r="G157" i="274"/>
  <c r="A157" i="274"/>
  <c r="I157" i="274" s="1"/>
  <c r="M157" i="274"/>
  <c r="G2" i="274"/>
  <c r="G3" i="274"/>
  <c r="G4" i="274"/>
  <c r="G5" i="274"/>
  <c r="T5" i="274"/>
  <c r="G6" i="274"/>
  <c r="T6" i="274"/>
  <c r="G7" i="274"/>
  <c r="T7" i="274"/>
  <c r="G8" i="274"/>
  <c r="G9" i="274"/>
  <c r="G10" i="274"/>
  <c r="G11" i="274"/>
  <c r="G12" i="274"/>
  <c r="G13" i="274"/>
  <c r="G14" i="274"/>
  <c r="G15" i="274"/>
  <c r="G16" i="274"/>
  <c r="T16" i="274"/>
  <c r="G17" i="274"/>
  <c r="G18" i="274"/>
  <c r="G19" i="274"/>
  <c r="G20" i="274"/>
  <c r="G21" i="274"/>
  <c r="G22" i="274"/>
  <c r="G23" i="274"/>
  <c r="G24" i="274"/>
  <c r="T24" i="274"/>
  <c r="G25" i="274"/>
  <c r="G26" i="274"/>
  <c r="G27" i="274"/>
  <c r="G28" i="274"/>
  <c r="G29" i="274"/>
  <c r="G30" i="274"/>
  <c r="G31" i="274"/>
  <c r="T31" i="274"/>
  <c r="G32" i="274"/>
  <c r="G33" i="274"/>
  <c r="G34" i="274"/>
  <c r="G35" i="274"/>
  <c r="T35" i="274"/>
  <c r="G36" i="274"/>
  <c r="G37" i="274"/>
  <c r="G38" i="274"/>
  <c r="G39" i="274"/>
  <c r="G40" i="274"/>
  <c r="G41" i="274"/>
  <c r="G42" i="274"/>
  <c r="G43" i="274"/>
  <c r="G44" i="274"/>
  <c r="G45" i="274"/>
  <c r="G46" i="274"/>
  <c r="G47" i="274"/>
  <c r="G48" i="274"/>
  <c r="G49" i="274"/>
  <c r="G50" i="274"/>
  <c r="G51" i="274"/>
  <c r="T51" i="274"/>
  <c r="G52" i="274"/>
  <c r="G53" i="274"/>
  <c r="G54" i="274"/>
  <c r="G55" i="274"/>
  <c r="G56" i="274"/>
  <c r="G57" i="274"/>
  <c r="G58" i="274"/>
  <c r="G59" i="274"/>
  <c r="T59" i="274"/>
  <c r="G60" i="274"/>
  <c r="T60" i="274"/>
  <c r="G61" i="274"/>
  <c r="T61" i="274"/>
  <c r="G62" i="274"/>
  <c r="G63" i="274"/>
  <c r="G64" i="274"/>
  <c r="G65" i="274"/>
  <c r="G66" i="274"/>
  <c r="T66" i="274"/>
  <c r="G67" i="274"/>
  <c r="T67" i="274"/>
  <c r="G68" i="274"/>
  <c r="G69" i="274"/>
  <c r="T69" i="274"/>
  <c r="G70" i="274"/>
  <c r="G71" i="274"/>
  <c r="G72" i="274"/>
  <c r="G73" i="274"/>
  <c r="G74" i="274"/>
  <c r="G75" i="274"/>
  <c r="G76" i="274"/>
  <c r="G77" i="274"/>
  <c r="G78" i="274"/>
  <c r="T78" i="274"/>
  <c r="G79" i="274"/>
  <c r="G80" i="274"/>
  <c r="G81" i="274"/>
  <c r="G82" i="274"/>
  <c r="G83" i="274"/>
  <c r="T83" i="274"/>
  <c r="G84" i="274"/>
  <c r="G85" i="274"/>
  <c r="G86" i="274"/>
  <c r="T86" i="274"/>
  <c r="G87" i="274"/>
  <c r="G88" i="274"/>
  <c r="G89" i="274"/>
  <c r="G90" i="274"/>
  <c r="G91" i="274"/>
  <c r="G92" i="274"/>
  <c r="G93" i="274"/>
  <c r="T93" i="274"/>
  <c r="G94" i="274"/>
  <c r="T94" i="274"/>
  <c r="G95" i="274"/>
  <c r="G96" i="274"/>
  <c r="G97" i="274"/>
  <c r="G98" i="274"/>
  <c r="T98" i="274"/>
  <c r="G99" i="274"/>
  <c r="G100" i="274"/>
  <c r="T100" i="274"/>
  <c r="G101" i="274"/>
  <c r="G102" i="274"/>
  <c r="G103" i="274"/>
  <c r="T103" i="274"/>
  <c r="G104" i="274"/>
  <c r="G105" i="274"/>
  <c r="G106" i="274"/>
  <c r="G107" i="274"/>
  <c r="G108" i="274"/>
  <c r="T108" i="274"/>
  <c r="G109" i="274"/>
  <c r="T109" i="274"/>
  <c r="G110" i="274"/>
  <c r="G111" i="274"/>
  <c r="T111" i="274"/>
  <c r="G112" i="274"/>
  <c r="G113" i="274"/>
  <c r="G114" i="274"/>
  <c r="G115" i="274"/>
  <c r="G116" i="274"/>
  <c r="G117" i="274"/>
  <c r="G118" i="274"/>
  <c r="G119" i="274"/>
  <c r="G120" i="274"/>
  <c r="G121" i="274"/>
  <c r="G122" i="274"/>
  <c r="G123" i="274"/>
  <c r="G124" i="274"/>
  <c r="G125" i="274"/>
  <c r="G126" i="274"/>
  <c r="G127" i="274"/>
  <c r="G128" i="274"/>
  <c r="T128" i="274"/>
  <c r="G129" i="274"/>
  <c r="G130" i="274"/>
  <c r="G131" i="274"/>
  <c r="G132" i="274"/>
  <c r="G133" i="274"/>
  <c r="G134" i="274"/>
  <c r="G135" i="274"/>
  <c r="G136" i="274"/>
  <c r="T136" i="274"/>
  <c r="G137" i="274"/>
  <c r="G138" i="274"/>
  <c r="T138" i="274"/>
  <c r="G139" i="274"/>
  <c r="G140" i="274"/>
  <c r="G141" i="274"/>
  <c r="G142" i="274"/>
  <c r="G143" i="274"/>
  <c r="G144" i="274"/>
  <c r="T144" i="274"/>
  <c r="G145" i="274"/>
  <c r="G146" i="274"/>
  <c r="G148" i="274"/>
  <c r="G149" i="274"/>
  <c r="G150" i="274"/>
  <c r="G151" i="274"/>
  <c r="G152" i="274"/>
  <c r="G153" i="274"/>
  <c r="T153" i="274"/>
  <c r="G154" i="274"/>
  <c r="G155" i="274"/>
  <c r="G156" i="274"/>
  <c r="G158" i="274"/>
  <c r="T158" i="274"/>
  <c r="T159" i="274"/>
  <c r="Z159" i="274" s="1"/>
  <c r="AB159" i="274" s="1"/>
  <c r="G160" i="274"/>
  <c r="G162" i="274"/>
  <c r="A42" i="274"/>
  <c r="I42" i="274" s="1"/>
  <c r="A43" i="274"/>
  <c r="I43" i="274" s="1"/>
  <c r="A45" i="274"/>
  <c r="I45" i="274" s="1"/>
  <c r="A46" i="274"/>
  <c r="I46" i="274" s="1"/>
  <c r="A2" i="274"/>
  <c r="A3" i="274"/>
  <c r="A4" i="274"/>
  <c r="A5" i="274"/>
  <c r="I5" i="274" s="1"/>
  <c r="A6" i="274"/>
  <c r="I6" i="274" s="1"/>
  <c r="A7" i="274"/>
  <c r="I7" i="274" s="1"/>
  <c r="A8" i="274"/>
  <c r="I8" i="274" s="1"/>
  <c r="A9" i="274"/>
  <c r="A10" i="274"/>
  <c r="I10" i="274" s="1"/>
  <c r="A11" i="274"/>
  <c r="I11" i="274" s="1"/>
  <c r="A12" i="274"/>
  <c r="I12" i="274" s="1"/>
  <c r="A13" i="274"/>
  <c r="I13" i="274" s="1"/>
  <c r="A14" i="274"/>
  <c r="I14" i="274" s="1"/>
  <c r="A15" i="274"/>
  <c r="I15" i="274" s="1"/>
  <c r="A16" i="274"/>
  <c r="I16" i="274" s="1"/>
  <c r="A17" i="274"/>
  <c r="I17" i="274" s="1"/>
  <c r="A18" i="274"/>
  <c r="I18" i="274" s="1"/>
  <c r="A19" i="274"/>
  <c r="I19" i="274" s="1"/>
  <c r="A21" i="274"/>
  <c r="I21" i="274" s="1"/>
  <c r="A22" i="274"/>
  <c r="I22" i="274" s="1"/>
  <c r="A23" i="274"/>
  <c r="I23" i="274" s="1"/>
  <c r="A24" i="274"/>
  <c r="I24" i="274" s="1"/>
  <c r="A25" i="274"/>
  <c r="I25" i="274" s="1"/>
  <c r="A26" i="274"/>
  <c r="I26" i="274" s="1"/>
  <c r="A27" i="274"/>
  <c r="I27" i="274" s="1"/>
  <c r="A28" i="274"/>
  <c r="I28" i="274" s="1"/>
  <c r="A29" i="274"/>
  <c r="I29" i="274" s="1"/>
  <c r="A30" i="274"/>
  <c r="I30" i="274" s="1"/>
  <c r="A31" i="274"/>
  <c r="I31" i="274" s="1"/>
  <c r="A32" i="274"/>
  <c r="I32" i="274" s="1"/>
  <c r="A33" i="274"/>
  <c r="I33" i="274" s="1"/>
  <c r="A34" i="274"/>
  <c r="I34" i="274" s="1"/>
  <c r="A35" i="274"/>
  <c r="I35" i="274" s="1"/>
  <c r="A36" i="274"/>
  <c r="A37" i="274"/>
  <c r="A38" i="274"/>
  <c r="I38" i="274" s="1"/>
  <c r="A39" i="274"/>
  <c r="I39" i="274" s="1"/>
  <c r="A40" i="274"/>
  <c r="A41" i="274"/>
  <c r="I41" i="274" s="1"/>
  <c r="A44" i="274"/>
  <c r="I44" i="274" s="1"/>
  <c r="A47" i="274"/>
  <c r="I47" i="274" s="1"/>
  <c r="A48" i="274"/>
  <c r="I48" i="274" s="1"/>
  <c r="A49" i="274"/>
  <c r="I49" i="274" s="1"/>
  <c r="A50" i="274"/>
  <c r="I50" i="274" s="1"/>
  <c r="A51" i="274"/>
  <c r="I51" i="274" s="1"/>
  <c r="A52" i="274"/>
  <c r="I52" i="274" s="1"/>
  <c r="A53" i="274"/>
  <c r="I53" i="274" s="1"/>
  <c r="A54" i="274"/>
  <c r="I54" i="274" s="1"/>
  <c r="A55" i="274"/>
  <c r="I55" i="274" s="1"/>
  <c r="A56" i="274"/>
  <c r="I56" i="274" s="1"/>
  <c r="A57" i="274"/>
  <c r="A58" i="274"/>
  <c r="I58" i="274" s="1"/>
  <c r="A59" i="274"/>
  <c r="I59" i="274" s="1"/>
  <c r="A60" i="274"/>
  <c r="I60" i="274" s="1"/>
  <c r="A61" i="274"/>
  <c r="I61" i="274" s="1"/>
  <c r="A62" i="274"/>
  <c r="I62" i="274" s="1"/>
  <c r="A63" i="274"/>
  <c r="I63" i="274" s="1"/>
  <c r="A64" i="274"/>
  <c r="I64" i="274" s="1"/>
  <c r="A65" i="274"/>
  <c r="I65" i="274" s="1"/>
  <c r="A66" i="274"/>
  <c r="A67" i="274"/>
  <c r="I67" i="274" s="1"/>
  <c r="A68" i="274"/>
  <c r="I68" i="274" s="1"/>
  <c r="A69" i="274"/>
  <c r="I69" i="274" s="1"/>
  <c r="A70" i="274"/>
  <c r="I70" i="274" s="1"/>
  <c r="A71" i="274"/>
  <c r="I71" i="274" s="1"/>
  <c r="A72" i="274"/>
  <c r="I72" i="274" s="1"/>
  <c r="A73" i="274"/>
  <c r="I73" i="274" s="1"/>
  <c r="A74" i="274"/>
  <c r="I74" i="274" s="1"/>
  <c r="A75" i="274"/>
  <c r="I75" i="274" s="1"/>
  <c r="A76" i="274"/>
  <c r="I76" i="274" s="1"/>
  <c r="A77" i="274"/>
  <c r="I77" i="274" s="1"/>
  <c r="A78" i="274"/>
  <c r="I78" i="274" s="1"/>
  <c r="A79" i="274"/>
  <c r="I79" i="274" s="1"/>
  <c r="A80" i="274"/>
  <c r="I80" i="274" s="1"/>
  <c r="A81" i="274"/>
  <c r="I81" i="274" s="1"/>
  <c r="A82" i="274"/>
  <c r="I82" i="274" s="1"/>
  <c r="A83" i="274"/>
  <c r="I83" i="274" s="1"/>
  <c r="A84" i="274"/>
  <c r="I84" i="274" s="1"/>
  <c r="A85" i="274"/>
  <c r="I85" i="274" s="1"/>
  <c r="A86" i="274"/>
  <c r="I86" i="274" s="1"/>
  <c r="A87" i="274"/>
  <c r="I87" i="274" s="1"/>
  <c r="A88" i="274"/>
  <c r="I88" i="274" s="1"/>
  <c r="A89" i="274"/>
  <c r="I89" i="274" s="1"/>
  <c r="A90" i="274"/>
  <c r="I90" i="274" s="1"/>
  <c r="A91" i="274"/>
  <c r="I91" i="274" s="1"/>
  <c r="A92" i="274"/>
  <c r="I92" i="274" s="1"/>
  <c r="A93" i="274"/>
  <c r="I93" i="274" s="1"/>
  <c r="A94" i="274"/>
  <c r="I94" i="274" s="1"/>
  <c r="A95" i="274"/>
  <c r="A96" i="274"/>
  <c r="I96" i="274" s="1"/>
  <c r="A97" i="274"/>
  <c r="I97" i="274" s="1"/>
  <c r="A98" i="274"/>
  <c r="A99" i="274"/>
  <c r="I99" i="274" s="1"/>
  <c r="A100" i="274"/>
  <c r="I100" i="274" s="1"/>
  <c r="A101" i="274"/>
  <c r="A102" i="274"/>
  <c r="I102" i="274" s="1"/>
  <c r="A103" i="274"/>
  <c r="I103" i="274" s="1"/>
  <c r="A104" i="274"/>
  <c r="I104" i="274" s="1"/>
  <c r="A105" i="274"/>
  <c r="I105" i="274" s="1"/>
  <c r="A106" i="274"/>
  <c r="I106" i="274" s="1"/>
  <c r="A107" i="274"/>
  <c r="I107" i="274" s="1"/>
  <c r="A108" i="274"/>
  <c r="I108" i="274" s="1"/>
  <c r="A109" i="274"/>
  <c r="I109" i="274" s="1"/>
  <c r="A110" i="274"/>
  <c r="I110" i="274" s="1"/>
  <c r="A111" i="274"/>
  <c r="I111" i="274" s="1"/>
  <c r="A112" i="274"/>
  <c r="I112" i="274" s="1"/>
  <c r="A113" i="274"/>
  <c r="I113" i="274" s="1"/>
  <c r="A114" i="274"/>
  <c r="I114" i="274" s="1"/>
  <c r="A115" i="274"/>
  <c r="I115" i="274" s="1"/>
  <c r="A116" i="274"/>
  <c r="I116" i="274" s="1"/>
  <c r="A117" i="274"/>
  <c r="I117" i="274" s="1"/>
  <c r="A118" i="274"/>
  <c r="A119" i="274"/>
  <c r="I119" i="274" s="1"/>
  <c r="A120" i="274"/>
  <c r="I120" i="274" s="1"/>
  <c r="A121" i="274"/>
  <c r="I121" i="274" s="1"/>
  <c r="A122" i="274"/>
  <c r="I122" i="274" s="1"/>
  <c r="A123" i="274"/>
  <c r="I123" i="274" s="1"/>
  <c r="A124" i="274"/>
  <c r="I124" i="274" s="1"/>
  <c r="A125" i="274"/>
  <c r="I125" i="274" s="1"/>
  <c r="A126" i="274"/>
  <c r="I126" i="274" s="1"/>
  <c r="A127" i="274"/>
  <c r="I127" i="274" s="1"/>
  <c r="A128" i="274"/>
  <c r="I128" i="274" s="1"/>
  <c r="A129" i="274"/>
  <c r="I129" i="274" s="1"/>
  <c r="A130" i="274"/>
  <c r="I130" i="274" s="1"/>
  <c r="A131" i="274"/>
  <c r="I131" i="274" s="1"/>
  <c r="A132" i="274"/>
  <c r="I132" i="274" s="1"/>
  <c r="A133" i="274"/>
  <c r="I133" i="274" s="1"/>
  <c r="A134" i="274"/>
  <c r="I134" i="274" s="1"/>
  <c r="A135" i="274"/>
  <c r="I135" i="274" s="1"/>
  <c r="A136" i="274"/>
  <c r="A137" i="274"/>
  <c r="I137" i="274" s="1"/>
  <c r="A138" i="274"/>
  <c r="I138" i="274" s="1"/>
  <c r="A139" i="274"/>
  <c r="I139" i="274" s="1"/>
  <c r="A140" i="274"/>
  <c r="I140" i="274" s="1"/>
  <c r="A141" i="274"/>
  <c r="I141" i="274" s="1"/>
  <c r="A142" i="274"/>
  <c r="I142" i="274" s="1"/>
  <c r="A143" i="274"/>
  <c r="I143" i="274" s="1"/>
  <c r="A144" i="274"/>
  <c r="I144" i="274" s="1"/>
  <c r="A145" i="274"/>
  <c r="I145" i="274" s="1"/>
  <c r="A146" i="274"/>
  <c r="I146" i="274" s="1"/>
  <c r="A148" i="274"/>
  <c r="I148" i="274" s="1"/>
  <c r="A149" i="274"/>
  <c r="I149" i="274" s="1"/>
  <c r="A150" i="274"/>
  <c r="I150" i="274" s="1"/>
  <c r="A151" i="274"/>
  <c r="I151" i="274" s="1"/>
  <c r="A152" i="274"/>
  <c r="I152" i="274" s="1"/>
  <c r="A153" i="274"/>
  <c r="I153" i="274" s="1"/>
  <c r="A154" i="274"/>
  <c r="I154" i="274" s="1"/>
  <c r="A155" i="274"/>
  <c r="I155" i="274" s="1"/>
  <c r="A156" i="274"/>
  <c r="I156" i="274" s="1"/>
  <c r="A158" i="274"/>
  <c r="I158" i="274" s="1"/>
  <c r="A160" i="274"/>
  <c r="S166" i="274"/>
  <c r="T166" i="274"/>
  <c r="V166" i="274"/>
  <c r="W166" i="274"/>
  <c r="X166" i="274"/>
  <c r="Y166" i="274"/>
  <c r="U2" i="274"/>
  <c r="U3" i="274"/>
  <c r="U4" i="274"/>
  <c r="U5" i="274"/>
  <c r="U6" i="274"/>
  <c r="U7" i="274"/>
  <c r="U8" i="274"/>
  <c r="U9" i="274"/>
  <c r="U10" i="274"/>
  <c r="U11" i="274"/>
  <c r="U12" i="274"/>
  <c r="U13" i="274"/>
  <c r="U14" i="274"/>
  <c r="U15" i="274"/>
  <c r="U16" i="274"/>
  <c r="U17" i="274"/>
  <c r="U18" i="274"/>
  <c r="U19" i="274"/>
  <c r="U20" i="274"/>
  <c r="U21" i="274"/>
  <c r="U22" i="274"/>
  <c r="U23" i="274"/>
  <c r="U24" i="274"/>
  <c r="U25" i="274"/>
  <c r="U26" i="274"/>
  <c r="U27" i="274"/>
  <c r="U28" i="274"/>
  <c r="U29" i="274"/>
  <c r="U30" i="274"/>
  <c r="U31" i="274"/>
  <c r="U32" i="274"/>
  <c r="U33" i="274"/>
  <c r="U34" i="274"/>
  <c r="U35" i="274"/>
  <c r="U36" i="274"/>
  <c r="U37" i="274"/>
  <c r="U38" i="274"/>
  <c r="U39" i="274"/>
  <c r="U40" i="274"/>
  <c r="U41" i="274"/>
  <c r="U42" i="274"/>
  <c r="U43" i="274"/>
  <c r="U44" i="274"/>
  <c r="U45" i="274"/>
  <c r="U46" i="274"/>
  <c r="U47" i="274"/>
  <c r="U48" i="274"/>
  <c r="U49" i="274"/>
  <c r="U50" i="274"/>
  <c r="U51" i="274"/>
  <c r="U52" i="274"/>
  <c r="U53" i="274"/>
  <c r="U54" i="274"/>
  <c r="U55" i="274"/>
  <c r="U56" i="274"/>
  <c r="U57" i="274"/>
  <c r="U58" i="274"/>
  <c r="U59" i="274"/>
  <c r="U60" i="274"/>
  <c r="U61" i="274"/>
  <c r="U62" i="274"/>
  <c r="U63" i="274"/>
  <c r="U64" i="274"/>
  <c r="U65" i="274"/>
  <c r="U66" i="274"/>
  <c r="U67" i="274"/>
  <c r="U68" i="274"/>
  <c r="U69" i="274"/>
  <c r="U70" i="274"/>
  <c r="U71" i="274"/>
  <c r="U72" i="274"/>
  <c r="U73" i="274"/>
  <c r="U74" i="274"/>
  <c r="U75" i="274"/>
  <c r="U76" i="274"/>
  <c r="U77" i="274"/>
  <c r="U78" i="274"/>
  <c r="U79" i="274"/>
  <c r="U80" i="274"/>
  <c r="U81" i="274"/>
  <c r="U82" i="274"/>
  <c r="U83" i="274"/>
  <c r="U84" i="274"/>
  <c r="U85" i="274"/>
  <c r="U86" i="274"/>
  <c r="U87" i="274"/>
  <c r="U88" i="274"/>
  <c r="U89" i="274"/>
  <c r="U90" i="274"/>
  <c r="U91" i="274"/>
  <c r="U92" i="274"/>
  <c r="U93" i="274"/>
  <c r="U94" i="274"/>
  <c r="U95" i="274"/>
  <c r="U96" i="274"/>
  <c r="U97" i="274"/>
  <c r="U98" i="274"/>
  <c r="U99" i="274"/>
  <c r="U100" i="274"/>
  <c r="U101" i="274"/>
  <c r="U102" i="274"/>
  <c r="U103" i="274"/>
  <c r="U104" i="274"/>
  <c r="U105" i="274"/>
  <c r="U106" i="274"/>
  <c r="U107" i="274"/>
  <c r="U108" i="274"/>
  <c r="U109" i="274"/>
  <c r="U110" i="274"/>
  <c r="U111" i="274"/>
  <c r="U112" i="274"/>
  <c r="U113" i="274"/>
  <c r="U114" i="274"/>
  <c r="U115" i="274"/>
  <c r="U116" i="274"/>
  <c r="U117" i="274"/>
  <c r="U118" i="274"/>
  <c r="U119" i="274"/>
  <c r="U120" i="274"/>
  <c r="U121" i="274"/>
  <c r="U122" i="274"/>
  <c r="U123" i="274"/>
  <c r="U124" i="274"/>
  <c r="U125" i="274"/>
  <c r="U126" i="274"/>
  <c r="U127" i="274"/>
  <c r="U128" i="274"/>
  <c r="U129" i="274"/>
  <c r="U130" i="274"/>
  <c r="U131" i="274"/>
  <c r="U132" i="274"/>
  <c r="U133" i="274"/>
  <c r="U134" i="274"/>
  <c r="U135" i="274"/>
  <c r="U136" i="274"/>
  <c r="U137" i="274"/>
  <c r="U138" i="274"/>
  <c r="U139" i="274"/>
  <c r="U140" i="274"/>
  <c r="U141" i="274"/>
  <c r="U142" i="274"/>
  <c r="U143" i="274"/>
  <c r="U159" i="274"/>
  <c r="V168" i="274"/>
  <c r="W168" i="274"/>
  <c r="X168" i="274"/>
  <c r="V159" i="274"/>
  <c r="W159" i="274"/>
  <c r="X159" i="274"/>
  <c r="Y159" i="274"/>
  <c r="F162" i="274"/>
  <c r="M2" i="274"/>
  <c r="M3" i="274"/>
  <c r="M4" i="274"/>
  <c r="M5" i="274"/>
  <c r="M6" i="274"/>
  <c r="AE6" i="274"/>
  <c r="AF6" i="274"/>
  <c r="AH6" i="274"/>
  <c r="AI6" i="274"/>
  <c r="AJ6" i="274"/>
  <c r="AK6" i="274"/>
  <c r="M7" i="274"/>
  <c r="M8" i="274"/>
  <c r="M9" i="274"/>
  <c r="M10" i="274"/>
  <c r="M11" i="274"/>
  <c r="M12" i="274"/>
  <c r="M13" i="274"/>
  <c r="M14" i="274"/>
  <c r="M15" i="274"/>
  <c r="M16" i="274"/>
  <c r="M17" i="274"/>
  <c r="M18" i="274"/>
  <c r="M19" i="274"/>
  <c r="M20" i="274"/>
  <c r="M21" i="274"/>
  <c r="M22" i="274"/>
  <c r="M23" i="274"/>
  <c r="M24" i="274"/>
  <c r="M25" i="274"/>
  <c r="M26" i="274"/>
  <c r="M27" i="274"/>
  <c r="M28" i="274"/>
  <c r="M29" i="274"/>
  <c r="M30" i="274"/>
  <c r="M31" i="274"/>
  <c r="M32" i="274"/>
  <c r="M33" i="274"/>
  <c r="M34" i="274"/>
  <c r="M35" i="274"/>
  <c r="M36" i="274"/>
  <c r="M37" i="274"/>
  <c r="M38" i="274"/>
  <c r="M39" i="274"/>
  <c r="M40" i="274"/>
  <c r="M41" i="274"/>
  <c r="M42" i="274"/>
  <c r="M43" i="274"/>
  <c r="M44" i="274"/>
  <c r="M45" i="274"/>
  <c r="M46" i="274"/>
  <c r="M47" i="274"/>
  <c r="M48" i="274"/>
  <c r="M49" i="274"/>
  <c r="M50" i="274"/>
  <c r="M51" i="274"/>
  <c r="M52" i="274"/>
  <c r="M53" i="274"/>
  <c r="M54" i="274"/>
  <c r="M55" i="274"/>
  <c r="M56" i="274"/>
  <c r="M57" i="274"/>
  <c r="M58" i="274"/>
  <c r="M59" i="274"/>
  <c r="M60" i="274"/>
  <c r="M61" i="274"/>
  <c r="M62" i="274"/>
  <c r="M63" i="274"/>
  <c r="M64" i="274"/>
  <c r="M65" i="274"/>
  <c r="M66" i="274"/>
  <c r="M67" i="274"/>
  <c r="M68" i="274"/>
  <c r="M69" i="274"/>
  <c r="M70" i="274"/>
  <c r="M71" i="274"/>
  <c r="M72" i="274"/>
  <c r="M73" i="274"/>
  <c r="M74" i="274"/>
  <c r="M75" i="274"/>
  <c r="M76" i="274"/>
  <c r="M77" i="274"/>
  <c r="M78" i="274"/>
  <c r="M79" i="274"/>
  <c r="M80" i="274"/>
  <c r="M81" i="274"/>
  <c r="M82" i="274"/>
  <c r="M83" i="274"/>
  <c r="M84" i="274"/>
  <c r="M85" i="274"/>
  <c r="M86" i="274"/>
  <c r="M87" i="274"/>
  <c r="M88" i="274"/>
  <c r="M89" i="274"/>
  <c r="M90" i="274"/>
  <c r="M91" i="274"/>
  <c r="M92" i="274"/>
  <c r="M93" i="274"/>
  <c r="M94" i="274"/>
  <c r="M95" i="274"/>
  <c r="M96" i="274"/>
  <c r="M97" i="274"/>
  <c r="M98" i="274"/>
  <c r="M99" i="274"/>
  <c r="M100" i="274"/>
  <c r="M101" i="274"/>
  <c r="M102" i="274"/>
  <c r="M103" i="274"/>
  <c r="M104" i="274"/>
  <c r="M105" i="274"/>
  <c r="M106" i="274"/>
  <c r="M107" i="274"/>
  <c r="M108" i="274"/>
  <c r="M109" i="274"/>
  <c r="M110" i="274"/>
  <c r="M111" i="274"/>
  <c r="M112" i="274"/>
  <c r="M113" i="274"/>
  <c r="M114" i="274"/>
  <c r="M115" i="274"/>
  <c r="M116" i="274"/>
  <c r="M117" i="274"/>
  <c r="M118" i="274"/>
  <c r="M119" i="274"/>
  <c r="M120" i="274"/>
  <c r="M121" i="274"/>
  <c r="M122" i="274"/>
  <c r="M123" i="274"/>
  <c r="M124" i="274"/>
  <c r="M125" i="274"/>
  <c r="M126" i="274"/>
  <c r="M127" i="274"/>
  <c r="M128" i="274"/>
  <c r="M129" i="274"/>
  <c r="M130" i="274"/>
  <c r="M131" i="274"/>
  <c r="M132" i="274"/>
  <c r="M133" i="274"/>
  <c r="M134" i="274"/>
  <c r="M135" i="274"/>
  <c r="M136" i="274"/>
  <c r="M137" i="274"/>
  <c r="M138" i="274"/>
  <c r="M139" i="274"/>
  <c r="M140" i="274"/>
  <c r="M141" i="274"/>
  <c r="M142" i="274"/>
  <c r="M143" i="274"/>
  <c r="M144" i="274"/>
  <c r="M145" i="274"/>
  <c r="M146" i="274"/>
  <c r="M148" i="274"/>
  <c r="M149" i="274"/>
  <c r="M150" i="274"/>
  <c r="M151" i="274"/>
  <c r="M152" i="274"/>
  <c r="M153" i="274"/>
  <c r="M154" i="274"/>
  <c r="M155" i="274"/>
  <c r="M156" i="274"/>
  <c r="M158" i="274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T166" i="272"/>
  <c r="V166" i="272"/>
  <c r="W166" i="272"/>
  <c r="F160" i="272"/>
  <c r="A2" i="272"/>
  <c r="G2" i="272"/>
  <c r="I2" i="272"/>
  <c r="K2" i="272"/>
  <c r="R2" i="272"/>
  <c r="U2" i="272"/>
  <c r="W2" i="272"/>
  <c r="AE2" i="272"/>
  <c r="AJ2" i="272" s="1"/>
  <c r="A3" i="272"/>
  <c r="G3" i="272"/>
  <c r="U3" i="272" s="1"/>
  <c r="V3" i="272"/>
  <c r="I3" i="272"/>
  <c r="K3" i="272"/>
  <c r="R3" i="272"/>
  <c r="S3" i="272"/>
  <c r="T3" i="272"/>
  <c r="W3" i="272"/>
  <c r="AE3" i="272"/>
  <c r="AJ3" i="272" s="1"/>
  <c r="A4" i="272"/>
  <c r="I4" i="272" s="1"/>
  <c r="G4" i="272"/>
  <c r="K4" i="272"/>
  <c r="R4" i="272"/>
  <c r="S4" i="272"/>
  <c r="T4" i="272"/>
  <c r="U4" i="272"/>
  <c r="V4" i="272"/>
  <c r="W4" i="272"/>
  <c r="AE4" i="272"/>
  <c r="AJ4" i="272" s="1"/>
  <c r="A5" i="272"/>
  <c r="I5" i="272" s="1"/>
  <c r="G5" i="272"/>
  <c r="K5" i="272"/>
  <c r="AE5" i="272"/>
  <c r="A6" i="272"/>
  <c r="G6" i="272"/>
  <c r="K6" i="272"/>
  <c r="AC6" i="272"/>
  <c r="AD6" i="272"/>
  <c r="AF6" i="272"/>
  <c r="AG6" i="272"/>
  <c r="AH6" i="272"/>
  <c r="AI6" i="272"/>
  <c r="A7" i="272"/>
  <c r="I7" i="272" s="1"/>
  <c r="G7" i="272"/>
  <c r="K7" i="272"/>
  <c r="A8" i="272"/>
  <c r="I8" i="272" s="1"/>
  <c r="G8" i="272"/>
  <c r="K8" i="272"/>
  <c r="R8" i="272"/>
  <c r="S8" i="272"/>
  <c r="T8" i="272"/>
  <c r="U8" i="272"/>
  <c r="V8" i="272"/>
  <c r="W8" i="272"/>
  <c r="A9" i="272"/>
  <c r="I9" i="272" s="1"/>
  <c r="G9" i="272"/>
  <c r="K9" i="272"/>
  <c r="R9" i="272"/>
  <c r="T9" i="272"/>
  <c r="U9" i="272"/>
  <c r="A10" i="272"/>
  <c r="I10" i="272" s="1"/>
  <c r="G10" i="272"/>
  <c r="R10" i="272" s="1"/>
  <c r="K10" i="272"/>
  <c r="S10" i="272"/>
  <c r="T10" i="272"/>
  <c r="U10" i="272"/>
  <c r="V10" i="272"/>
  <c r="W10" i="272"/>
  <c r="A11" i="272"/>
  <c r="G11" i="272"/>
  <c r="S11" i="272" s="1"/>
  <c r="I11" i="272"/>
  <c r="K11" i="272"/>
  <c r="R11" i="272"/>
  <c r="T11" i="272"/>
  <c r="U11" i="272"/>
  <c r="V11" i="272"/>
  <c r="W11" i="272"/>
  <c r="A12" i="272"/>
  <c r="I12" i="272" s="1"/>
  <c r="G12" i="272"/>
  <c r="K12" i="272"/>
  <c r="R12" i="272"/>
  <c r="S12" i="272"/>
  <c r="T12" i="272"/>
  <c r="U12" i="272"/>
  <c r="V12" i="272"/>
  <c r="W12" i="272"/>
  <c r="X12" i="272"/>
  <c r="Z12" i="272" s="1"/>
  <c r="A13" i="272"/>
  <c r="I13" i="272" s="1"/>
  <c r="G13" i="272"/>
  <c r="S13" i="272" s="1"/>
  <c r="K13" i="272"/>
  <c r="R13" i="272"/>
  <c r="T13" i="272"/>
  <c r="U13" i="272"/>
  <c r="V13" i="272"/>
  <c r="W13" i="272"/>
  <c r="A14" i="272"/>
  <c r="I14" i="272" s="1"/>
  <c r="G14" i="272"/>
  <c r="K14" i="272"/>
  <c r="R14" i="272"/>
  <c r="S14" i="272"/>
  <c r="T14" i="272"/>
  <c r="U14" i="272"/>
  <c r="V14" i="272"/>
  <c r="W14" i="272"/>
  <c r="A15" i="272"/>
  <c r="I15" i="272" s="1"/>
  <c r="G15" i="272"/>
  <c r="T15" i="272" s="1"/>
  <c r="K15" i="272"/>
  <c r="U15" i="272"/>
  <c r="V15" i="272"/>
  <c r="W15" i="272"/>
  <c r="A16" i="272"/>
  <c r="I16" i="272" s="1"/>
  <c r="G16" i="272"/>
  <c r="K16" i="272"/>
  <c r="R16" i="272"/>
  <c r="S16" i="272"/>
  <c r="T16" i="272"/>
  <c r="U16" i="272"/>
  <c r="V16" i="272"/>
  <c r="W16" i="272"/>
  <c r="A17" i="272"/>
  <c r="I17" i="272" s="1"/>
  <c r="G17" i="272"/>
  <c r="K17" i="272"/>
  <c r="A18" i="272"/>
  <c r="I18" i="272" s="1"/>
  <c r="G18" i="272"/>
  <c r="R18" i="272" s="1"/>
  <c r="K18" i="272"/>
  <c r="S18" i="272"/>
  <c r="T18" i="272"/>
  <c r="U18" i="272"/>
  <c r="V18" i="272"/>
  <c r="W18" i="272"/>
  <c r="A19" i="272"/>
  <c r="I19" i="272" s="1"/>
  <c r="G19" i="272"/>
  <c r="K19" i="272"/>
  <c r="A20" i="272"/>
  <c r="I20" i="272" s="1"/>
  <c r="G20" i="272"/>
  <c r="K20" i="272"/>
  <c r="R20" i="272"/>
  <c r="S20" i="272"/>
  <c r="T20" i="272"/>
  <c r="U20" i="272"/>
  <c r="V20" i="272"/>
  <c r="W20" i="272"/>
  <c r="A21" i="272"/>
  <c r="I21" i="272" s="1"/>
  <c r="G21" i="272"/>
  <c r="K21" i="272"/>
  <c r="A22" i="272"/>
  <c r="I22" i="272" s="1"/>
  <c r="G22" i="272"/>
  <c r="K22" i="272"/>
  <c r="R22" i="272"/>
  <c r="S22" i="272"/>
  <c r="T22" i="272"/>
  <c r="U22" i="272"/>
  <c r="V22" i="272"/>
  <c r="W22" i="272"/>
  <c r="A23" i="272"/>
  <c r="G23" i="272"/>
  <c r="I23" i="272"/>
  <c r="K23" i="272"/>
  <c r="R23" i="272"/>
  <c r="A24" i="272"/>
  <c r="I24" i="272" s="1"/>
  <c r="G24" i="272"/>
  <c r="R24" i="272" s="1"/>
  <c r="K24" i="272"/>
  <c r="S24" i="272"/>
  <c r="T24" i="272"/>
  <c r="U24" i="272"/>
  <c r="V24" i="272"/>
  <c r="W24" i="272"/>
  <c r="A25" i="272"/>
  <c r="I25" i="272" s="1"/>
  <c r="G25" i="272"/>
  <c r="S25" i="272" s="1"/>
  <c r="K25" i="272"/>
  <c r="R25" i="272"/>
  <c r="T25" i="272"/>
  <c r="U25" i="272"/>
  <c r="A26" i="272"/>
  <c r="I26" i="272" s="1"/>
  <c r="G26" i="272"/>
  <c r="K26" i="272"/>
  <c r="T26" i="272"/>
  <c r="U26" i="272"/>
  <c r="V26" i="272"/>
  <c r="W26" i="272"/>
  <c r="A27" i="272"/>
  <c r="I27" i="272" s="1"/>
  <c r="G27" i="272"/>
  <c r="R27" i="272" s="1"/>
  <c r="T27" i="272"/>
  <c r="K27" i="272"/>
  <c r="S27" i="272"/>
  <c r="U27" i="272"/>
  <c r="V27" i="272"/>
  <c r="W27" i="272"/>
  <c r="A28" i="272"/>
  <c r="I28" i="272" s="1"/>
  <c r="G28" i="272"/>
  <c r="K28" i="272"/>
  <c r="R28" i="272"/>
  <c r="S28" i="272"/>
  <c r="T28" i="272"/>
  <c r="U28" i="272"/>
  <c r="A29" i="272"/>
  <c r="I29" i="272" s="1"/>
  <c r="G29" i="272"/>
  <c r="K29" i="272"/>
  <c r="A30" i="272"/>
  <c r="I30" i="272" s="1"/>
  <c r="G30" i="272"/>
  <c r="K30" i="272"/>
  <c r="T30" i="272"/>
  <c r="U30" i="272"/>
  <c r="V30" i="272"/>
  <c r="W30" i="272"/>
  <c r="A31" i="272"/>
  <c r="G31" i="272"/>
  <c r="I31" i="272"/>
  <c r="K31" i="272"/>
  <c r="R31" i="272"/>
  <c r="S31" i="272"/>
  <c r="U31" i="272"/>
  <c r="V31" i="272"/>
  <c r="A32" i="272"/>
  <c r="I32" i="272" s="1"/>
  <c r="G32" i="272"/>
  <c r="R32" i="272" s="1"/>
  <c r="K32" i="272"/>
  <c r="A33" i="272"/>
  <c r="G33" i="272"/>
  <c r="K33" i="272"/>
  <c r="A34" i="272"/>
  <c r="I34" i="272" s="1"/>
  <c r="G34" i="272"/>
  <c r="R34" i="272" s="1"/>
  <c r="K34" i="272"/>
  <c r="S34" i="272"/>
  <c r="T34" i="272"/>
  <c r="U34" i="272"/>
  <c r="V34" i="272"/>
  <c r="W34" i="272"/>
  <c r="A35" i="272"/>
  <c r="G35" i="272"/>
  <c r="T35" i="272" s="1"/>
  <c r="I35" i="272"/>
  <c r="K35" i="272"/>
  <c r="R35" i="272"/>
  <c r="A36" i="272"/>
  <c r="G36" i="272"/>
  <c r="K36" i="272"/>
  <c r="V36" i="272"/>
  <c r="W36" i="272"/>
  <c r="A37" i="272"/>
  <c r="G37" i="272"/>
  <c r="K37" i="272"/>
  <c r="S37" i="272"/>
  <c r="U37" i="272"/>
  <c r="V37" i="272"/>
  <c r="W37" i="272"/>
  <c r="A38" i="272"/>
  <c r="I38" i="272" s="1"/>
  <c r="G38" i="272"/>
  <c r="R38" i="272" s="1"/>
  <c r="K38" i="272"/>
  <c r="S38" i="272"/>
  <c r="A39" i="272"/>
  <c r="I39" i="272" s="1"/>
  <c r="G39" i="272"/>
  <c r="K39" i="272"/>
  <c r="A40" i="272"/>
  <c r="I40" i="272" s="1"/>
  <c r="G40" i="272"/>
  <c r="K40" i="272"/>
  <c r="T40" i="272"/>
  <c r="U40" i="272"/>
  <c r="V40" i="272"/>
  <c r="W40" i="272"/>
  <c r="A41" i="272"/>
  <c r="I41" i="272" s="1"/>
  <c r="G41" i="272"/>
  <c r="K41" i="272"/>
  <c r="R41" i="272"/>
  <c r="S41" i="272"/>
  <c r="U41" i="272"/>
  <c r="A42" i="272"/>
  <c r="G42" i="272"/>
  <c r="K42" i="272"/>
  <c r="A43" i="272"/>
  <c r="I43" i="272" s="1"/>
  <c r="G43" i="272"/>
  <c r="K43" i="272"/>
  <c r="S43" i="272"/>
  <c r="U43" i="272"/>
  <c r="V43" i="272"/>
  <c r="W43" i="272"/>
  <c r="A44" i="272"/>
  <c r="I44" i="272" s="1"/>
  <c r="G44" i="272"/>
  <c r="K44" i="272"/>
  <c r="R44" i="272"/>
  <c r="S44" i="272"/>
  <c r="T44" i="272"/>
  <c r="U44" i="272"/>
  <c r="A45" i="272"/>
  <c r="I45" i="272" s="1"/>
  <c r="G45" i="272"/>
  <c r="K45" i="272"/>
  <c r="A46" i="272"/>
  <c r="I46" i="272" s="1"/>
  <c r="G46" i="272"/>
  <c r="K46" i="272"/>
  <c r="T46" i="272"/>
  <c r="U46" i="272"/>
  <c r="V46" i="272"/>
  <c r="W46" i="272"/>
  <c r="A47" i="272"/>
  <c r="I47" i="272" s="1"/>
  <c r="G47" i="272"/>
  <c r="T47" i="272" s="1"/>
  <c r="K47" i="272"/>
  <c r="R47" i="272"/>
  <c r="S47" i="272"/>
  <c r="U47" i="272"/>
  <c r="V47" i="272"/>
  <c r="W47" i="272"/>
  <c r="A48" i="272"/>
  <c r="I48" i="272" s="1"/>
  <c r="G48" i="272"/>
  <c r="K48" i="272"/>
  <c r="A49" i="272"/>
  <c r="I49" i="272" s="1"/>
  <c r="G49" i="272"/>
  <c r="K49" i="272"/>
  <c r="A50" i="272"/>
  <c r="I50" i="272" s="1"/>
  <c r="G50" i="272"/>
  <c r="R50" i="272" s="1"/>
  <c r="K50" i="272"/>
  <c r="S50" i="272"/>
  <c r="T50" i="272"/>
  <c r="U50" i="272"/>
  <c r="V50" i="272"/>
  <c r="W50" i="272"/>
  <c r="A51" i="272"/>
  <c r="I51" i="272" s="1"/>
  <c r="G51" i="272"/>
  <c r="R51" i="272" s="1"/>
  <c r="K51" i="272"/>
  <c r="A52" i="272"/>
  <c r="G52" i="272"/>
  <c r="K52" i="272"/>
  <c r="V52" i="272"/>
  <c r="W52" i="272"/>
  <c r="A53" i="272"/>
  <c r="G53" i="272"/>
  <c r="T53" i="272" s="1"/>
  <c r="K53" i="272"/>
  <c r="R53" i="272"/>
  <c r="S53" i="272"/>
  <c r="U53" i="272"/>
  <c r="V53" i="272"/>
  <c r="W53" i="272"/>
  <c r="A54" i="272"/>
  <c r="I54" i="272" s="1"/>
  <c r="G54" i="272"/>
  <c r="K54" i="272"/>
  <c r="A55" i="272"/>
  <c r="I55" i="272" s="1"/>
  <c r="G55" i="272"/>
  <c r="K55" i="272"/>
  <c r="A56" i="272"/>
  <c r="I56" i="272" s="1"/>
  <c r="G56" i="272"/>
  <c r="K56" i="272"/>
  <c r="R56" i="272"/>
  <c r="S56" i="272"/>
  <c r="T56" i="272"/>
  <c r="U56" i="272"/>
  <c r="V56" i="272"/>
  <c r="W56" i="272"/>
  <c r="A57" i="272"/>
  <c r="I57" i="272" s="1"/>
  <c r="G57" i="272"/>
  <c r="T57" i="272" s="1"/>
  <c r="K57" i="272"/>
  <c r="R57" i="272"/>
  <c r="S57" i="272"/>
  <c r="U57" i="272"/>
  <c r="A58" i="272"/>
  <c r="I58" i="272" s="1"/>
  <c r="G58" i="272"/>
  <c r="K58" i="272"/>
  <c r="A59" i="272"/>
  <c r="I59" i="272" s="1"/>
  <c r="G59" i="272"/>
  <c r="K59" i="272"/>
  <c r="S59" i="272"/>
  <c r="U59" i="272"/>
  <c r="V59" i="272"/>
  <c r="W59" i="272"/>
  <c r="A60" i="272"/>
  <c r="I60" i="272" s="1"/>
  <c r="G60" i="272"/>
  <c r="K60" i="272"/>
  <c r="R60" i="272"/>
  <c r="S60" i="272"/>
  <c r="T60" i="272"/>
  <c r="U60" i="272"/>
  <c r="A61" i="272"/>
  <c r="I61" i="272" s="1"/>
  <c r="G61" i="272"/>
  <c r="K61" i="272"/>
  <c r="W61" i="272"/>
  <c r="A62" i="272"/>
  <c r="I62" i="272" s="1"/>
  <c r="G62" i="272"/>
  <c r="T62" i="272" s="1"/>
  <c r="K62" i="272"/>
  <c r="U62" i="272"/>
  <c r="V62" i="272"/>
  <c r="W62" i="272"/>
  <c r="A63" i="272"/>
  <c r="I63" i="272" s="1"/>
  <c r="G63" i="272"/>
  <c r="T63" i="272" s="1"/>
  <c r="K63" i="272"/>
  <c r="R63" i="272"/>
  <c r="S63" i="272"/>
  <c r="U63" i="272"/>
  <c r="V63" i="272"/>
  <c r="W63" i="272"/>
  <c r="A64" i="272"/>
  <c r="I64" i="272" s="1"/>
  <c r="G64" i="272"/>
  <c r="K64" i="272"/>
  <c r="R64" i="272"/>
  <c r="W64" i="272"/>
  <c r="A65" i="272"/>
  <c r="I65" i="272" s="1"/>
  <c r="G65" i="272"/>
  <c r="K65" i="272"/>
  <c r="V65" i="272"/>
  <c r="W65" i="272"/>
  <c r="A66" i="272"/>
  <c r="G66" i="272"/>
  <c r="K66" i="272"/>
  <c r="A67" i="272"/>
  <c r="I67" i="272"/>
  <c r="G67" i="272"/>
  <c r="K67" i="272"/>
  <c r="A68" i="272"/>
  <c r="I68" i="272" s="1"/>
  <c r="G68" i="272"/>
  <c r="R68" i="272" s="1"/>
  <c r="K68" i="272"/>
  <c r="S68" i="272"/>
  <c r="T68" i="272"/>
  <c r="U68" i="272"/>
  <c r="V68" i="272"/>
  <c r="W68" i="272"/>
  <c r="A69" i="272"/>
  <c r="I69" i="272" s="1"/>
  <c r="G69" i="272"/>
  <c r="U69" i="272" s="1"/>
  <c r="K69" i="272"/>
  <c r="V69" i="272"/>
  <c r="W69" i="272"/>
  <c r="A70" i="272"/>
  <c r="I70" i="272" s="1"/>
  <c r="G70" i="272"/>
  <c r="K70" i="272"/>
  <c r="R70" i="272"/>
  <c r="S70" i="272"/>
  <c r="T70" i="272"/>
  <c r="U70" i="272"/>
  <c r="V70" i="272"/>
  <c r="W70" i="272"/>
  <c r="A71" i="272"/>
  <c r="I71" i="272" s="1"/>
  <c r="G71" i="272"/>
  <c r="K71" i="272"/>
  <c r="A72" i="272"/>
  <c r="I72" i="272" s="1"/>
  <c r="G72" i="272"/>
  <c r="R72" i="272" s="1"/>
  <c r="K72" i="272"/>
  <c r="S72" i="272"/>
  <c r="T72" i="272"/>
  <c r="U72" i="272"/>
  <c r="V72" i="272"/>
  <c r="W72" i="272"/>
  <c r="A73" i="272"/>
  <c r="I73" i="272" s="1"/>
  <c r="G73" i="272"/>
  <c r="V73" i="272" s="1"/>
  <c r="K73" i="272"/>
  <c r="W73" i="272"/>
  <c r="A74" i="272"/>
  <c r="G74" i="272"/>
  <c r="I74" i="272"/>
  <c r="K74" i="272"/>
  <c r="R74" i="272"/>
  <c r="S74" i="272"/>
  <c r="T74" i="272"/>
  <c r="U74" i="272"/>
  <c r="V74" i="272"/>
  <c r="W74" i="272"/>
  <c r="A75" i="272"/>
  <c r="I75" i="272" s="1"/>
  <c r="G75" i="272"/>
  <c r="U75" i="272" s="1"/>
  <c r="K75" i="272"/>
  <c r="V75" i="272"/>
  <c r="W75" i="272"/>
  <c r="A76" i="272"/>
  <c r="I76" i="272" s="1"/>
  <c r="G76" i="272"/>
  <c r="K76" i="272"/>
  <c r="R76" i="272"/>
  <c r="S76" i="272"/>
  <c r="T76" i="272"/>
  <c r="U76" i="272"/>
  <c r="V76" i="272"/>
  <c r="W76" i="272"/>
  <c r="A77" i="272"/>
  <c r="I77" i="272" s="1"/>
  <c r="G77" i="272"/>
  <c r="K77" i="272"/>
  <c r="A78" i="272"/>
  <c r="I78" i="272" s="1"/>
  <c r="G78" i="272"/>
  <c r="K78" i="272"/>
  <c r="R78" i="272"/>
  <c r="S78" i="272"/>
  <c r="T78" i="272"/>
  <c r="U78" i="272"/>
  <c r="V78" i="272"/>
  <c r="W78" i="272"/>
  <c r="A79" i="272"/>
  <c r="I79" i="272" s="1"/>
  <c r="G79" i="272"/>
  <c r="K79" i="272"/>
  <c r="A80" i="272"/>
  <c r="I80" i="272" s="1"/>
  <c r="G80" i="272"/>
  <c r="K80" i="272"/>
  <c r="R80" i="272"/>
  <c r="S80" i="272"/>
  <c r="T80" i="272"/>
  <c r="U80" i="272"/>
  <c r="V80" i="272"/>
  <c r="W80" i="272"/>
  <c r="A81" i="272"/>
  <c r="I81" i="272" s="1"/>
  <c r="G81" i="272"/>
  <c r="K81" i="272"/>
  <c r="A82" i="272"/>
  <c r="I82" i="272" s="1"/>
  <c r="G82" i="272"/>
  <c r="R82" i="272" s="1"/>
  <c r="K82" i="272"/>
  <c r="S82" i="272"/>
  <c r="T82" i="272"/>
  <c r="U82" i="272"/>
  <c r="V82" i="272"/>
  <c r="W82" i="272"/>
  <c r="A83" i="272"/>
  <c r="I83" i="272" s="1"/>
  <c r="G83" i="272"/>
  <c r="K83" i="272"/>
  <c r="U83" i="272"/>
  <c r="V83" i="272"/>
  <c r="W83" i="272"/>
  <c r="A84" i="272"/>
  <c r="I84" i="272" s="1"/>
  <c r="G84" i="272"/>
  <c r="K84" i="272"/>
  <c r="R84" i="272"/>
  <c r="S84" i="272"/>
  <c r="T84" i="272"/>
  <c r="U84" i="272"/>
  <c r="V84" i="272"/>
  <c r="W84" i="272"/>
  <c r="A85" i="272"/>
  <c r="I85" i="272" s="1"/>
  <c r="G85" i="272"/>
  <c r="K85" i="272"/>
  <c r="A86" i="272"/>
  <c r="I86" i="272" s="1"/>
  <c r="G86" i="272"/>
  <c r="K86" i="272"/>
  <c r="R86" i="272"/>
  <c r="S86" i="272"/>
  <c r="T86" i="272"/>
  <c r="U86" i="272"/>
  <c r="V86" i="272"/>
  <c r="W86" i="272"/>
  <c r="A87" i="272"/>
  <c r="I87" i="272" s="1"/>
  <c r="G87" i="272"/>
  <c r="K87" i="272"/>
  <c r="W87" i="272"/>
  <c r="A88" i="272"/>
  <c r="I88" i="272" s="1"/>
  <c r="G88" i="272"/>
  <c r="K88" i="272"/>
  <c r="R88" i="272"/>
  <c r="S88" i="272"/>
  <c r="T88" i="272"/>
  <c r="U88" i="272"/>
  <c r="V88" i="272"/>
  <c r="W88" i="272"/>
  <c r="A89" i="272"/>
  <c r="I89" i="272" s="1"/>
  <c r="G89" i="272"/>
  <c r="K89" i="272"/>
  <c r="A90" i="272"/>
  <c r="I90" i="272" s="1"/>
  <c r="G90" i="272"/>
  <c r="R90" i="272" s="1"/>
  <c r="K90" i="272"/>
  <c r="S90" i="272"/>
  <c r="T90" i="272"/>
  <c r="U90" i="272"/>
  <c r="V90" i="272"/>
  <c r="W90" i="272"/>
  <c r="A91" i="272"/>
  <c r="I91" i="272" s="1"/>
  <c r="G91" i="272"/>
  <c r="U91" i="272" s="1"/>
  <c r="K91" i="272"/>
  <c r="V91" i="272"/>
  <c r="W91" i="272"/>
  <c r="A92" i="272"/>
  <c r="I92" i="272" s="1"/>
  <c r="G92" i="272"/>
  <c r="K92" i="272"/>
  <c r="R92" i="272"/>
  <c r="S92" i="272"/>
  <c r="T92" i="272"/>
  <c r="U92" i="272"/>
  <c r="V92" i="272"/>
  <c r="W92" i="272"/>
  <c r="A93" i="272"/>
  <c r="I93" i="272" s="1"/>
  <c r="G93" i="272"/>
  <c r="K93" i="272"/>
  <c r="A94" i="272"/>
  <c r="I94" i="272" s="1"/>
  <c r="G94" i="272"/>
  <c r="K94" i="272"/>
  <c r="R94" i="272"/>
  <c r="S94" i="272"/>
  <c r="T94" i="272"/>
  <c r="U94" i="272"/>
  <c r="V94" i="272"/>
  <c r="W94" i="272"/>
  <c r="A95" i="272"/>
  <c r="I95" i="272" s="1"/>
  <c r="G95" i="272"/>
  <c r="K95" i="272"/>
  <c r="U95" i="272"/>
  <c r="V95" i="272"/>
  <c r="W95" i="272"/>
  <c r="A96" i="272"/>
  <c r="I96" i="272" s="1"/>
  <c r="G96" i="272"/>
  <c r="K96" i="272"/>
  <c r="R96" i="272"/>
  <c r="S96" i="272"/>
  <c r="T96" i="272"/>
  <c r="U96" i="272"/>
  <c r="V96" i="272"/>
  <c r="W96" i="272"/>
  <c r="A97" i="272"/>
  <c r="I97" i="272" s="1"/>
  <c r="G97" i="272"/>
  <c r="K97" i="272"/>
  <c r="A98" i="272"/>
  <c r="I98" i="272" s="1"/>
  <c r="G98" i="272"/>
  <c r="K98" i="272"/>
  <c r="R98" i="272"/>
  <c r="S98" i="272"/>
  <c r="T98" i="272"/>
  <c r="U98" i="272"/>
  <c r="V98" i="272"/>
  <c r="W98" i="272"/>
  <c r="A99" i="272"/>
  <c r="G99" i="272"/>
  <c r="I99" i="272"/>
  <c r="K99" i="272"/>
  <c r="U99" i="272"/>
  <c r="V99" i="272"/>
  <c r="W99" i="272"/>
  <c r="A100" i="272"/>
  <c r="G100" i="272"/>
  <c r="I100" i="272"/>
  <c r="K100" i="272"/>
  <c r="R100" i="272"/>
  <c r="S100" i="272"/>
  <c r="T100" i="272"/>
  <c r="U100" i="272"/>
  <c r="V100" i="272"/>
  <c r="W100" i="272"/>
  <c r="A101" i="272"/>
  <c r="I101" i="272" s="1"/>
  <c r="G101" i="272"/>
  <c r="K101" i="272"/>
  <c r="W101" i="272"/>
  <c r="A102" i="272"/>
  <c r="I102" i="272" s="1"/>
  <c r="G102" i="272"/>
  <c r="K102" i="272"/>
  <c r="R102" i="272"/>
  <c r="S102" i="272"/>
  <c r="T102" i="272"/>
  <c r="U102" i="272"/>
  <c r="V102" i="272"/>
  <c r="W102" i="272"/>
  <c r="A103" i="272"/>
  <c r="I103" i="272" s="1"/>
  <c r="G103" i="272"/>
  <c r="K103" i="272"/>
  <c r="A104" i="272"/>
  <c r="I104" i="272" s="1"/>
  <c r="G104" i="272"/>
  <c r="K104" i="272"/>
  <c r="R104" i="272"/>
  <c r="S104" i="272"/>
  <c r="T104" i="272"/>
  <c r="U104" i="272"/>
  <c r="V104" i="272"/>
  <c r="W104" i="272"/>
  <c r="A105" i="272"/>
  <c r="I105" i="272" s="1"/>
  <c r="R166" i="272"/>
  <c r="G105" i="272"/>
  <c r="K105" i="272"/>
  <c r="T105" i="272"/>
  <c r="U105" i="272"/>
  <c r="V105" i="272"/>
  <c r="A106" i="272"/>
  <c r="I106" i="272" s="1"/>
  <c r="G106" i="272"/>
  <c r="K106" i="272"/>
  <c r="R106" i="272"/>
  <c r="S106" i="272"/>
  <c r="T106" i="272"/>
  <c r="U106" i="272"/>
  <c r="V106" i="272"/>
  <c r="W106" i="272"/>
  <c r="X106" i="272"/>
  <c r="Z106" i="272" s="1"/>
  <c r="A107" i="272"/>
  <c r="I107" i="272" s="1"/>
  <c r="G107" i="272"/>
  <c r="K107" i="272"/>
  <c r="T107" i="272"/>
  <c r="U107" i="272"/>
  <c r="V107" i="272"/>
  <c r="W107" i="272"/>
  <c r="A108" i="272"/>
  <c r="I108" i="272" s="1"/>
  <c r="G108" i="272"/>
  <c r="K108" i="272"/>
  <c r="R108" i="272"/>
  <c r="S108" i="272"/>
  <c r="T108" i="272"/>
  <c r="U108" i="272"/>
  <c r="V108" i="272"/>
  <c r="W108" i="272"/>
  <c r="A109" i="272"/>
  <c r="I109" i="272" s="1"/>
  <c r="G109" i="272"/>
  <c r="W109" i="272" s="1"/>
  <c r="K109" i="272"/>
  <c r="A110" i="272"/>
  <c r="I110" i="272" s="1"/>
  <c r="G110" i="272"/>
  <c r="K110" i="272"/>
  <c r="R110" i="272"/>
  <c r="S110" i="272"/>
  <c r="T110" i="272"/>
  <c r="U110" i="272"/>
  <c r="V110" i="272"/>
  <c r="W110" i="272"/>
  <c r="A111" i="272"/>
  <c r="I111" i="272" s="1"/>
  <c r="G111" i="272"/>
  <c r="V111" i="272" s="1"/>
  <c r="K111" i="272"/>
  <c r="A112" i="272"/>
  <c r="G112" i="272"/>
  <c r="K112" i="272"/>
  <c r="R112" i="272"/>
  <c r="S112" i="272"/>
  <c r="T112" i="272"/>
  <c r="U112" i="272"/>
  <c r="V112" i="272"/>
  <c r="W112" i="272"/>
  <c r="A113" i="272"/>
  <c r="I113" i="272" s="1"/>
  <c r="G113" i="272"/>
  <c r="K113" i="272"/>
  <c r="A114" i="272"/>
  <c r="I114" i="272" s="1"/>
  <c r="G114" i="272"/>
  <c r="K114" i="272"/>
  <c r="R114" i="272"/>
  <c r="S114" i="272"/>
  <c r="T114" i="272"/>
  <c r="U114" i="272"/>
  <c r="V114" i="272"/>
  <c r="W114" i="272"/>
  <c r="A115" i="272"/>
  <c r="I115" i="272" s="1"/>
  <c r="G115" i="272"/>
  <c r="K115" i="272"/>
  <c r="V115" i="272"/>
  <c r="W115" i="272"/>
  <c r="A116" i="272"/>
  <c r="I116" i="272" s="1"/>
  <c r="G116" i="272"/>
  <c r="K116" i="272"/>
  <c r="T116" i="272"/>
  <c r="U116" i="272"/>
  <c r="V116" i="272"/>
  <c r="W116" i="272"/>
  <c r="A117" i="272"/>
  <c r="I117" i="272" s="1"/>
  <c r="G117" i="272"/>
  <c r="S117" i="272" s="1"/>
  <c r="K117" i="272"/>
  <c r="R117" i="272"/>
  <c r="T117" i="272"/>
  <c r="U117" i="272"/>
  <c r="V117" i="272"/>
  <c r="W117" i="272"/>
  <c r="A118" i="272"/>
  <c r="I118" i="272" s="1"/>
  <c r="G118" i="272"/>
  <c r="R118" i="272" s="1"/>
  <c r="K118" i="272"/>
  <c r="S118" i="272"/>
  <c r="T118" i="272"/>
  <c r="U118" i="272"/>
  <c r="V118" i="272"/>
  <c r="W118" i="272"/>
  <c r="A119" i="272"/>
  <c r="I119" i="272" s="1"/>
  <c r="G119" i="272"/>
  <c r="V119" i="272" s="1"/>
  <c r="K119" i="272"/>
  <c r="W119" i="272"/>
  <c r="A120" i="272"/>
  <c r="I120" i="272" s="1"/>
  <c r="G120" i="272"/>
  <c r="K120" i="272"/>
  <c r="R120" i="272"/>
  <c r="S120" i="272"/>
  <c r="T120" i="272"/>
  <c r="U120" i="272"/>
  <c r="V120" i="272"/>
  <c r="W120" i="272"/>
  <c r="A121" i="272"/>
  <c r="I121" i="272" s="1"/>
  <c r="G121" i="272"/>
  <c r="S121" i="272" s="1"/>
  <c r="K121" i="272"/>
  <c r="V121" i="272"/>
  <c r="A122" i="272"/>
  <c r="I122" i="272" s="1"/>
  <c r="G122" i="272"/>
  <c r="K122" i="272"/>
  <c r="R122" i="272"/>
  <c r="S122" i="272"/>
  <c r="T122" i="272"/>
  <c r="U122" i="272"/>
  <c r="V122" i="272"/>
  <c r="W122" i="272"/>
  <c r="A123" i="272"/>
  <c r="I123" i="272" s="1"/>
  <c r="G123" i="272"/>
  <c r="K123" i="272"/>
  <c r="A124" i="272"/>
  <c r="I124" i="272" s="1"/>
  <c r="G124" i="272"/>
  <c r="K124" i="272"/>
  <c r="R124" i="272"/>
  <c r="S124" i="272"/>
  <c r="T124" i="272"/>
  <c r="U124" i="272"/>
  <c r="V124" i="272"/>
  <c r="W124" i="272"/>
  <c r="A125" i="272"/>
  <c r="I125" i="272" s="1"/>
  <c r="G125" i="272"/>
  <c r="W125" i="272" s="1"/>
  <c r="K125" i="272"/>
  <c r="A126" i="272"/>
  <c r="I126" i="272" s="1"/>
  <c r="G126" i="272"/>
  <c r="K126" i="272"/>
  <c r="R126" i="272"/>
  <c r="S126" i="272"/>
  <c r="T126" i="272"/>
  <c r="U126" i="272"/>
  <c r="V126" i="272"/>
  <c r="W126" i="272"/>
  <c r="A127" i="272"/>
  <c r="I127" i="272" s="1"/>
  <c r="G127" i="272"/>
  <c r="K127" i="272"/>
  <c r="W127" i="272"/>
  <c r="A128" i="272"/>
  <c r="I128" i="272" s="1"/>
  <c r="G128" i="272"/>
  <c r="K128" i="272"/>
  <c r="R128" i="272"/>
  <c r="S128" i="272"/>
  <c r="T128" i="272"/>
  <c r="U128" i="272"/>
  <c r="V128" i="272"/>
  <c r="W128" i="272"/>
  <c r="A129" i="272"/>
  <c r="I129" i="272" s="1"/>
  <c r="G129" i="272"/>
  <c r="K129" i="272"/>
  <c r="A130" i="272"/>
  <c r="I130" i="272" s="1"/>
  <c r="G130" i="272"/>
  <c r="R130" i="272" s="1"/>
  <c r="K130" i="272"/>
  <c r="S130" i="272"/>
  <c r="T130" i="272"/>
  <c r="U130" i="272"/>
  <c r="V130" i="272"/>
  <c r="W130" i="272"/>
  <c r="A131" i="272"/>
  <c r="G131" i="272"/>
  <c r="R131" i="272" s="1"/>
  <c r="I131" i="272"/>
  <c r="K131" i="272"/>
  <c r="W131" i="272"/>
  <c r="A132" i="272"/>
  <c r="I132" i="272" s="1"/>
  <c r="G132" i="272"/>
  <c r="K132" i="272"/>
  <c r="R132" i="272"/>
  <c r="S132" i="272"/>
  <c r="T132" i="272"/>
  <c r="U132" i="272"/>
  <c r="V132" i="272"/>
  <c r="W132" i="272"/>
  <c r="A133" i="272"/>
  <c r="I133" i="272" s="1"/>
  <c r="G133" i="272"/>
  <c r="R133" i="272" s="1"/>
  <c r="K133" i="272"/>
  <c r="W133" i="272"/>
  <c r="A134" i="272"/>
  <c r="I134" i="272" s="1"/>
  <c r="G134" i="272"/>
  <c r="R134" i="272" s="1"/>
  <c r="K134" i="272"/>
  <c r="S134" i="272"/>
  <c r="T134" i="272"/>
  <c r="U134" i="272"/>
  <c r="V134" i="272"/>
  <c r="W134" i="272"/>
  <c r="A135" i="272"/>
  <c r="I135" i="272" s="1"/>
  <c r="G135" i="272"/>
  <c r="W135" i="272" s="1"/>
  <c r="K135" i="272"/>
  <c r="A136" i="272"/>
  <c r="I136" i="272" s="1"/>
  <c r="G136" i="272"/>
  <c r="K136" i="272"/>
  <c r="R136" i="272"/>
  <c r="S136" i="272"/>
  <c r="T136" i="272"/>
  <c r="U136" i="272"/>
  <c r="V136" i="272"/>
  <c r="W136" i="272"/>
  <c r="A137" i="272"/>
  <c r="I137" i="272" s="1"/>
  <c r="G137" i="272"/>
  <c r="R137" i="272" s="1"/>
  <c r="K137" i="272"/>
  <c r="W137" i="272"/>
  <c r="A138" i="272"/>
  <c r="I138" i="272" s="1"/>
  <c r="G138" i="272"/>
  <c r="K138" i="272"/>
  <c r="R138" i="272"/>
  <c r="S138" i="272"/>
  <c r="T138" i="272"/>
  <c r="U138" i="272"/>
  <c r="V138" i="272"/>
  <c r="W138" i="272"/>
  <c r="A139" i="272"/>
  <c r="I139" i="272" s="1"/>
  <c r="G139" i="272"/>
  <c r="W139" i="272" s="1"/>
  <c r="K139" i="272"/>
  <c r="A140" i="272"/>
  <c r="I140" i="272" s="1"/>
  <c r="G140" i="272"/>
  <c r="R140" i="272" s="1"/>
  <c r="K140" i="272"/>
  <c r="S140" i="272"/>
  <c r="T140" i="272"/>
  <c r="U140" i="272"/>
  <c r="V140" i="272"/>
  <c r="W140" i="272"/>
  <c r="A141" i="272"/>
  <c r="I141" i="272" s="1"/>
  <c r="G141" i="272"/>
  <c r="K141" i="272"/>
  <c r="A142" i="272"/>
  <c r="I142" i="272" s="1"/>
  <c r="G142" i="272"/>
  <c r="K142" i="272"/>
  <c r="R142" i="272"/>
  <c r="S142" i="272"/>
  <c r="T142" i="272"/>
  <c r="U142" i="272"/>
  <c r="V142" i="272"/>
  <c r="W142" i="272"/>
  <c r="A143" i="272"/>
  <c r="I143" i="272" s="1"/>
  <c r="G143" i="272"/>
  <c r="R143" i="272" s="1"/>
  <c r="K143" i="272"/>
  <c r="W143" i="272"/>
  <c r="A144" i="272"/>
  <c r="I144" i="272" s="1"/>
  <c r="G144" i="272"/>
  <c r="K144" i="272"/>
  <c r="R144" i="272"/>
  <c r="S144" i="272"/>
  <c r="T144" i="272"/>
  <c r="U144" i="272"/>
  <c r="V144" i="272"/>
  <c r="W144" i="272"/>
  <c r="A145" i="272"/>
  <c r="I145" i="272" s="1"/>
  <c r="G145" i="272"/>
  <c r="W145" i="272" s="1"/>
  <c r="K145" i="272"/>
  <c r="A146" i="272"/>
  <c r="I146" i="272" s="1"/>
  <c r="G146" i="272"/>
  <c r="R146" i="272" s="1"/>
  <c r="K146" i="272"/>
  <c r="S146" i="272"/>
  <c r="T146" i="272"/>
  <c r="U146" i="272"/>
  <c r="V146" i="272"/>
  <c r="W146" i="272"/>
  <c r="A147" i="272"/>
  <c r="I147" i="272" s="1"/>
  <c r="G147" i="272"/>
  <c r="R147" i="272" s="1"/>
  <c r="K147" i="272"/>
  <c r="W147" i="272"/>
  <c r="A148" i="272"/>
  <c r="I148" i="272" s="1"/>
  <c r="G148" i="272"/>
  <c r="K148" i="272"/>
  <c r="R148" i="272"/>
  <c r="S148" i="272"/>
  <c r="T148" i="272"/>
  <c r="U148" i="272"/>
  <c r="V148" i="272"/>
  <c r="W148" i="272"/>
  <c r="A149" i="272"/>
  <c r="U166" i="272"/>
  <c r="G149" i="272"/>
  <c r="R149" i="272" s="1"/>
  <c r="I149" i="272"/>
  <c r="K149" i="272"/>
  <c r="W149" i="272"/>
  <c r="A150" i="272"/>
  <c r="I150" i="272" s="1"/>
  <c r="G150" i="272"/>
  <c r="K150" i="272"/>
  <c r="R150" i="272"/>
  <c r="S150" i="272"/>
  <c r="T150" i="272"/>
  <c r="U150" i="272"/>
  <c r="V150" i="272"/>
  <c r="W150" i="272"/>
  <c r="A151" i="272"/>
  <c r="I151" i="272" s="1"/>
  <c r="G151" i="272"/>
  <c r="K151" i="272"/>
  <c r="R151" i="272"/>
  <c r="W151" i="272"/>
  <c r="A152" i="272"/>
  <c r="I152" i="272" s="1"/>
  <c r="G152" i="272"/>
  <c r="R152" i="272"/>
  <c r="K152" i="272"/>
  <c r="U152" i="272"/>
  <c r="W152" i="272"/>
  <c r="A153" i="272"/>
  <c r="I153" i="272" s="1"/>
  <c r="G153" i="272"/>
  <c r="K153" i="272"/>
  <c r="R153" i="272"/>
  <c r="S153" i="272"/>
  <c r="T153" i="272"/>
  <c r="U153" i="272"/>
  <c r="V153" i="272"/>
  <c r="W153" i="272"/>
  <c r="A154" i="272"/>
  <c r="I154" i="272" s="1"/>
  <c r="G154" i="272"/>
  <c r="K154" i="272"/>
  <c r="A155" i="272"/>
  <c r="I155" i="272" s="1"/>
  <c r="G155" i="272"/>
  <c r="K155" i="272"/>
  <c r="R155" i="272"/>
  <c r="S155" i="272"/>
  <c r="T155" i="272"/>
  <c r="U155" i="272"/>
  <c r="V155" i="272"/>
  <c r="W155" i="272"/>
  <c r="A156" i="272"/>
  <c r="I156" i="272" s="1"/>
  <c r="G156" i="272"/>
  <c r="R156" i="272" s="1"/>
  <c r="K156" i="272"/>
  <c r="W156" i="272"/>
  <c r="R157" i="272"/>
  <c r="S157" i="272"/>
  <c r="T157" i="272"/>
  <c r="U157" i="272"/>
  <c r="V157" i="272"/>
  <c r="W157" i="272"/>
  <c r="X157" i="272" s="1"/>
  <c r="Z157" i="272" s="1"/>
  <c r="A158" i="272"/>
  <c r="G158" i="272"/>
  <c r="AG5" i="271"/>
  <c r="AG4" i="271"/>
  <c r="AL4" i="271" s="1"/>
  <c r="AG3" i="271"/>
  <c r="AL3" i="271" s="1"/>
  <c r="AG2" i="271"/>
  <c r="AL2" i="271" s="1"/>
  <c r="Y166" i="271"/>
  <c r="X166" i="271"/>
  <c r="V166" i="271"/>
  <c r="A9" i="271"/>
  <c r="A22" i="271"/>
  <c r="I22" i="271" s="1"/>
  <c r="A28" i="271"/>
  <c r="I28" i="271" s="1"/>
  <c r="A32" i="271"/>
  <c r="I32" i="271" s="1"/>
  <c r="A2" i="271"/>
  <c r="A3" i="271"/>
  <c r="A4" i="271"/>
  <c r="A5" i="271"/>
  <c r="I5" i="271" s="1"/>
  <c r="A6" i="271"/>
  <c r="I6" i="271" s="1"/>
  <c r="A7" i="271"/>
  <c r="I7" i="271" s="1"/>
  <c r="A8" i="271"/>
  <c r="I8" i="271" s="1"/>
  <c r="A10" i="271"/>
  <c r="I10" i="271" s="1"/>
  <c r="A11" i="271"/>
  <c r="I11" i="271" s="1"/>
  <c r="A12" i="271"/>
  <c r="I12" i="271" s="1"/>
  <c r="A13" i="271"/>
  <c r="I13" i="271" s="1"/>
  <c r="A14" i="271"/>
  <c r="I14" i="271" s="1"/>
  <c r="A15" i="271"/>
  <c r="I15" i="271" s="1"/>
  <c r="A16" i="271"/>
  <c r="I16" i="271" s="1"/>
  <c r="A17" i="271"/>
  <c r="I17" i="271" s="1"/>
  <c r="A18" i="271"/>
  <c r="I18" i="271" s="1"/>
  <c r="A19" i="271"/>
  <c r="I19" i="271" s="1"/>
  <c r="A20" i="271"/>
  <c r="I20" i="271" s="1"/>
  <c r="A21" i="271"/>
  <c r="I21" i="271" s="1"/>
  <c r="A23" i="271"/>
  <c r="I23" i="271" s="1"/>
  <c r="A24" i="271"/>
  <c r="I24" i="271" s="1"/>
  <c r="A25" i="271"/>
  <c r="I25" i="271" s="1"/>
  <c r="A26" i="271"/>
  <c r="I26" i="271" s="1"/>
  <c r="A27" i="271"/>
  <c r="I27" i="271" s="1"/>
  <c r="A29" i="271"/>
  <c r="I29" i="271" s="1"/>
  <c r="A30" i="271"/>
  <c r="I30" i="271" s="1"/>
  <c r="A31" i="271"/>
  <c r="I31" i="271" s="1"/>
  <c r="A33" i="271"/>
  <c r="I33" i="271" s="1"/>
  <c r="A34" i="271"/>
  <c r="I34" i="271" s="1"/>
  <c r="A35" i="271"/>
  <c r="I35" i="271" s="1"/>
  <c r="A36" i="271"/>
  <c r="A37" i="271"/>
  <c r="A38" i="271"/>
  <c r="I38" i="271" s="1"/>
  <c r="A39" i="271"/>
  <c r="I39" i="271" s="1"/>
  <c r="A40" i="271"/>
  <c r="A41" i="271"/>
  <c r="I41" i="271" s="1"/>
  <c r="A42" i="271"/>
  <c r="A43" i="271"/>
  <c r="I43" i="271" s="1"/>
  <c r="A44" i="271"/>
  <c r="I44" i="271" s="1"/>
  <c r="A45" i="271"/>
  <c r="I45" i="271" s="1"/>
  <c r="A46" i="271"/>
  <c r="I46" i="271" s="1"/>
  <c r="A47" i="271"/>
  <c r="I47" i="271" s="1"/>
  <c r="A48" i="271"/>
  <c r="I48" i="271" s="1"/>
  <c r="A49" i="271"/>
  <c r="I49" i="271" s="1"/>
  <c r="A50" i="271"/>
  <c r="I50" i="271" s="1"/>
  <c r="A51" i="271"/>
  <c r="I51" i="271" s="1"/>
  <c r="A52" i="271"/>
  <c r="I52" i="271" s="1"/>
  <c r="A53" i="271"/>
  <c r="I53" i="271" s="1"/>
  <c r="A54" i="271"/>
  <c r="I54" i="271" s="1"/>
  <c r="A55" i="271"/>
  <c r="I55" i="271" s="1"/>
  <c r="A56" i="271"/>
  <c r="I56" i="271" s="1"/>
  <c r="A57" i="271"/>
  <c r="I57" i="271" s="1"/>
  <c r="A58" i="271"/>
  <c r="I58" i="271" s="1"/>
  <c r="A59" i="271"/>
  <c r="I59" i="271" s="1"/>
  <c r="A60" i="271"/>
  <c r="I60" i="271" s="1"/>
  <c r="A61" i="271"/>
  <c r="I61" i="271" s="1"/>
  <c r="A62" i="271"/>
  <c r="I62" i="271" s="1"/>
  <c r="A63" i="271"/>
  <c r="I63" i="271" s="1"/>
  <c r="A64" i="271"/>
  <c r="I64" i="271" s="1"/>
  <c r="A65" i="271"/>
  <c r="I65" i="271" s="1"/>
  <c r="A66" i="271"/>
  <c r="A67" i="271"/>
  <c r="I67" i="271" s="1"/>
  <c r="A68" i="271"/>
  <c r="I68" i="271" s="1"/>
  <c r="A69" i="271"/>
  <c r="I69" i="271" s="1"/>
  <c r="A70" i="271"/>
  <c r="I70" i="271" s="1"/>
  <c r="A71" i="271"/>
  <c r="I71" i="271" s="1"/>
  <c r="A72" i="271"/>
  <c r="I72" i="271" s="1"/>
  <c r="A73" i="271"/>
  <c r="I73" i="271" s="1"/>
  <c r="A74" i="271"/>
  <c r="I74" i="271" s="1"/>
  <c r="A75" i="271"/>
  <c r="I75" i="271" s="1"/>
  <c r="A76" i="271"/>
  <c r="I76" i="271" s="1"/>
  <c r="A77" i="271"/>
  <c r="I77" i="271" s="1"/>
  <c r="A78" i="271"/>
  <c r="I78" i="271" s="1"/>
  <c r="A79" i="271"/>
  <c r="I79" i="271" s="1"/>
  <c r="A80" i="271"/>
  <c r="I80" i="271" s="1"/>
  <c r="A81" i="271"/>
  <c r="I81" i="271" s="1"/>
  <c r="A82" i="271"/>
  <c r="I82" i="271" s="1"/>
  <c r="A83" i="271"/>
  <c r="I83" i="271" s="1"/>
  <c r="A84" i="271"/>
  <c r="I84" i="271" s="1"/>
  <c r="A85" i="271"/>
  <c r="I85" i="271" s="1"/>
  <c r="A86" i="271"/>
  <c r="I86" i="271" s="1"/>
  <c r="A87" i="271"/>
  <c r="I87" i="271" s="1"/>
  <c r="A88" i="271"/>
  <c r="I88" i="271" s="1"/>
  <c r="A89" i="271"/>
  <c r="I89" i="271" s="1"/>
  <c r="A90" i="271"/>
  <c r="I90" i="271" s="1"/>
  <c r="A91" i="271"/>
  <c r="I91" i="271" s="1"/>
  <c r="A92" i="271"/>
  <c r="I92" i="271" s="1"/>
  <c r="A93" i="271"/>
  <c r="I93" i="271" s="1"/>
  <c r="A94" i="271"/>
  <c r="I94" i="271" s="1"/>
  <c r="A95" i="271"/>
  <c r="A96" i="271"/>
  <c r="I96" i="271" s="1"/>
  <c r="A97" i="271"/>
  <c r="I97" i="271" s="1"/>
  <c r="A98" i="271"/>
  <c r="I98" i="271" s="1"/>
  <c r="A99" i="271"/>
  <c r="I99" i="271" s="1"/>
  <c r="A100" i="271"/>
  <c r="I100" i="271" s="1"/>
  <c r="A101" i="271"/>
  <c r="A102" i="271"/>
  <c r="I102" i="271" s="1"/>
  <c r="A103" i="271"/>
  <c r="I103" i="271" s="1"/>
  <c r="A104" i="271"/>
  <c r="I104" i="271" s="1"/>
  <c r="A105" i="271"/>
  <c r="I105" i="271" s="1"/>
  <c r="A106" i="271"/>
  <c r="I106" i="271" s="1"/>
  <c r="A107" i="271"/>
  <c r="I107" i="271" s="1"/>
  <c r="A108" i="271"/>
  <c r="I108" i="271" s="1"/>
  <c r="A109" i="271"/>
  <c r="I109" i="271" s="1"/>
  <c r="A110" i="271"/>
  <c r="I110" i="271" s="1"/>
  <c r="A111" i="271"/>
  <c r="I111" i="271" s="1"/>
  <c r="A112" i="271"/>
  <c r="I112" i="271" s="1"/>
  <c r="A113" i="271"/>
  <c r="I113" i="271" s="1"/>
  <c r="A114" i="271"/>
  <c r="I114" i="271" s="1"/>
  <c r="A115" i="271"/>
  <c r="I115" i="271" s="1"/>
  <c r="A116" i="271"/>
  <c r="I116" i="271" s="1"/>
  <c r="A117" i="271"/>
  <c r="I117" i="271" s="1"/>
  <c r="A118" i="271"/>
  <c r="I118" i="271" s="1"/>
  <c r="A119" i="271"/>
  <c r="I119" i="271" s="1"/>
  <c r="A120" i="271"/>
  <c r="I120" i="271" s="1"/>
  <c r="A121" i="271"/>
  <c r="I121" i="271" s="1"/>
  <c r="A122" i="271"/>
  <c r="I122" i="271" s="1"/>
  <c r="A123" i="271"/>
  <c r="I123" i="271" s="1"/>
  <c r="A124" i="271"/>
  <c r="I124" i="271" s="1"/>
  <c r="A125" i="271"/>
  <c r="I125" i="271" s="1"/>
  <c r="A126" i="271"/>
  <c r="I126" i="271" s="1"/>
  <c r="A127" i="271"/>
  <c r="I127" i="271" s="1"/>
  <c r="A128" i="271"/>
  <c r="I128" i="271" s="1"/>
  <c r="A129" i="271"/>
  <c r="I129" i="271" s="1"/>
  <c r="A130" i="271"/>
  <c r="A131" i="271"/>
  <c r="A132" i="271"/>
  <c r="A133" i="271"/>
  <c r="A134" i="271"/>
  <c r="A135" i="271"/>
  <c r="A136" i="271"/>
  <c r="A137" i="271"/>
  <c r="A138" i="271"/>
  <c r="A139" i="271"/>
  <c r="A140" i="271"/>
  <c r="A141" i="271"/>
  <c r="A142" i="271"/>
  <c r="A143" i="271"/>
  <c r="A144" i="271"/>
  <c r="A145" i="271"/>
  <c r="A146" i="271"/>
  <c r="A147" i="271"/>
  <c r="A148" i="271"/>
  <c r="A149" i="271"/>
  <c r="A150" i="271"/>
  <c r="A151" i="271"/>
  <c r="A152" i="271"/>
  <c r="A153" i="271"/>
  <c r="A154" i="271"/>
  <c r="A155" i="271"/>
  <c r="A156" i="271"/>
  <c r="A158" i="271"/>
  <c r="F160" i="271"/>
  <c r="G158" i="271"/>
  <c r="M156" i="271"/>
  <c r="G156" i="271"/>
  <c r="I156" i="271"/>
  <c r="M155" i="271"/>
  <c r="G155" i="271"/>
  <c r="I155" i="271"/>
  <c r="M154" i="271"/>
  <c r="G154" i="271"/>
  <c r="I154" i="271"/>
  <c r="M153" i="271"/>
  <c r="G153" i="271"/>
  <c r="I153" i="271"/>
  <c r="M152" i="271"/>
  <c r="G152" i="271"/>
  <c r="I152" i="271"/>
  <c r="M151" i="271"/>
  <c r="G151" i="271"/>
  <c r="I151" i="271"/>
  <c r="M150" i="271"/>
  <c r="G150" i="271"/>
  <c r="I150" i="271"/>
  <c r="M149" i="271"/>
  <c r="G149" i="271"/>
  <c r="I149" i="271"/>
  <c r="M148" i="271"/>
  <c r="G148" i="271"/>
  <c r="I148" i="271"/>
  <c r="M147" i="271"/>
  <c r="G147" i="271"/>
  <c r="I147" i="271"/>
  <c r="M146" i="271"/>
  <c r="G146" i="271"/>
  <c r="I146" i="271"/>
  <c r="M145" i="271"/>
  <c r="G145" i="271"/>
  <c r="I145" i="271"/>
  <c r="M144" i="271"/>
  <c r="G144" i="271"/>
  <c r="I144" i="271"/>
  <c r="M143" i="271"/>
  <c r="G143" i="271"/>
  <c r="I143" i="271"/>
  <c r="M142" i="271"/>
  <c r="G142" i="271"/>
  <c r="I142" i="271"/>
  <c r="M141" i="271"/>
  <c r="G141" i="271"/>
  <c r="I141" i="271"/>
  <c r="M140" i="271"/>
  <c r="G140" i="271"/>
  <c r="I140" i="271"/>
  <c r="M139" i="271"/>
  <c r="G139" i="271"/>
  <c r="I139" i="271"/>
  <c r="M138" i="271"/>
  <c r="G138" i="271"/>
  <c r="I138" i="271"/>
  <c r="M137" i="271"/>
  <c r="G137" i="271"/>
  <c r="I137" i="271"/>
  <c r="M136" i="271"/>
  <c r="G136" i="271"/>
  <c r="I136" i="271"/>
  <c r="M135" i="271"/>
  <c r="G135" i="271"/>
  <c r="I135" i="271"/>
  <c r="M134" i="271"/>
  <c r="G134" i="271"/>
  <c r="I134" i="271"/>
  <c r="M133" i="271"/>
  <c r="G133" i="271"/>
  <c r="I133" i="271"/>
  <c r="M132" i="271"/>
  <c r="G132" i="271"/>
  <c r="I132" i="271"/>
  <c r="M131" i="271"/>
  <c r="G131" i="271"/>
  <c r="I131" i="271"/>
  <c r="M130" i="271"/>
  <c r="G130" i="271"/>
  <c r="I130" i="271"/>
  <c r="M129" i="271"/>
  <c r="G129" i="271"/>
  <c r="M128" i="271"/>
  <c r="G128" i="271"/>
  <c r="M127" i="271"/>
  <c r="G127" i="271"/>
  <c r="M126" i="271"/>
  <c r="G126" i="271"/>
  <c r="M125" i="271"/>
  <c r="G125" i="271"/>
  <c r="M124" i="271"/>
  <c r="G124" i="271"/>
  <c r="M123" i="271"/>
  <c r="G123" i="271"/>
  <c r="M122" i="271"/>
  <c r="G122" i="271"/>
  <c r="M121" i="271"/>
  <c r="G121" i="271"/>
  <c r="M120" i="271"/>
  <c r="G120" i="271"/>
  <c r="M119" i="271"/>
  <c r="G119" i="271"/>
  <c r="M118" i="271"/>
  <c r="G118" i="271"/>
  <c r="M117" i="271"/>
  <c r="G117" i="271"/>
  <c r="M116" i="271"/>
  <c r="G116" i="271"/>
  <c r="M115" i="271"/>
  <c r="G115" i="271"/>
  <c r="M114" i="271"/>
  <c r="G114" i="271"/>
  <c r="M113" i="271"/>
  <c r="G113" i="271"/>
  <c r="M112" i="271"/>
  <c r="G112" i="271"/>
  <c r="M111" i="271"/>
  <c r="G111" i="271"/>
  <c r="M110" i="271"/>
  <c r="G110" i="271"/>
  <c r="M109" i="271"/>
  <c r="G109" i="271"/>
  <c r="M108" i="271"/>
  <c r="G108" i="271"/>
  <c r="M107" i="271"/>
  <c r="G107" i="271"/>
  <c r="M106" i="271"/>
  <c r="G106" i="271"/>
  <c r="M105" i="271"/>
  <c r="G105" i="271"/>
  <c r="M104" i="271"/>
  <c r="G104" i="271"/>
  <c r="M103" i="271"/>
  <c r="G103" i="271"/>
  <c r="M102" i="271"/>
  <c r="G102" i="271"/>
  <c r="M101" i="271"/>
  <c r="G101" i="271"/>
  <c r="M100" i="271"/>
  <c r="G100" i="271"/>
  <c r="M99" i="271"/>
  <c r="G99" i="271"/>
  <c r="M98" i="271"/>
  <c r="G98" i="271"/>
  <c r="M97" i="271"/>
  <c r="G97" i="271"/>
  <c r="M96" i="271"/>
  <c r="G96" i="271"/>
  <c r="M95" i="271"/>
  <c r="G95" i="271"/>
  <c r="M94" i="271"/>
  <c r="G94" i="271"/>
  <c r="M93" i="271"/>
  <c r="G93" i="271"/>
  <c r="M92" i="271"/>
  <c r="G92" i="271"/>
  <c r="M91" i="271"/>
  <c r="G91" i="271"/>
  <c r="M90" i="271"/>
  <c r="G90" i="271"/>
  <c r="M89" i="271"/>
  <c r="G89" i="271"/>
  <c r="M88" i="271"/>
  <c r="G88" i="271"/>
  <c r="M87" i="271"/>
  <c r="G87" i="271"/>
  <c r="M86" i="271"/>
  <c r="G86" i="271"/>
  <c r="M85" i="271"/>
  <c r="G85" i="271"/>
  <c r="M84" i="271"/>
  <c r="G84" i="271"/>
  <c r="M83" i="271"/>
  <c r="G83" i="271"/>
  <c r="M82" i="271"/>
  <c r="G82" i="271"/>
  <c r="M81" i="271"/>
  <c r="G81" i="271"/>
  <c r="M80" i="271"/>
  <c r="G80" i="271"/>
  <c r="M79" i="271"/>
  <c r="G79" i="271"/>
  <c r="M78" i="271"/>
  <c r="G78" i="271"/>
  <c r="M77" i="271"/>
  <c r="G77" i="271"/>
  <c r="M76" i="271"/>
  <c r="G76" i="271"/>
  <c r="M75" i="271"/>
  <c r="G75" i="271"/>
  <c r="M74" i="271"/>
  <c r="G74" i="271"/>
  <c r="M73" i="271"/>
  <c r="G73" i="271"/>
  <c r="M72" i="271"/>
  <c r="G72" i="271"/>
  <c r="M71" i="271"/>
  <c r="G71" i="271"/>
  <c r="M70" i="271"/>
  <c r="G70" i="271"/>
  <c r="M69" i="271"/>
  <c r="G69" i="271"/>
  <c r="M68" i="271"/>
  <c r="G68" i="271"/>
  <c r="M67" i="271"/>
  <c r="G67" i="271"/>
  <c r="M66" i="271"/>
  <c r="G66" i="271"/>
  <c r="M65" i="271"/>
  <c r="G65" i="271"/>
  <c r="M64" i="271"/>
  <c r="G64" i="271"/>
  <c r="M63" i="271"/>
  <c r="G63" i="271"/>
  <c r="M62" i="271"/>
  <c r="G62" i="271"/>
  <c r="M61" i="271"/>
  <c r="G61" i="271"/>
  <c r="M60" i="271"/>
  <c r="G60" i="271"/>
  <c r="M59" i="271"/>
  <c r="G59" i="271"/>
  <c r="M58" i="271"/>
  <c r="G58" i="271"/>
  <c r="M57" i="271"/>
  <c r="G57" i="271"/>
  <c r="M56" i="271"/>
  <c r="G56" i="271"/>
  <c r="M55" i="271"/>
  <c r="G55" i="271"/>
  <c r="M54" i="271"/>
  <c r="G54" i="271"/>
  <c r="M53" i="271"/>
  <c r="G53" i="271"/>
  <c r="M52" i="271"/>
  <c r="G52" i="271"/>
  <c r="M51" i="271"/>
  <c r="G51" i="271"/>
  <c r="M50" i="271"/>
  <c r="G50" i="271"/>
  <c r="M49" i="271"/>
  <c r="G49" i="271"/>
  <c r="M48" i="271"/>
  <c r="G48" i="271"/>
  <c r="M47" i="271"/>
  <c r="G47" i="271"/>
  <c r="M46" i="271"/>
  <c r="G46" i="271"/>
  <c r="M45" i="271"/>
  <c r="G45" i="271"/>
  <c r="M44" i="271"/>
  <c r="G44" i="271"/>
  <c r="M43" i="271"/>
  <c r="G43" i="271"/>
  <c r="M42" i="271"/>
  <c r="G42" i="271"/>
  <c r="M41" i="271"/>
  <c r="G41" i="271"/>
  <c r="M40" i="271"/>
  <c r="G40" i="271"/>
  <c r="M39" i="271"/>
  <c r="G39" i="271"/>
  <c r="M38" i="271"/>
  <c r="G38" i="271"/>
  <c r="M37" i="271"/>
  <c r="G37" i="271"/>
  <c r="M36" i="271"/>
  <c r="G36" i="271"/>
  <c r="M35" i="271"/>
  <c r="G35" i="271"/>
  <c r="M34" i="271"/>
  <c r="G34" i="271"/>
  <c r="M33" i="271"/>
  <c r="G33" i="271"/>
  <c r="M32" i="271"/>
  <c r="G32" i="271"/>
  <c r="M31" i="271"/>
  <c r="G31" i="271"/>
  <c r="M30" i="271"/>
  <c r="G30" i="271"/>
  <c r="M29" i="271"/>
  <c r="G29" i="271"/>
  <c r="M28" i="271"/>
  <c r="G28" i="271"/>
  <c r="M27" i="271"/>
  <c r="G27" i="271"/>
  <c r="M26" i="271"/>
  <c r="G26" i="271"/>
  <c r="M25" i="271"/>
  <c r="G25" i="271"/>
  <c r="M24" i="271"/>
  <c r="G24" i="271"/>
  <c r="M23" i="271"/>
  <c r="G23" i="271"/>
  <c r="M22" i="271"/>
  <c r="G22" i="271"/>
  <c r="M21" i="271"/>
  <c r="G21" i="271"/>
  <c r="M20" i="271"/>
  <c r="G20" i="271"/>
  <c r="M19" i="271"/>
  <c r="G19" i="271"/>
  <c r="M18" i="271"/>
  <c r="G18" i="271"/>
  <c r="M17" i="271"/>
  <c r="G17" i="271"/>
  <c r="M16" i="271"/>
  <c r="G16" i="271"/>
  <c r="M15" i="271"/>
  <c r="G15" i="271"/>
  <c r="M14" i="271"/>
  <c r="G14" i="271"/>
  <c r="M13" i="271"/>
  <c r="G13" i="271"/>
  <c r="M12" i="271"/>
  <c r="G12" i="271"/>
  <c r="M11" i="271"/>
  <c r="G11" i="271"/>
  <c r="M10" i="271"/>
  <c r="G10" i="271"/>
  <c r="M9" i="271"/>
  <c r="G9" i="271"/>
  <c r="M8" i="271"/>
  <c r="G8" i="271"/>
  <c r="M7" i="271"/>
  <c r="G7" i="271"/>
  <c r="AK6" i="271"/>
  <c r="AJ6" i="271"/>
  <c r="AI6" i="271"/>
  <c r="AH6" i="271"/>
  <c r="AF6" i="271"/>
  <c r="AE6" i="271"/>
  <c r="M6" i="271"/>
  <c r="G6" i="271"/>
  <c r="M5" i="271"/>
  <c r="G5" i="271"/>
  <c r="M4" i="271"/>
  <c r="G4" i="271"/>
  <c r="M3" i="271"/>
  <c r="G3" i="271"/>
  <c r="M2" i="271"/>
  <c r="G2" i="271"/>
  <c r="K156" i="270"/>
  <c r="G156" i="270"/>
  <c r="A156" i="270"/>
  <c r="I156" i="270" s="1"/>
  <c r="AE4" i="270"/>
  <c r="AJ4" i="270" s="1"/>
  <c r="AE5" i="270"/>
  <c r="AE3" i="270"/>
  <c r="AJ3" i="270" s="1"/>
  <c r="AE2" i="270"/>
  <c r="AJ2" i="270" s="1"/>
  <c r="K153" i="270"/>
  <c r="G153" i="270"/>
  <c r="K152" i="270"/>
  <c r="G152" i="270"/>
  <c r="K151" i="270"/>
  <c r="G151" i="270"/>
  <c r="K150" i="270"/>
  <c r="G150" i="270"/>
  <c r="A153" i="270"/>
  <c r="I153" i="270" s="1"/>
  <c r="A152" i="270"/>
  <c r="I152" i="270" s="1"/>
  <c r="A151" i="270"/>
  <c r="I151" i="270" s="1"/>
  <c r="A150" i="270"/>
  <c r="I150" i="270" s="1"/>
  <c r="K21" i="270"/>
  <c r="W166" i="270"/>
  <c r="V166" i="270"/>
  <c r="T166" i="270"/>
  <c r="R166" i="270"/>
  <c r="F160" i="270"/>
  <c r="G158" i="270"/>
  <c r="A158" i="270"/>
  <c r="K157" i="270"/>
  <c r="G157" i="270"/>
  <c r="A157" i="270"/>
  <c r="I157" i="270" s="1"/>
  <c r="K155" i="270"/>
  <c r="G155" i="270"/>
  <c r="A155" i="270"/>
  <c r="I155" i="270"/>
  <c r="K154" i="270"/>
  <c r="G154" i="270"/>
  <c r="A154" i="270"/>
  <c r="I154" i="270" s="1"/>
  <c r="K149" i="270"/>
  <c r="G149" i="270"/>
  <c r="A149" i="270"/>
  <c r="I149" i="270" s="1"/>
  <c r="K148" i="270"/>
  <c r="G148" i="270"/>
  <c r="A148" i="270"/>
  <c r="I148" i="270" s="1"/>
  <c r="K147" i="270"/>
  <c r="G147" i="270"/>
  <c r="A147" i="270"/>
  <c r="I147" i="270" s="1"/>
  <c r="K146" i="270"/>
  <c r="G146" i="270"/>
  <c r="A146" i="270"/>
  <c r="I146" i="270" s="1"/>
  <c r="K145" i="270"/>
  <c r="G145" i="270"/>
  <c r="A145" i="270"/>
  <c r="I145" i="270" s="1"/>
  <c r="K144" i="270"/>
  <c r="G144" i="270"/>
  <c r="A144" i="270"/>
  <c r="I144" i="270" s="1"/>
  <c r="K143" i="270"/>
  <c r="G143" i="270"/>
  <c r="A143" i="270"/>
  <c r="I143" i="270" s="1"/>
  <c r="K142" i="270"/>
  <c r="G142" i="270"/>
  <c r="A142" i="270"/>
  <c r="I142" i="270" s="1"/>
  <c r="K141" i="270"/>
  <c r="G141" i="270"/>
  <c r="A141" i="270"/>
  <c r="I141" i="270" s="1"/>
  <c r="K140" i="270"/>
  <c r="G140" i="270"/>
  <c r="A140" i="270"/>
  <c r="I140" i="270" s="1"/>
  <c r="K139" i="270"/>
  <c r="G139" i="270"/>
  <c r="A139" i="270"/>
  <c r="I139" i="270" s="1"/>
  <c r="K138" i="270"/>
  <c r="G138" i="270"/>
  <c r="A138" i="270"/>
  <c r="I138" i="270" s="1"/>
  <c r="K137" i="270"/>
  <c r="G137" i="270"/>
  <c r="A137" i="270"/>
  <c r="I137" i="270" s="1"/>
  <c r="K136" i="270"/>
  <c r="G136" i="270"/>
  <c r="A136" i="270"/>
  <c r="I136" i="270" s="1"/>
  <c r="K135" i="270"/>
  <c r="G135" i="270"/>
  <c r="A135" i="270"/>
  <c r="I135" i="270" s="1"/>
  <c r="K134" i="270"/>
  <c r="G134" i="270"/>
  <c r="A134" i="270"/>
  <c r="I134" i="270" s="1"/>
  <c r="K133" i="270"/>
  <c r="G133" i="270"/>
  <c r="A133" i="270"/>
  <c r="I133" i="270" s="1"/>
  <c r="K132" i="270"/>
  <c r="G132" i="270"/>
  <c r="A132" i="270"/>
  <c r="I132" i="270" s="1"/>
  <c r="K131" i="270"/>
  <c r="G131" i="270"/>
  <c r="A131" i="270"/>
  <c r="I131" i="270" s="1"/>
  <c r="K130" i="270"/>
  <c r="G130" i="270"/>
  <c r="A130" i="270"/>
  <c r="I130" i="270" s="1"/>
  <c r="K129" i="270"/>
  <c r="G129" i="270"/>
  <c r="A129" i="270"/>
  <c r="I129" i="270" s="1"/>
  <c r="K128" i="270"/>
  <c r="G128" i="270"/>
  <c r="A128" i="270"/>
  <c r="V167" i="270" s="1"/>
  <c r="I128" i="270"/>
  <c r="K127" i="270"/>
  <c r="G127" i="270"/>
  <c r="A127" i="270"/>
  <c r="I127" i="270"/>
  <c r="K126" i="270"/>
  <c r="G126" i="270"/>
  <c r="A126" i="270"/>
  <c r="I126" i="270" s="1"/>
  <c r="K125" i="270"/>
  <c r="G125" i="270"/>
  <c r="A125" i="270"/>
  <c r="I125" i="270" s="1"/>
  <c r="K124" i="270"/>
  <c r="G124" i="270"/>
  <c r="A124" i="270"/>
  <c r="I124" i="270" s="1"/>
  <c r="K123" i="270"/>
  <c r="G123" i="270"/>
  <c r="A123" i="270"/>
  <c r="I123" i="270" s="1"/>
  <c r="K122" i="270"/>
  <c r="G122" i="270"/>
  <c r="A122" i="270"/>
  <c r="I122" i="270" s="1"/>
  <c r="K121" i="270"/>
  <c r="G121" i="270"/>
  <c r="A121" i="270"/>
  <c r="I121" i="270" s="1"/>
  <c r="K120" i="270"/>
  <c r="G120" i="270"/>
  <c r="A120" i="270"/>
  <c r="I120" i="270" s="1"/>
  <c r="K119" i="270"/>
  <c r="G119" i="270"/>
  <c r="A119" i="270"/>
  <c r="I119" i="270" s="1"/>
  <c r="K118" i="270"/>
  <c r="G118" i="270"/>
  <c r="A118" i="270"/>
  <c r="I118" i="270" s="1"/>
  <c r="K117" i="270"/>
  <c r="G117" i="270"/>
  <c r="A117" i="270"/>
  <c r="I117" i="270" s="1"/>
  <c r="K116" i="270"/>
  <c r="G116" i="270"/>
  <c r="A116" i="270"/>
  <c r="I116" i="270" s="1"/>
  <c r="K115" i="270"/>
  <c r="G115" i="270"/>
  <c r="A115" i="270"/>
  <c r="I115" i="270" s="1"/>
  <c r="K114" i="270"/>
  <c r="G114" i="270"/>
  <c r="A114" i="270"/>
  <c r="I114" i="270" s="1"/>
  <c r="K113" i="270"/>
  <c r="G113" i="270"/>
  <c r="A113" i="270"/>
  <c r="I113" i="270" s="1"/>
  <c r="K112" i="270"/>
  <c r="G112" i="270"/>
  <c r="A112" i="270"/>
  <c r="I112" i="270" s="1"/>
  <c r="K111" i="270"/>
  <c r="G111" i="270"/>
  <c r="A111" i="270"/>
  <c r="I111" i="270" s="1"/>
  <c r="K110" i="270"/>
  <c r="G110" i="270"/>
  <c r="A110" i="270"/>
  <c r="I110" i="270" s="1"/>
  <c r="K109" i="270"/>
  <c r="G109" i="270"/>
  <c r="A109" i="270"/>
  <c r="I109" i="270" s="1"/>
  <c r="K108" i="270"/>
  <c r="G108" i="270"/>
  <c r="A108" i="270"/>
  <c r="I108" i="270"/>
  <c r="K107" i="270"/>
  <c r="G107" i="270"/>
  <c r="A107" i="270"/>
  <c r="I107" i="270" s="1"/>
  <c r="K106" i="270"/>
  <c r="G106" i="270"/>
  <c r="A106" i="270"/>
  <c r="I106" i="270" s="1"/>
  <c r="K105" i="270"/>
  <c r="G105" i="270"/>
  <c r="A105" i="270"/>
  <c r="I105" i="270" s="1"/>
  <c r="K104" i="270"/>
  <c r="G104" i="270"/>
  <c r="A104" i="270"/>
  <c r="I104" i="270" s="1"/>
  <c r="K103" i="270"/>
  <c r="G103" i="270"/>
  <c r="A103" i="270"/>
  <c r="I103" i="270" s="1"/>
  <c r="K102" i="270"/>
  <c r="G102" i="270"/>
  <c r="A102" i="270"/>
  <c r="I102" i="270" s="1"/>
  <c r="K101" i="270"/>
  <c r="G101" i="270"/>
  <c r="A101" i="270"/>
  <c r="K100" i="270"/>
  <c r="G100" i="270"/>
  <c r="A100" i="270"/>
  <c r="I100" i="270" s="1"/>
  <c r="K99" i="270"/>
  <c r="G99" i="270"/>
  <c r="A99" i="270"/>
  <c r="I99" i="270" s="1"/>
  <c r="K98" i="270"/>
  <c r="G98" i="270"/>
  <c r="A98" i="270"/>
  <c r="I98" i="270" s="1"/>
  <c r="K97" i="270"/>
  <c r="G97" i="270"/>
  <c r="A97" i="270"/>
  <c r="I97" i="270" s="1"/>
  <c r="K96" i="270"/>
  <c r="G96" i="270"/>
  <c r="A96" i="270"/>
  <c r="I96" i="270" s="1"/>
  <c r="K95" i="270"/>
  <c r="G95" i="270"/>
  <c r="A95" i="270"/>
  <c r="K94" i="270"/>
  <c r="G94" i="270"/>
  <c r="A94" i="270"/>
  <c r="I94" i="270" s="1"/>
  <c r="K93" i="270"/>
  <c r="G93" i="270"/>
  <c r="A93" i="270"/>
  <c r="I93" i="270" s="1"/>
  <c r="K92" i="270"/>
  <c r="G92" i="270"/>
  <c r="A92" i="270"/>
  <c r="I92" i="270" s="1"/>
  <c r="K91" i="270"/>
  <c r="G91" i="270"/>
  <c r="A91" i="270"/>
  <c r="I91" i="270" s="1"/>
  <c r="K90" i="270"/>
  <c r="G90" i="270"/>
  <c r="A90" i="270"/>
  <c r="I90" i="270" s="1"/>
  <c r="K89" i="270"/>
  <c r="G89" i="270"/>
  <c r="A89" i="270"/>
  <c r="I89" i="270" s="1"/>
  <c r="K88" i="270"/>
  <c r="G88" i="270"/>
  <c r="A88" i="270"/>
  <c r="I88" i="270" s="1"/>
  <c r="K87" i="270"/>
  <c r="G87" i="270"/>
  <c r="A87" i="270"/>
  <c r="I87" i="270" s="1"/>
  <c r="K86" i="270"/>
  <c r="G86" i="270"/>
  <c r="A86" i="270"/>
  <c r="I86" i="270" s="1"/>
  <c r="U166" i="270"/>
  <c r="K85" i="270"/>
  <c r="G85" i="270"/>
  <c r="A85" i="270"/>
  <c r="I85" i="270" s="1"/>
  <c r="K84" i="270"/>
  <c r="G84" i="270"/>
  <c r="A84" i="270"/>
  <c r="I84" i="270" s="1"/>
  <c r="K83" i="270"/>
  <c r="G83" i="270"/>
  <c r="A83" i="270"/>
  <c r="I83" i="270" s="1"/>
  <c r="K82" i="270"/>
  <c r="G82" i="270"/>
  <c r="A82" i="270"/>
  <c r="I82" i="270" s="1"/>
  <c r="K81" i="270"/>
  <c r="G81" i="270"/>
  <c r="A81" i="270"/>
  <c r="I81" i="270" s="1"/>
  <c r="K80" i="270"/>
  <c r="G80" i="270"/>
  <c r="A80" i="270"/>
  <c r="I80" i="270"/>
  <c r="K79" i="270"/>
  <c r="G79" i="270"/>
  <c r="A79" i="270"/>
  <c r="I79" i="270" s="1"/>
  <c r="K78" i="270"/>
  <c r="G78" i="270"/>
  <c r="A78" i="270"/>
  <c r="I78" i="270" s="1"/>
  <c r="K77" i="270"/>
  <c r="G77" i="270"/>
  <c r="A77" i="270"/>
  <c r="I77" i="270" s="1"/>
  <c r="K76" i="270"/>
  <c r="G76" i="270"/>
  <c r="A76" i="270"/>
  <c r="I76" i="270" s="1"/>
  <c r="K75" i="270"/>
  <c r="G75" i="270"/>
  <c r="A75" i="270"/>
  <c r="I75" i="270" s="1"/>
  <c r="K74" i="270"/>
  <c r="G74" i="270"/>
  <c r="A74" i="270"/>
  <c r="I74" i="270" s="1"/>
  <c r="K73" i="270"/>
  <c r="G73" i="270"/>
  <c r="A73" i="270"/>
  <c r="I73" i="270" s="1"/>
  <c r="K72" i="270"/>
  <c r="G72" i="270"/>
  <c r="A72" i="270"/>
  <c r="I72" i="270" s="1"/>
  <c r="K71" i="270"/>
  <c r="G71" i="270"/>
  <c r="A71" i="270"/>
  <c r="K70" i="270"/>
  <c r="G70" i="270"/>
  <c r="A70" i="270"/>
  <c r="I70" i="270" s="1"/>
  <c r="K69" i="270"/>
  <c r="G69" i="270"/>
  <c r="A69" i="270"/>
  <c r="I69" i="270" s="1"/>
  <c r="K68" i="270"/>
  <c r="G68" i="270"/>
  <c r="A68" i="270"/>
  <c r="I68" i="270" s="1"/>
  <c r="K67" i="270"/>
  <c r="G67" i="270"/>
  <c r="A67" i="270"/>
  <c r="I67" i="270" s="1"/>
  <c r="K66" i="270"/>
  <c r="G66" i="270"/>
  <c r="A66" i="270"/>
  <c r="K65" i="270"/>
  <c r="G65" i="270"/>
  <c r="A65" i="270"/>
  <c r="I65" i="270" s="1"/>
  <c r="K64" i="270"/>
  <c r="G64" i="270"/>
  <c r="A64" i="270"/>
  <c r="I64" i="270" s="1"/>
  <c r="K63" i="270"/>
  <c r="G63" i="270"/>
  <c r="A63" i="270"/>
  <c r="I63" i="270" s="1"/>
  <c r="K62" i="270"/>
  <c r="G62" i="270"/>
  <c r="A62" i="270"/>
  <c r="I62" i="270" s="1"/>
  <c r="K61" i="270"/>
  <c r="G61" i="270"/>
  <c r="A61" i="270"/>
  <c r="I61" i="270"/>
  <c r="K60" i="270"/>
  <c r="G60" i="270"/>
  <c r="A60" i="270"/>
  <c r="I60" i="270" s="1"/>
  <c r="K59" i="270"/>
  <c r="G59" i="270"/>
  <c r="A59" i="270"/>
  <c r="I59" i="270" s="1"/>
  <c r="K58" i="270"/>
  <c r="G58" i="270"/>
  <c r="A58" i="270"/>
  <c r="I58" i="270" s="1"/>
  <c r="K57" i="270"/>
  <c r="G57" i="270"/>
  <c r="A57" i="270"/>
  <c r="I57" i="270" s="1"/>
  <c r="K56" i="270"/>
  <c r="G56" i="270"/>
  <c r="A56" i="270"/>
  <c r="I56" i="270" s="1"/>
  <c r="K55" i="270"/>
  <c r="G55" i="270"/>
  <c r="A55" i="270"/>
  <c r="I55" i="270" s="1"/>
  <c r="K54" i="270"/>
  <c r="G54" i="270"/>
  <c r="A54" i="270"/>
  <c r="I54" i="270" s="1"/>
  <c r="K53" i="270"/>
  <c r="G53" i="270"/>
  <c r="A53" i="270"/>
  <c r="I53" i="270"/>
  <c r="K52" i="270"/>
  <c r="G52" i="270"/>
  <c r="A52" i="270"/>
  <c r="K51" i="270"/>
  <c r="G51" i="270"/>
  <c r="A51" i="270"/>
  <c r="I51" i="270" s="1"/>
  <c r="K50" i="270"/>
  <c r="G50" i="270"/>
  <c r="A50" i="270"/>
  <c r="I50" i="270" s="1"/>
  <c r="K49" i="270"/>
  <c r="G49" i="270"/>
  <c r="A49" i="270"/>
  <c r="I49" i="270" s="1"/>
  <c r="K48" i="270"/>
  <c r="G48" i="270"/>
  <c r="A48" i="270"/>
  <c r="I48" i="270" s="1"/>
  <c r="K47" i="270"/>
  <c r="G47" i="270"/>
  <c r="A47" i="270"/>
  <c r="I47" i="270" s="1"/>
  <c r="K46" i="270"/>
  <c r="G46" i="270"/>
  <c r="A46" i="270"/>
  <c r="I46" i="270" s="1"/>
  <c r="K45" i="270"/>
  <c r="G45" i="270"/>
  <c r="A45" i="270"/>
  <c r="I45" i="270" s="1"/>
  <c r="K44" i="270"/>
  <c r="G44" i="270"/>
  <c r="A44" i="270"/>
  <c r="K43" i="270"/>
  <c r="G43" i="270"/>
  <c r="A43" i="270"/>
  <c r="K42" i="270"/>
  <c r="G42" i="270"/>
  <c r="A42" i="270"/>
  <c r="K41" i="270"/>
  <c r="G41" i="270"/>
  <c r="A41" i="270"/>
  <c r="I41" i="270" s="1"/>
  <c r="K40" i="270"/>
  <c r="G40" i="270"/>
  <c r="A40" i="270"/>
  <c r="K39" i="270"/>
  <c r="G39" i="270"/>
  <c r="A39" i="270"/>
  <c r="I39" i="270"/>
  <c r="K38" i="270"/>
  <c r="G38" i="270"/>
  <c r="A38" i="270"/>
  <c r="I38" i="270"/>
  <c r="K37" i="270"/>
  <c r="G37" i="270"/>
  <c r="A37" i="270"/>
  <c r="K36" i="270"/>
  <c r="G36" i="270"/>
  <c r="A36" i="270"/>
  <c r="K35" i="270"/>
  <c r="G35" i="270"/>
  <c r="A35" i="270"/>
  <c r="I35" i="270" s="1"/>
  <c r="K34" i="270"/>
  <c r="G34" i="270"/>
  <c r="A34" i="270"/>
  <c r="I34" i="270" s="1"/>
  <c r="K33" i="270"/>
  <c r="G33" i="270"/>
  <c r="A33" i="270"/>
  <c r="I33" i="270" s="1"/>
  <c r="K32" i="270"/>
  <c r="G32" i="270"/>
  <c r="A32" i="270"/>
  <c r="I32" i="270" s="1"/>
  <c r="K31" i="270"/>
  <c r="G31" i="270"/>
  <c r="A31" i="270"/>
  <c r="I31" i="270" s="1"/>
  <c r="K30" i="270"/>
  <c r="G30" i="270"/>
  <c r="A30" i="270"/>
  <c r="I30" i="270" s="1"/>
  <c r="K29" i="270"/>
  <c r="G29" i="270"/>
  <c r="A29" i="270"/>
  <c r="I29" i="270" s="1"/>
  <c r="K28" i="270"/>
  <c r="G28" i="270"/>
  <c r="A28" i="270"/>
  <c r="I28" i="270" s="1"/>
  <c r="K27" i="270"/>
  <c r="G27" i="270"/>
  <c r="A27" i="270"/>
  <c r="I27" i="270" s="1"/>
  <c r="K26" i="270"/>
  <c r="G26" i="270"/>
  <c r="A26" i="270"/>
  <c r="I26" i="270" s="1"/>
  <c r="K25" i="270"/>
  <c r="G25" i="270"/>
  <c r="A25" i="270"/>
  <c r="I25" i="270" s="1"/>
  <c r="K24" i="270"/>
  <c r="G24" i="270"/>
  <c r="A24" i="270"/>
  <c r="I24" i="270" s="1"/>
  <c r="K23" i="270"/>
  <c r="G23" i="270"/>
  <c r="A23" i="270"/>
  <c r="I23" i="270" s="1"/>
  <c r="K22" i="270"/>
  <c r="G22" i="270"/>
  <c r="A22" i="270"/>
  <c r="I22" i="270" s="1"/>
  <c r="G21" i="270"/>
  <c r="A21" i="270"/>
  <c r="I21" i="270" s="1"/>
  <c r="K20" i="270"/>
  <c r="G20" i="270"/>
  <c r="A20" i="270"/>
  <c r="I20" i="270" s="1"/>
  <c r="K19" i="270"/>
  <c r="G19" i="270"/>
  <c r="A19" i="270"/>
  <c r="I19" i="270" s="1"/>
  <c r="K18" i="270"/>
  <c r="G18" i="270"/>
  <c r="A18" i="270"/>
  <c r="I18" i="270" s="1"/>
  <c r="K17" i="270"/>
  <c r="G17" i="270"/>
  <c r="A17" i="270"/>
  <c r="I17" i="270" s="1"/>
  <c r="K16" i="270"/>
  <c r="G16" i="270"/>
  <c r="A16" i="270"/>
  <c r="I16" i="270" s="1"/>
  <c r="K15" i="270"/>
  <c r="G15" i="270"/>
  <c r="A15" i="270"/>
  <c r="I15" i="270" s="1"/>
  <c r="K14" i="270"/>
  <c r="G14" i="270"/>
  <c r="A14" i="270"/>
  <c r="I14" i="270" s="1"/>
  <c r="K13" i="270"/>
  <c r="G13" i="270"/>
  <c r="A13" i="270"/>
  <c r="I13" i="270" s="1"/>
  <c r="K12" i="270"/>
  <c r="G12" i="270"/>
  <c r="A12" i="270"/>
  <c r="I12" i="270" s="1"/>
  <c r="K11" i="270"/>
  <c r="G11" i="270"/>
  <c r="A11" i="270"/>
  <c r="I11" i="270" s="1"/>
  <c r="K10" i="270"/>
  <c r="G10" i="270"/>
  <c r="A10" i="270"/>
  <c r="I10" i="270" s="1"/>
  <c r="K9" i="270"/>
  <c r="G9" i="270"/>
  <c r="A9" i="270"/>
  <c r="I9" i="270" s="1"/>
  <c r="K8" i="270"/>
  <c r="G8" i="270"/>
  <c r="A8" i="270"/>
  <c r="I8" i="270"/>
  <c r="K7" i="270"/>
  <c r="G7" i="270"/>
  <c r="A7" i="270"/>
  <c r="I7" i="270" s="1"/>
  <c r="AI6" i="270"/>
  <c r="AH6" i="270"/>
  <c r="AG6" i="270"/>
  <c r="AF6" i="270"/>
  <c r="AD6" i="270"/>
  <c r="AC6" i="270"/>
  <c r="K6" i="270"/>
  <c r="G6" i="270"/>
  <c r="A6" i="270"/>
  <c r="I6" i="270" s="1"/>
  <c r="K5" i="270"/>
  <c r="G5" i="270"/>
  <c r="A5" i="270"/>
  <c r="I5" i="270" s="1"/>
  <c r="K4" i="270"/>
  <c r="G4" i="270"/>
  <c r="A4" i="270"/>
  <c r="K3" i="270"/>
  <c r="G3" i="270"/>
  <c r="A3" i="270"/>
  <c r="K2" i="270"/>
  <c r="G2" i="270"/>
  <c r="A2" i="270"/>
  <c r="A114" i="268"/>
  <c r="I114" i="268" s="1"/>
  <c r="G114" i="268"/>
  <c r="R114" i="268" s="1"/>
  <c r="K114" i="268"/>
  <c r="S114" i="268"/>
  <c r="T114" i="268"/>
  <c r="U114" i="268"/>
  <c r="V114" i="268"/>
  <c r="W114" i="268"/>
  <c r="F155" i="268"/>
  <c r="G153" i="268"/>
  <c r="A153" i="268"/>
  <c r="K152" i="268"/>
  <c r="G152" i="268"/>
  <c r="I152" i="268"/>
  <c r="K151" i="268"/>
  <c r="G151" i="268"/>
  <c r="A151" i="268"/>
  <c r="I151" i="268" s="1"/>
  <c r="K150" i="268"/>
  <c r="G150" i="268"/>
  <c r="A150" i="268"/>
  <c r="I150" i="268" s="1"/>
  <c r="K149" i="268"/>
  <c r="G149" i="268"/>
  <c r="A149" i="268"/>
  <c r="I149" i="268" s="1"/>
  <c r="K148" i="268"/>
  <c r="G148" i="268"/>
  <c r="A148" i="268"/>
  <c r="I148" i="268" s="1"/>
  <c r="K147" i="268"/>
  <c r="G147" i="268"/>
  <c r="A147" i="268"/>
  <c r="I147" i="268" s="1"/>
  <c r="K146" i="268"/>
  <c r="G146" i="268"/>
  <c r="A146" i="268"/>
  <c r="I146" i="268"/>
  <c r="K145" i="268"/>
  <c r="G145" i="268"/>
  <c r="A145" i="268"/>
  <c r="I145" i="268" s="1"/>
  <c r="K144" i="268"/>
  <c r="G144" i="268"/>
  <c r="A144" i="268"/>
  <c r="I144" i="268" s="1"/>
  <c r="K143" i="268"/>
  <c r="G143" i="268"/>
  <c r="A143" i="268"/>
  <c r="I143" i="268" s="1"/>
  <c r="K142" i="268"/>
  <c r="G142" i="268"/>
  <c r="A142" i="268"/>
  <c r="I142" i="268" s="1"/>
  <c r="K141" i="268"/>
  <c r="G141" i="268"/>
  <c r="A141" i="268"/>
  <c r="I141" i="268" s="1"/>
  <c r="K140" i="268"/>
  <c r="G140" i="268"/>
  <c r="A140" i="268"/>
  <c r="I140" i="268" s="1"/>
  <c r="K139" i="268"/>
  <c r="G139" i="268"/>
  <c r="A139" i="268"/>
  <c r="I139" i="268" s="1"/>
  <c r="K138" i="268"/>
  <c r="G138" i="268"/>
  <c r="A138" i="268"/>
  <c r="I138" i="268" s="1"/>
  <c r="K137" i="268"/>
  <c r="G137" i="268"/>
  <c r="A137" i="268"/>
  <c r="I137" i="268" s="1"/>
  <c r="K136" i="268"/>
  <c r="G136" i="268"/>
  <c r="A136" i="268"/>
  <c r="I136" i="268" s="1"/>
  <c r="K135" i="268"/>
  <c r="G135" i="268"/>
  <c r="A135" i="268"/>
  <c r="I135" i="268" s="1"/>
  <c r="K134" i="268"/>
  <c r="G134" i="268"/>
  <c r="A134" i="268"/>
  <c r="I134" i="268" s="1"/>
  <c r="K133" i="268"/>
  <c r="G133" i="268"/>
  <c r="A133" i="268"/>
  <c r="I133" i="268" s="1"/>
  <c r="K132" i="268"/>
  <c r="G132" i="268"/>
  <c r="A132" i="268"/>
  <c r="I132" i="268" s="1"/>
  <c r="K131" i="268"/>
  <c r="G131" i="268"/>
  <c r="A131" i="268"/>
  <c r="I131" i="268" s="1"/>
  <c r="K130" i="268"/>
  <c r="G130" i="268"/>
  <c r="A130" i="268"/>
  <c r="I130" i="268" s="1"/>
  <c r="K129" i="268"/>
  <c r="G129" i="268"/>
  <c r="A129" i="268"/>
  <c r="I129" i="268" s="1"/>
  <c r="K128" i="268"/>
  <c r="G128" i="268"/>
  <c r="A128" i="268"/>
  <c r="I128" i="268" s="1"/>
  <c r="K127" i="268"/>
  <c r="G127" i="268"/>
  <c r="A127" i="268"/>
  <c r="I127" i="268" s="1"/>
  <c r="K126" i="268"/>
  <c r="G126" i="268"/>
  <c r="A126" i="268"/>
  <c r="I126" i="268"/>
  <c r="K125" i="268"/>
  <c r="G125" i="268"/>
  <c r="A125" i="268"/>
  <c r="I125" i="268" s="1"/>
  <c r="K124" i="268"/>
  <c r="G124" i="268"/>
  <c r="A124" i="268"/>
  <c r="I124" i="268"/>
  <c r="K123" i="268"/>
  <c r="G123" i="268"/>
  <c r="A123" i="268"/>
  <c r="I123" i="268" s="1"/>
  <c r="K122" i="268"/>
  <c r="G122" i="268"/>
  <c r="A122" i="268"/>
  <c r="I122" i="268" s="1"/>
  <c r="K121" i="268"/>
  <c r="G121" i="268"/>
  <c r="A121" i="268"/>
  <c r="I121" i="268"/>
  <c r="K120" i="268"/>
  <c r="G120" i="268"/>
  <c r="A120" i="268"/>
  <c r="I120" i="268" s="1"/>
  <c r="K119" i="268"/>
  <c r="G119" i="268"/>
  <c r="A119" i="268"/>
  <c r="I119" i="268" s="1"/>
  <c r="K118" i="268"/>
  <c r="G118" i="268"/>
  <c r="A118" i="268"/>
  <c r="I118" i="268" s="1"/>
  <c r="K117" i="268"/>
  <c r="G117" i="268"/>
  <c r="A117" i="268"/>
  <c r="I117" i="268" s="1"/>
  <c r="K116" i="268"/>
  <c r="G116" i="268"/>
  <c r="A116" i="268"/>
  <c r="I116" i="268" s="1"/>
  <c r="K115" i="268"/>
  <c r="G115" i="268"/>
  <c r="A115" i="268"/>
  <c r="I115" i="268" s="1"/>
  <c r="K113" i="268"/>
  <c r="G113" i="268"/>
  <c r="A113" i="268"/>
  <c r="I113" i="268" s="1"/>
  <c r="K112" i="268"/>
  <c r="G112" i="268"/>
  <c r="A112" i="268"/>
  <c r="I112" i="268"/>
  <c r="K111" i="268"/>
  <c r="G111" i="268"/>
  <c r="A111" i="268"/>
  <c r="I111" i="268" s="1"/>
  <c r="K110" i="268"/>
  <c r="G110" i="268"/>
  <c r="A110" i="268"/>
  <c r="I110" i="268" s="1"/>
  <c r="K109" i="268"/>
  <c r="G109" i="268"/>
  <c r="A109" i="268"/>
  <c r="I109" i="268" s="1"/>
  <c r="K108" i="268"/>
  <c r="G108" i="268"/>
  <c r="A108" i="268"/>
  <c r="I108" i="268" s="1"/>
  <c r="K107" i="268"/>
  <c r="G107" i="268"/>
  <c r="A107" i="268"/>
  <c r="I107" i="268" s="1"/>
  <c r="K106" i="268"/>
  <c r="G106" i="268"/>
  <c r="A106" i="268"/>
  <c r="I106" i="268" s="1"/>
  <c r="K105" i="268"/>
  <c r="G105" i="268"/>
  <c r="A105" i="268"/>
  <c r="I105" i="268" s="1"/>
  <c r="K104" i="268"/>
  <c r="G104" i="268"/>
  <c r="A104" i="268"/>
  <c r="I104" i="268" s="1"/>
  <c r="K103" i="268"/>
  <c r="G103" i="268"/>
  <c r="A103" i="268"/>
  <c r="I103" i="268" s="1"/>
  <c r="K102" i="268"/>
  <c r="G102" i="268"/>
  <c r="A102" i="268"/>
  <c r="I102" i="268" s="1"/>
  <c r="K101" i="268"/>
  <c r="G101" i="268"/>
  <c r="A101" i="268"/>
  <c r="I101" i="268" s="1"/>
  <c r="K100" i="268"/>
  <c r="G100" i="268"/>
  <c r="A100" i="268"/>
  <c r="I100" i="268" s="1"/>
  <c r="K99" i="268"/>
  <c r="G99" i="268"/>
  <c r="A99" i="268"/>
  <c r="I99" i="268" s="1"/>
  <c r="K98" i="268"/>
  <c r="G98" i="268"/>
  <c r="A98" i="268"/>
  <c r="I98" i="268" s="1"/>
  <c r="K97" i="268"/>
  <c r="G97" i="268"/>
  <c r="A97" i="268"/>
  <c r="I97" i="268" s="1"/>
  <c r="K96" i="268"/>
  <c r="G96" i="268"/>
  <c r="A96" i="268"/>
  <c r="I96" i="268" s="1"/>
  <c r="K95" i="268"/>
  <c r="G95" i="268"/>
  <c r="A95" i="268"/>
  <c r="I95" i="268" s="1"/>
  <c r="K94" i="268"/>
  <c r="G94" i="268"/>
  <c r="A94" i="268"/>
  <c r="I94" i="268" s="1"/>
  <c r="K93" i="268"/>
  <c r="G93" i="268"/>
  <c r="A93" i="268"/>
  <c r="I93" i="268" s="1"/>
  <c r="K92" i="268"/>
  <c r="G92" i="268"/>
  <c r="A92" i="268"/>
  <c r="I92" i="268" s="1"/>
  <c r="K91" i="268"/>
  <c r="G91" i="268"/>
  <c r="A91" i="268"/>
  <c r="I91" i="268" s="1"/>
  <c r="K90" i="268"/>
  <c r="G90" i="268"/>
  <c r="A90" i="268"/>
  <c r="I90" i="268" s="1"/>
  <c r="K89" i="268"/>
  <c r="G89" i="268"/>
  <c r="A89" i="268"/>
  <c r="I89" i="268" s="1"/>
  <c r="K88" i="268"/>
  <c r="G88" i="268"/>
  <c r="A88" i="268"/>
  <c r="I88" i="268" s="1"/>
  <c r="K87" i="268"/>
  <c r="G87" i="268"/>
  <c r="A87" i="268"/>
  <c r="I87" i="268"/>
  <c r="K86" i="268"/>
  <c r="G86" i="268"/>
  <c r="A86" i="268"/>
  <c r="K85" i="268"/>
  <c r="G85" i="268"/>
  <c r="A85" i="268"/>
  <c r="I85" i="268" s="1"/>
  <c r="K84" i="268"/>
  <c r="G84" i="268"/>
  <c r="A84" i="268"/>
  <c r="I84" i="268" s="1"/>
  <c r="K83" i="268"/>
  <c r="G83" i="268"/>
  <c r="A83" i="268"/>
  <c r="I83" i="268" s="1"/>
  <c r="K82" i="268"/>
  <c r="G82" i="268"/>
  <c r="A82" i="268"/>
  <c r="I82" i="268" s="1"/>
  <c r="K81" i="268"/>
  <c r="G81" i="268"/>
  <c r="A81" i="268"/>
  <c r="I81" i="268" s="1"/>
  <c r="K80" i="268"/>
  <c r="G80" i="268"/>
  <c r="A80" i="268"/>
  <c r="I80" i="268" s="1"/>
  <c r="K79" i="268"/>
  <c r="G79" i="268"/>
  <c r="A79" i="268"/>
  <c r="I79" i="268" s="1"/>
  <c r="K78" i="268"/>
  <c r="G78" i="268"/>
  <c r="A78" i="268"/>
  <c r="I78" i="268" s="1"/>
  <c r="K77" i="268"/>
  <c r="G77" i="268"/>
  <c r="A77" i="268"/>
  <c r="I77" i="268" s="1"/>
  <c r="K76" i="268"/>
  <c r="G76" i="268"/>
  <c r="A76" i="268"/>
  <c r="I76" i="268" s="1"/>
  <c r="K75" i="268"/>
  <c r="G75" i="268"/>
  <c r="A75" i="268"/>
  <c r="I75" i="268"/>
  <c r="K74" i="268"/>
  <c r="G74" i="268"/>
  <c r="A74" i="268"/>
  <c r="I74" i="268" s="1"/>
  <c r="K73" i="268"/>
  <c r="G73" i="268"/>
  <c r="A73" i="268"/>
  <c r="I73" i="268" s="1"/>
  <c r="K72" i="268"/>
  <c r="G72" i="268"/>
  <c r="A72" i="268"/>
  <c r="I72" i="268" s="1"/>
  <c r="K71" i="268"/>
  <c r="G71" i="268"/>
  <c r="A71" i="268"/>
  <c r="I71" i="268" s="1"/>
  <c r="K70" i="268"/>
  <c r="G70" i="268"/>
  <c r="A70" i="268"/>
  <c r="I70" i="268" s="1"/>
  <c r="K69" i="268"/>
  <c r="G69" i="268"/>
  <c r="A69" i="268"/>
  <c r="I69" i="268" s="1"/>
  <c r="K68" i="268"/>
  <c r="G68" i="268"/>
  <c r="A68" i="268"/>
  <c r="I68" i="268" s="1"/>
  <c r="K67" i="268"/>
  <c r="G67" i="268"/>
  <c r="A67" i="268"/>
  <c r="I67" i="268" s="1"/>
  <c r="K66" i="268"/>
  <c r="G66" i="268"/>
  <c r="A66" i="268"/>
  <c r="I66" i="268" s="1"/>
  <c r="K65" i="268"/>
  <c r="G65" i="268"/>
  <c r="A65" i="268"/>
  <c r="I65" i="268" s="1"/>
  <c r="K64" i="268"/>
  <c r="G64" i="268"/>
  <c r="A64" i="268"/>
  <c r="I64" i="268"/>
  <c r="K63" i="268"/>
  <c r="G63" i="268"/>
  <c r="A63" i="268"/>
  <c r="I63" i="268" s="1"/>
  <c r="K62" i="268"/>
  <c r="G62" i="268"/>
  <c r="A62" i="268"/>
  <c r="I62" i="268" s="1"/>
  <c r="K61" i="268"/>
  <c r="G61" i="268"/>
  <c r="A61" i="268"/>
  <c r="I61" i="268" s="1"/>
  <c r="K60" i="268"/>
  <c r="G60" i="268"/>
  <c r="A60" i="268"/>
  <c r="I60" i="268" s="1"/>
  <c r="K59" i="268"/>
  <c r="G59" i="268"/>
  <c r="A59" i="268"/>
  <c r="I59" i="268" s="1"/>
  <c r="K58" i="268"/>
  <c r="G58" i="268"/>
  <c r="A58" i="268"/>
  <c r="I58" i="268" s="1"/>
  <c r="K57" i="268"/>
  <c r="G57" i="268"/>
  <c r="A57" i="268"/>
  <c r="I57" i="268" s="1"/>
  <c r="K56" i="268"/>
  <c r="G56" i="268"/>
  <c r="A56" i="268"/>
  <c r="I56" i="268"/>
  <c r="K55" i="268"/>
  <c r="G55" i="268"/>
  <c r="A55" i="268"/>
  <c r="I55" i="268" s="1"/>
  <c r="K54" i="268"/>
  <c r="G54" i="268"/>
  <c r="A54" i="268"/>
  <c r="I54" i="268" s="1"/>
  <c r="K53" i="268"/>
  <c r="G53" i="268"/>
  <c r="A53" i="268"/>
  <c r="I53" i="268" s="1"/>
  <c r="K52" i="268"/>
  <c r="G52" i="268"/>
  <c r="A52" i="268"/>
  <c r="I52" i="268" s="1"/>
  <c r="K51" i="268"/>
  <c r="G51" i="268"/>
  <c r="A51" i="268"/>
  <c r="I51" i="268" s="1"/>
  <c r="K50" i="268"/>
  <c r="G50" i="268"/>
  <c r="A50" i="268"/>
  <c r="I50" i="268" s="1"/>
  <c r="K49" i="268"/>
  <c r="G49" i="268"/>
  <c r="A49" i="268"/>
  <c r="I49" i="268" s="1"/>
  <c r="K48" i="268"/>
  <c r="G48" i="268"/>
  <c r="A48" i="268"/>
  <c r="I48" i="268" s="1"/>
  <c r="K47" i="268"/>
  <c r="G47" i="268"/>
  <c r="A47" i="268"/>
  <c r="I47" i="268" s="1"/>
  <c r="K46" i="268"/>
  <c r="G46" i="268"/>
  <c r="A46" i="268"/>
  <c r="I46" i="268" s="1"/>
  <c r="K45" i="268"/>
  <c r="G45" i="268"/>
  <c r="A45" i="268"/>
  <c r="I45" i="268" s="1"/>
  <c r="K44" i="268"/>
  <c r="G44" i="268"/>
  <c r="A44" i="268"/>
  <c r="I44" i="268" s="1"/>
  <c r="K43" i="268"/>
  <c r="G43" i="268"/>
  <c r="A43" i="268"/>
  <c r="I43" i="268"/>
  <c r="K42" i="268"/>
  <c r="G42" i="268"/>
  <c r="A42" i="268"/>
  <c r="K41" i="268"/>
  <c r="G41" i="268"/>
  <c r="A41" i="268"/>
  <c r="I41" i="268" s="1"/>
  <c r="K40" i="268"/>
  <c r="G40" i="268"/>
  <c r="A40" i="268"/>
  <c r="I40" i="268" s="1"/>
  <c r="K39" i="268"/>
  <c r="G39" i="268"/>
  <c r="A39" i="268"/>
  <c r="I39" i="268" s="1"/>
  <c r="K38" i="268"/>
  <c r="G38" i="268"/>
  <c r="A38" i="268"/>
  <c r="I38" i="268" s="1"/>
  <c r="K37" i="268"/>
  <c r="G37" i="268"/>
  <c r="A37" i="268"/>
  <c r="I37" i="268" s="1"/>
  <c r="K36" i="268"/>
  <c r="G36" i="268"/>
  <c r="A36" i="268"/>
  <c r="I36" i="268" s="1"/>
  <c r="K35" i="268"/>
  <c r="G35" i="268"/>
  <c r="A35" i="268"/>
  <c r="I35" i="268" s="1"/>
  <c r="K34" i="268"/>
  <c r="G34" i="268"/>
  <c r="A34" i="268"/>
  <c r="I34" i="268" s="1"/>
  <c r="K33" i="268"/>
  <c r="G33" i="268"/>
  <c r="A33" i="268"/>
  <c r="I33" i="268" s="1"/>
  <c r="K32" i="268"/>
  <c r="G32" i="268"/>
  <c r="A32" i="268"/>
  <c r="I32" i="268" s="1"/>
  <c r="K31" i="268"/>
  <c r="G31" i="268"/>
  <c r="A31" i="268"/>
  <c r="I31" i="268" s="1"/>
  <c r="K30" i="268"/>
  <c r="G30" i="268"/>
  <c r="A30" i="268"/>
  <c r="I30" i="268" s="1"/>
  <c r="K29" i="268"/>
  <c r="G29" i="268"/>
  <c r="A29" i="268"/>
  <c r="I29" i="268" s="1"/>
  <c r="K28" i="268"/>
  <c r="G28" i="268"/>
  <c r="A28" i="268"/>
  <c r="I28" i="268"/>
  <c r="K27" i="268"/>
  <c r="G27" i="268"/>
  <c r="A27" i="268"/>
  <c r="I27" i="268" s="1"/>
  <c r="K26" i="268"/>
  <c r="G26" i="268"/>
  <c r="I26" i="268"/>
  <c r="K25" i="268"/>
  <c r="G25" i="268"/>
  <c r="A25" i="268"/>
  <c r="I25" i="268" s="1"/>
  <c r="K24" i="268"/>
  <c r="G24" i="268"/>
  <c r="A24" i="268"/>
  <c r="I24" i="268" s="1"/>
  <c r="K23" i="268"/>
  <c r="G23" i="268"/>
  <c r="A23" i="268"/>
  <c r="I23" i="268" s="1"/>
  <c r="K22" i="268"/>
  <c r="G22" i="268"/>
  <c r="A22" i="268"/>
  <c r="I22" i="268" s="1"/>
  <c r="K21" i="268"/>
  <c r="G21" i="268"/>
  <c r="A21" i="268"/>
  <c r="I21" i="268" s="1"/>
  <c r="K20" i="268"/>
  <c r="G20" i="268"/>
  <c r="A20" i="268"/>
  <c r="I20" i="268" s="1"/>
  <c r="K19" i="268"/>
  <c r="G19" i="268"/>
  <c r="A19" i="268"/>
  <c r="I19" i="268" s="1"/>
  <c r="K18" i="268"/>
  <c r="G18" i="268"/>
  <c r="A18" i="268"/>
  <c r="I18" i="268" s="1"/>
  <c r="K17" i="268"/>
  <c r="G17" i="268"/>
  <c r="A17" i="268"/>
  <c r="I17" i="268" s="1"/>
  <c r="K16" i="268"/>
  <c r="G16" i="268"/>
  <c r="A16" i="268"/>
  <c r="I16" i="268" s="1"/>
  <c r="K15" i="268"/>
  <c r="G15" i="268"/>
  <c r="A15" i="268"/>
  <c r="I15" i="268" s="1"/>
  <c r="K14" i="268"/>
  <c r="G14" i="268"/>
  <c r="A14" i="268"/>
  <c r="I14" i="268" s="1"/>
  <c r="K13" i="268"/>
  <c r="G13" i="268"/>
  <c r="A13" i="268"/>
  <c r="I13" i="268"/>
  <c r="K12" i="268"/>
  <c r="G12" i="268"/>
  <c r="A12" i="268"/>
  <c r="I12" i="268" s="1"/>
  <c r="K11" i="268"/>
  <c r="G11" i="268"/>
  <c r="A11" i="268"/>
  <c r="I11" i="268" s="1"/>
  <c r="K10" i="268"/>
  <c r="G10" i="268"/>
  <c r="A10" i="268"/>
  <c r="I10" i="268" s="1"/>
  <c r="K9" i="268"/>
  <c r="G9" i="268"/>
  <c r="A9" i="268"/>
  <c r="K8" i="268"/>
  <c r="G8" i="268"/>
  <c r="A8" i="268"/>
  <c r="I8" i="268" s="1"/>
  <c r="K7" i="268"/>
  <c r="G7" i="268"/>
  <c r="A7" i="268"/>
  <c r="I7" i="268" s="1"/>
  <c r="AI6" i="268"/>
  <c r="AH6" i="268"/>
  <c r="AG6" i="268"/>
  <c r="AF6" i="268"/>
  <c r="AD6" i="268"/>
  <c r="AC6" i="268"/>
  <c r="K6" i="268"/>
  <c r="G6" i="268"/>
  <c r="A6" i="268"/>
  <c r="I6" i="268" s="1"/>
  <c r="AE5" i="268"/>
  <c r="K5" i="268"/>
  <c r="G5" i="268"/>
  <c r="A5" i="268"/>
  <c r="I5" i="268" s="1"/>
  <c r="AE4" i="268"/>
  <c r="AJ4" i="268" s="1"/>
  <c r="K4" i="268"/>
  <c r="G4" i="268"/>
  <c r="A4" i="268"/>
  <c r="I4" i="268" s="1"/>
  <c r="AE3" i="268"/>
  <c r="AJ3" i="268" s="1"/>
  <c r="K3" i="268"/>
  <c r="G3" i="268"/>
  <c r="A3" i="268"/>
  <c r="I3" i="268" s="1"/>
  <c r="AE2" i="268"/>
  <c r="AJ2" i="268" s="1"/>
  <c r="K2" i="268"/>
  <c r="G2" i="268"/>
  <c r="A2" i="268"/>
  <c r="W161" i="267"/>
  <c r="V161" i="267"/>
  <c r="U161" i="267"/>
  <c r="T161" i="267"/>
  <c r="R161" i="267"/>
  <c r="Q161" i="267"/>
  <c r="S161" i="267" s="1"/>
  <c r="F155" i="267"/>
  <c r="G153" i="267"/>
  <c r="A153" i="267"/>
  <c r="K152" i="267"/>
  <c r="G152" i="267"/>
  <c r="A152" i="267"/>
  <c r="I152" i="267" s="1"/>
  <c r="K151" i="267"/>
  <c r="G151" i="267"/>
  <c r="A151" i="267"/>
  <c r="I151" i="267" s="1"/>
  <c r="K150" i="267"/>
  <c r="G150" i="267"/>
  <c r="A150" i="267"/>
  <c r="I150" i="267" s="1"/>
  <c r="K149" i="267"/>
  <c r="G149" i="267"/>
  <c r="A149" i="267"/>
  <c r="I149" i="267"/>
  <c r="K148" i="267"/>
  <c r="G148" i="267"/>
  <c r="A148" i="267"/>
  <c r="I148" i="267" s="1"/>
  <c r="K147" i="267"/>
  <c r="G147" i="267"/>
  <c r="A147" i="267"/>
  <c r="I147" i="267" s="1"/>
  <c r="K146" i="267"/>
  <c r="G146" i="267"/>
  <c r="A146" i="267"/>
  <c r="I146" i="267" s="1"/>
  <c r="K145" i="267"/>
  <c r="G145" i="267"/>
  <c r="A145" i="267"/>
  <c r="I145" i="267" s="1"/>
  <c r="K144" i="267"/>
  <c r="G144" i="267"/>
  <c r="A144" i="267"/>
  <c r="I144" i="267" s="1"/>
  <c r="K143" i="267"/>
  <c r="G143" i="267"/>
  <c r="A143" i="267"/>
  <c r="I143" i="267" s="1"/>
  <c r="K142" i="267"/>
  <c r="G142" i="267"/>
  <c r="A142" i="267"/>
  <c r="I142" i="267" s="1"/>
  <c r="K141" i="267"/>
  <c r="G141" i="267"/>
  <c r="A141" i="267"/>
  <c r="I141" i="267" s="1"/>
  <c r="K140" i="267"/>
  <c r="G140" i="267"/>
  <c r="A140" i="267"/>
  <c r="I140" i="267" s="1"/>
  <c r="K139" i="267"/>
  <c r="G139" i="267"/>
  <c r="A139" i="267"/>
  <c r="I139" i="267" s="1"/>
  <c r="K138" i="267"/>
  <c r="G138" i="267"/>
  <c r="A138" i="267"/>
  <c r="I138" i="267" s="1"/>
  <c r="K137" i="267"/>
  <c r="G137" i="267"/>
  <c r="A137" i="267"/>
  <c r="I137" i="267" s="1"/>
  <c r="K136" i="267"/>
  <c r="G136" i="267"/>
  <c r="A136" i="267"/>
  <c r="I136" i="267" s="1"/>
  <c r="K135" i="267"/>
  <c r="G135" i="267"/>
  <c r="A135" i="267"/>
  <c r="I135" i="267"/>
  <c r="K134" i="267"/>
  <c r="G134" i="267"/>
  <c r="A134" i="267"/>
  <c r="I134" i="267" s="1"/>
  <c r="K133" i="267"/>
  <c r="G133" i="267"/>
  <c r="A133" i="267"/>
  <c r="I133" i="267" s="1"/>
  <c r="K132" i="267"/>
  <c r="G132" i="267"/>
  <c r="A132" i="267"/>
  <c r="I132" i="267" s="1"/>
  <c r="K131" i="267"/>
  <c r="G131" i="267"/>
  <c r="A131" i="267"/>
  <c r="I131" i="267"/>
  <c r="K130" i="267"/>
  <c r="G130" i="267"/>
  <c r="A130" i="267"/>
  <c r="I130" i="267" s="1"/>
  <c r="K129" i="267"/>
  <c r="G129" i="267"/>
  <c r="A129" i="267"/>
  <c r="I129" i="267" s="1"/>
  <c r="K128" i="267"/>
  <c r="G128" i="267"/>
  <c r="A128" i="267"/>
  <c r="I128" i="267" s="1"/>
  <c r="K127" i="267"/>
  <c r="G127" i="267"/>
  <c r="A127" i="267"/>
  <c r="I127" i="267" s="1"/>
  <c r="K126" i="267"/>
  <c r="G126" i="267"/>
  <c r="A126" i="267"/>
  <c r="I126" i="267" s="1"/>
  <c r="K125" i="267"/>
  <c r="G125" i="267"/>
  <c r="A125" i="267"/>
  <c r="I125" i="267" s="1"/>
  <c r="K124" i="267"/>
  <c r="G124" i="267"/>
  <c r="A124" i="267"/>
  <c r="I124" i="267" s="1"/>
  <c r="K123" i="267"/>
  <c r="G123" i="267"/>
  <c r="A123" i="267"/>
  <c r="I123" i="267" s="1"/>
  <c r="K122" i="267"/>
  <c r="G122" i="267"/>
  <c r="A122" i="267"/>
  <c r="I122" i="267" s="1"/>
  <c r="K121" i="267"/>
  <c r="G121" i="267"/>
  <c r="A121" i="267"/>
  <c r="I121" i="267" s="1"/>
  <c r="K120" i="267"/>
  <c r="G120" i="267"/>
  <c r="A120" i="267"/>
  <c r="I120" i="267" s="1"/>
  <c r="K119" i="267"/>
  <c r="G119" i="267"/>
  <c r="A119" i="267"/>
  <c r="I119" i="267" s="1"/>
  <c r="K118" i="267"/>
  <c r="G118" i="267"/>
  <c r="A118" i="267"/>
  <c r="I118" i="267" s="1"/>
  <c r="K117" i="267"/>
  <c r="G117" i="267"/>
  <c r="A117" i="267"/>
  <c r="I117" i="267" s="1"/>
  <c r="K116" i="267"/>
  <c r="G116" i="267"/>
  <c r="A116" i="267"/>
  <c r="I116" i="267" s="1"/>
  <c r="K115" i="267"/>
  <c r="G115" i="267"/>
  <c r="A115" i="267"/>
  <c r="I115" i="267" s="1"/>
  <c r="K114" i="267"/>
  <c r="G114" i="267"/>
  <c r="A114" i="267"/>
  <c r="I114" i="267" s="1"/>
  <c r="K113" i="267"/>
  <c r="G113" i="267"/>
  <c r="A113" i="267"/>
  <c r="I113" i="267" s="1"/>
  <c r="K112" i="267"/>
  <c r="G112" i="267"/>
  <c r="A112" i="267"/>
  <c r="I112" i="267" s="1"/>
  <c r="K111" i="267"/>
  <c r="G111" i="267"/>
  <c r="A111" i="267"/>
  <c r="I111" i="267"/>
  <c r="K110" i="267"/>
  <c r="G110" i="267"/>
  <c r="A110" i="267"/>
  <c r="K109" i="267"/>
  <c r="G109" i="267"/>
  <c r="A109" i="267"/>
  <c r="K108" i="267"/>
  <c r="G108" i="267"/>
  <c r="A108" i="267"/>
  <c r="I108" i="267" s="1"/>
  <c r="K107" i="267"/>
  <c r="G107" i="267"/>
  <c r="A107" i="267"/>
  <c r="I107" i="267" s="1"/>
  <c r="K106" i="267"/>
  <c r="G106" i="267"/>
  <c r="A106" i="267"/>
  <c r="I106" i="267" s="1"/>
  <c r="K105" i="267"/>
  <c r="G105" i="267"/>
  <c r="A105" i="267"/>
  <c r="I105" i="267" s="1"/>
  <c r="K104" i="267"/>
  <c r="G104" i="267"/>
  <c r="A104" i="267"/>
  <c r="I104" i="267" s="1"/>
  <c r="K103" i="267"/>
  <c r="G103" i="267"/>
  <c r="A103" i="267"/>
  <c r="I103" i="267" s="1"/>
  <c r="K102" i="267"/>
  <c r="G102" i="267"/>
  <c r="A102" i="267"/>
  <c r="I102" i="267" s="1"/>
  <c r="K101" i="267"/>
  <c r="G101" i="267"/>
  <c r="A101" i="267"/>
  <c r="I101" i="267" s="1"/>
  <c r="K100" i="267"/>
  <c r="G100" i="267"/>
  <c r="A100" i="267"/>
  <c r="I100" i="267" s="1"/>
  <c r="K99" i="267"/>
  <c r="G99" i="267"/>
  <c r="A99" i="267"/>
  <c r="I99" i="267" s="1"/>
  <c r="K98" i="267"/>
  <c r="G98" i="267"/>
  <c r="A98" i="267"/>
  <c r="I98" i="267" s="1"/>
  <c r="K97" i="267"/>
  <c r="G97" i="267"/>
  <c r="A97" i="267"/>
  <c r="I97" i="267" s="1"/>
  <c r="K96" i="267"/>
  <c r="G96" i="267"/>
  <c r="A96" i="267"/>
  <c r="I96" i="267" s="1"/>
  <c r="K95" i="267"/>
  <c r="G95" i="267"/>
  <c r="A95" i="267"/>
  <c r="I95" i="267" s="1"/>
  <c r="K94" i="267"/>
  <c r="G94" i="267"/>
  <c r="A94" i="267"/>
  <c r="I94" i="267" s="1"/>
  <c r="K93" i="267"/>
  <c r="G93" i="267"/>
  <c r="A93" i="267"/>
  <c r="I93" i="267" s="1"/>
  <c r="K92" i="267"/>
  <c r="G92" i="267"/>
  <c r="A92" i="267"/>
  <c r="I92" i="267"/>
  <c r="K91" i="267"/>
  <c r="G91" i="267"/>
  <c r="A91" i="267"/>
  <c r="I91" i="267" s="1"/>
  <c r="K90" i="267"/>
  <c r="G90" i="267"/>
  <c r="A90" i="267"/>
  <c r="I90" i="267" s="1"/>
  <c r="K89" i="267"/>
  <c r="G89" i="267"/>
  <c r="A89" i="267"/>
  <c r="I89" i="267" s="1"/>
  <c r="K88" i="267"/>
  <c r="G88" i="267"/>
  <c r="A88" i="267"/>
  <c r="I88" i="267" s="1"/>
  <c r="K87" i="267"/>
  <c r="G87" i="267"/>
  <c r="A87" i="267"/>
  <c r="I87" i="267" s="1"/>
  <c r="K86" i="267"/>
  <c r="G86" i="267"/>
  <c r="A86" i="267"/>
  <c r="K85" i="267"/>
  <c r="G85" i="267"/>
  <c r="A85" i="267"/>
  <c r="I85" i="267" s="1"/>
  <c r="K84" i="267"/>
  <c r="G84" i="267"/>
  <c r="A84" i="267"/>
  <c r="I84" i="267" s="1"/>
  <c r="K83" i="267"/>
  <c r="G83" i="267"/>
  <c r="A83" i="267"/>
  <c r="I83" i="267" s="1"/>
  <c r="K82" i="267"/>
  <c r="G82" i="267"/>
  <c r="A82" i="267"/>
  <c r="I82" i="267" s="1"/>
  <c r="K81" i="267"/>
  <c r="G81" i="267"/>
  <c r="A81" i="267"/>
  <c r="I81" i="267" s="1"/>
  <c r="K80" i="267"/>
  <c r="G80" i="267"/>
  <c r="A80" i="267"/>
  <c r="I80" i="267" s="1"/>
  <c r="K79" i="267"/>
  <c r="G79" i="267"/>
  <c r="A79" i="267"/>
  <c r="I79" i="267" s="1"/>
  <c r="K78" i="267"/>
  <c r="G78" i="267"/>
  <c r="A78" i="267"/>
  <c r="I78" i="267" s="1"/>
  <c r="K77" i="267"/>
  <c r="G77" i="267"/>
  <c r="A77" i="267"/>
  <c r="I77" i="267" s="1"/>
  <c r="K76" i="267"/>
  <c r="G76" i="267"/>
  <c r="A76" i="267"/>
  <c r="I76" i="267" s="1"/>
  <c r="K75" i="267"/>
  <c r="G75" i="267"/>
  <c r="A75" i="267"/>
  <c r="I75" i="267" s="1"/>
  <c r="K74" i="267"/>
  <c r="G74" i="267"/>
  <c r="A74" i="267"/>
  <c r="I74" i="267" s="1"/>
  <c r="K73" i="267"/>
  <c r="G73" i="267"/>
  <c r="A73" i="267"/>
  <c r="I73" i="267" s="1"/>
  <c r="K72" i="267"/>
  <c r="G72" i="267"/>
  <c r="A72" i="267"/>
  <c r="I72" i="267" s="1"/>
  <c r="K71" i="267"/>
  <c r="G71" i="267"/>
  <c r="A71" i="267"/>
  <c r="I71" i="267" s="1"/>
  <c r="K70" i="267"/>
  <c r="G70" i="267"/>
  <c r="A70" i="267"/>
  <c r="I70" i="267" s="1"/>
  <c r="K69" i="267"/>
  <c r="G69" i="267"/>
  <c r="A69" i="267"/>
  <c r="I69" i="267" s="1"/>
  <c r="K68" i="267"/>
  <c r="G68" i="267"/>
  <c r="A68" i="267"/>
  <c r="I68" i="267" s="1"/>
  <c r="K67" i="267"/>
  <c r="G67" i="267"/>
  <c r="A67" i="267"/>
  <c r="I67" i="267" s="1"/>
  <c r="K66" i="267"/>
  <c r="G66" i="267"/>
  <c r="A66" i="267"/>
  <c r="I66" i="267" s="1"/>
  <c r="K65" i="267"/>
  <c r="G65" i="267"/>
  <c r="A65" i="267"/>
  <c r="I65" i="267" s="1"/>
  <c r="K64" i="267"/>
  <c r="G64" i="267"/>
  <c r="A64" i="267"/>
  <c r="I64" i="267" s="1"/>
  <c r="K63" i="267"/>
  <c r="G63" i="267"/>
  <c r="A63" i="267"/>
  <c r="I63" i="267" s="1"/>
  <c r="K62" i="267"/>
  <c r="G62" i="267"/>
  <c r="A62" i="267"/>
  <c r="I62" i="267" s="1"/>
  <c r="K61" i="267"/>
  <c r="G61" i="267"/>
  <c r="A61" i="267"/>
  <c r="I61" i="267" s="1"/>
  <c r="K60" i="267"/>
  <c r="G60" i="267"/>
  <c r="A60" i="267"/>
  <c r="I60" i="267" s="1"/>
  <c r="K59" i="267"/>
  <c r="G59" i="267"/>
  <c r="A59" i="267"/>
  <c r="I59" i="267" s="1"/>
  <c r="K58" i="267"/>
  <c r="G58" i="267"/>
  <c r="A58" i="267"/>
  <c r="I58" i="267" s="1"/>
  <c r="K57" i="267"/>
  <c r="G57" i="267"/>
  <c r="A57" i="267"/>
  <c r="K56" i="267"/>
  <c r="G56" i="267"/>
  <c r="A56" i="267"/>
  <c r="I56" i="267" s="1"/>
  <c r="K55" i="267"/>
  <c r="G55" i="267"/>
  <c r="A55" i="267"/>
  <c r="K54" i="267"/>
  <c r="G54" i="267"/>
  <c r="A54" i="267"/>
  <c r="I54" i="267" s="1"/>
  <c r="K53" i="267"/>
  <c r="G53" i="267"/>
  <c r="A53" i="267"/>
  <c r="I53" i="267" s="1"/>
  <c r="K52" i="267"/>
  <c r="G52" i="267"/>
  <c r="A52" i="267"/>
  <c r="I52" i="267" s="1"/>
  <c r="K51" i="267"/>
  <c r="G51" i="267"/>
  <c r="A51" i="267"/>
  <c r="I51" i="267" s="1"/>
  <c r="K50" i="267"/>
  <c r="G50" i="267"/>
  <c r="A50" i="267"/>
  <c r="I50" i="267" s="1"/>
  <c r="K49" i="267"/>
  <c r="G49" i="267"/>
  <c r="A49" i="267"/>
  <c r="I49" i="267" s="1"/>
  <c r="K48" i="267"/>
  <c r="G48" i="267"/>
  <c r="A48" i="267"/>
  <c r="I48" i="267" s="1"/>
  <c r="K47" i="267"/>
  <c r="G47" i="267"/>
  <c r="A47" i="267"/>
  <c r="K46" i="267"/>
  <c r="G46" i="267"/>
  <c r="A46" i="267"/>
  <c r="I46" i="267" s="1"/>
  <c r="K45" i="267"/>
  <c r="G45" i="267"/>
  <c r="A45" i="267"/>
  <c r="I45" i="267" s="1"/>
  <c r="K44" i="267"/>
  <c r="G44" i="267"/>
  <c r="A44" i="267"/>
  <c r="I44" i="267" s="1"/>
  <c r="K43" i="267"/>
  <c r="G43" i="267"/>
  <c r="A43" i="267"/>
  <c r="I43" i="267"/>
  <c r="K42" i="267"/>
  <c r="G42" i="267"/>
  <c r="A42" i="267"/>
  <c r="K41" i="267"/>
  <c r="G41" i="267"/>
  <c r="A41" i="267"/>
  <c r="I41" i="267" s="1"/>
  <c r="K40" i="267"/>
  <c r="G40" i="267"/>
  <c r="A40" i="267"/>
  <c r="K39" i="267"/>
  <c r="G39" i="267"/>
  <c r="A39" i="267"/>
  <c r="I39" i="267" s="1"/>
  <c r="K38" i="267"/>
  <c r="G38" i="267"/>
  <c r="A38" i="267"/>
  <c r="I38" i="267" s="1"/>
  <c r="K37" i="267"/>
  <c r="G37" i="267"/>
  <c r="A37" i="267"/>
  <c r="K36" i="267"/>
  <c r="G36" i="267"/>
  <c r="A36" i="267"/>
  <c r="I36" i="267" s="1"/>
  <c r="K35" i="267"/>
  <c r="G35" i="267"/>
  <c r="A35" i="267"/>
  <c r="K34" i="267"/>
  <c r="G34" i="267"/>
  <c r="A34" i="267"/>
  <c r="I34" i="267" s="1"/>
  <c r="K33" i="267"/>
  <c r="G33" i="267"/>
  <c r="A33" i="267"/>
  <c r="I33" i="267" s="1"/>
  <c r="K32" i="267"/>
  <c r="G32" i="267"/>
  <c r="A32" i="267"/>
  <c r="I32" i="267" s="1"/>
  <c r="K31" i="267"/>
  <c r="G31" i="267"/>
  <c r="A31" i="267"/>
  <c r="I31" i="267" s="1"/>
  <c r="K30" i="267"/>
  <c r="G30" i="267"/>
  <c r="A30" i="267"/>
  <c r="K29" i="267"/>
  <c r="G29" i="267"/>
  <c r="A29" i="267"/>
  <c r="I29" i="267" s="1"/>
  <c r="K28" i="267"/>
  <c r="G28" i="267"/>
  <c r="A28" i="267"/>
  <c r="I28" i="267" s="1"/>
  <c r="K27" i="267"/>
  <c r="G27" i="267"/>
  <c r="A27" i="267"/>
  <c r="I27" i="267" s="1"/>
  <c r="K26" i="267"/>
  <c r="G26" i="267"/>
  <c r="A26" i="267"/>
  <c r="I26" i="267" s="1"/>
  <c r="K25" i="267"/>
  <c r="G25" i="267"/>
  <c r="A25" i="267"/>
  <c r="I25" i="267" s="1"/>
  <c r="K24" i="267"/>
  <c r="G24" i="267"/>
  <c r="A24" i="267"/>
  <c r="I24" i="267" s="1"/>
  <c r="K23" i="267"/>
  <c r="G23" i="267"/>
  <c r="A23" i="267"/>
  <c r="I23" i="267" s="1"/>
  <c r="K22" i="267"/>
  <c r="G22" i="267"/>
  <c r="A22" i="267"/>
  <c r="I22" i="267" s="1"/>
  <c r="K21" i="267"/>
  <c r="G21" i="267"/>
  <c r="A21" i="267"/>
  <c r="I21" i="267" s="1"/>
  <c r="K20" i="267"/>
  <c r="G20" i="267"/>
  <c r="A20" i="267"/>
  <c r="I20" i="267" s="1"/>
  <c r="K19" i="267"/>
  <c r="G19" i="267"/>
  <c r="A19" i="267"/>
  <c r="I19" i="267" s="1"/>
  <c r="K18" i="267"/>
  <c r="G18" i="267"/>
  <c r="A18" i="267"/>
  <c r="I18" i="267" s="1"/>
  <c r="K17" i="267"/>
  <c r="G17" i="267"/>
  <c r="A17" i="267"/>
  <c r="I17" i="267" s="1"/>
  <c r="K16" i="267"/>
  <c r="G16" i="267"/>
  <c r="A16" i="267"/>
  <c r="I16" i="267" s="1"/>
  <c r="K15" i="267"/>
  <c r="G15" i="267"/>
  <c r="A15" i="267"/>
  <c r="I15" i="267" s="1"/>
  <c r="K14" i="267"/>
  <c r="G14" i="267"/>
  <c r="A14" i="267"/>
  <c r="I14" i="267" s="1"/>
  <c r="K13" i="267"/>
  <c r="G13" i="267"/>
  <c r="A13" i="267"/>
  <c r="I13" i="267" s="1"/>
  <c r="K12" i="267"/>
  <c r="G12" i="267"/>
  <c r="A12" i="267"/>
  <c r="I12" i="267" s="1"/>
  <c r="K11" i="267"/>
  <c r="G11" i="267"/>
  <c r="A11" i="267"/>
  <c r="I11" i="267" s="1"/>
  <c r="K10" i="267"/>
  <c r="G10" i="267"/>
  <c r="A10" i="267"/>
  <c r="I10" i="267" s="1"/>
  <c r="K9" i="267"/>
  <c r="G9" i="267"/>
  <c r="A9" i="267"/>
  <c r="I9" i="267" s="1"/>
  <c r="K8" i="267"/>
  <c r="G8" i="267"/>
  <c r="A8" i="267"/>
  <c r="I8" i="267" s="1"/>
  <c r="K7" i="267"/>
  <c r="G7" i="267"/>
  <c r="A7" i="267"/>
  <c r="I7" i="267" s="1"/>
  <c r="AI6" i="267"/>
  <c r="AH6" i="267"/>
  <c r="AG6" i="267"/>
  <c r="AF6" i="267"/>
  <c r="AD6" i="267"/>
  <c r="AC6" i="267"/>
  <c r="K6" i="267"/>
  <c r="G6" i="267"/>
  <c r="A6" i="267"/>
  <c r="AE5" i="267"/>
  <c r="K5" i="267"/>
  <c r="G5" i="267"/>
  <c r="A5" i="267"/>
  <c r="I5" i="267" s="1"/>
  <c r="AE4" i="267"/>
  <c r="AJ4" i="267" s="1"/>
  <c r="K4" i="267"/>
  <c r="G4" i="267"/>
  <c r="A4" i="267"/>
  <c r="I4" i="267" s="1"/>
  <c r="AE3" i="267"/>
  <c r="AJ3" i="267" s="1"/>
  <c r="K3" i="267"/>
  <c r="G3" i="267"/>
  <c r="A3" i="267"/>
  <c r="AE2" i="267"/>
  <c r="AJ2" i="267" s="1"/>
  <c r="K2" i="267"/>
  <c r="G2" i="267"/>
  <c r="A2" i="267"/>
  <c r="W161" i="264"/>
  <c r="V161" i="264"/>
  <c r="U161" i="264"/>
  <c r="T161" i="264"/>
  <c r="R161" i="264"/>
  <c r="Q161" i="264"/>
  <c r="S161" i="264" s="1"/>
  <c r="F155" i="264"/>
  <c r="G153" i="264"/>
  <c r="A153" i="264"/>
  <c r="K152" i="264"/>
  <c r="G152" i="264"/>
  <c r="A152" i="264"/>
  <c r="I152" i="264"/>
  <c r="K151" i="264"/>
  <c r="G151" i="264"/>
  <c r="A151" i="264"/>
  <c r="I151" i="264" s="1"/>
  <c r="K150" i="264"/>
  <c r="G150" i="264"/>
  <c r="A150" i="264"/>
  <c r="I150" i="264"/>
  <c r="K149" i="264"/>
  <c r="G149" i="264"/>
  <c r="A149" i="264"/>
  <c r="I149" i="264" s="1"/>
  <c r="K148" i="264"/>
  <c r="G148" i="264"/>
  <c r="A148" i="264"/>
  <c r="I148" i="264" s="1"/>
  <c r="K147" i="264"/>
  <c r="G147" i="264"/>
  <c r="A147" i="264"/>
  <c r="I147" i="264" s="1"/>
  <c r="K146" i="264"/>
  <c r="G146" i="264"/>
  <c r="A146" i="264"/>
  <c r="I146" i="264" s="1"/>
  <c r="K145" i="264"/>
  <c r="G145" i="264"/>
  <c r="A145" i="264"/>
  <c r="I145" i="264" s="1"/>
  <c r="K144" i="264"/>
  <c r="G144" i="264"/>
  <c r="A144" i="264"/>
  <c r="I144" i="264" s="1"/>
  <c r="K143" i="264"/>
  <c r="G143" i="264"/>
  <c r="A143" i="264"/>
  <c r="I143" i="264" s="1"/>
  <c r="K142" i="264"/>
  <c r="G142" i="264"/>
  <c r="A142" i="264"/>
  <c r="I142" i="264" s="1"/>
  <c r="K141" i="264"/>
  <c r="G141" i="264"/>
  <c r="A141" i="264"/>
  <c r="I141" i="264" s="1"/>
  <c r="K140" i="264"/>
  <c r="G140" i="264"/>
  <c r="A140" i="264"/>
  <c r="I140" i="264" s="1"/>
  <c r="K139" i="264"/>
  <c r="G139" i="264"/>
  <c r="A139" i="264"/>
  <c r="I139" i="264" s="1"/>
  <c r="K138" i="264"/>
  <c r="G138" i="264"/>
  <c r="A138" i="264"/>
  <c r="I138" i="264" s="1"/>
  <c r="K137" i="264"/>
  <c r="G137" i="264"/>
  <c r="A137" i="264"/>
  <c r="I137" i="264" s="1"/>
  <c r="K136" i="264"/>
  <c r="G136" i="264"/>
  <c r="A136" i="264"/>
  <c r="I136" i="264" s="1"/>
  <c r="K135" i="264"/>
  <c r="G135" i="264"/>
  <c r="A135" i="264"/>
  <c r="I135" i="264" s="1"/>
  <c r="K134" i="264"/>
  <c r="G134" i="264"/>
  <c r="A134" i="264"/>
  <c r="I134" i="264" s="1"/>
  <c r="K133" i="264"/>
  <c r="G133" i="264"/>
  <c r="A133" i="264"/>
  <c r="I133" i="264" s="1"/>
  <c r="K132" i="264"/>
  <c r="G132" i="264"/>
  <c r="A132" i="264"/>
  <c r="I132" i="264" s="1"/>
  <c r="K131" i="264"/>
  <c r="G131" i="264"/>
  <c r="A131" i="264"/>
  <c r="I131" i="264" s="1"/>
  <c r="K130" i="264"/>
  <c r="G130" i="264"/>
  <c r="A130" i="264"/>
  <c r="I130" i="264" s="1"/>
  <c r="K129" i="264"/>
  <c r="G129" i="264"/>
  <c r="A129" i="264"/>
  <c r="I129" i="264" s="1"/>
  <c r="K128" i="264"/>
  <c r="G128" i="264"/>
  <c r="A128" i="264"/>
  <c r="I128" i="264" s="1"/>
  <c r="K127" i="264"/>
  <c r="G127" i="264"/>
  <c r="A127" i="264"/>
  <c r="I127" i="264"/>
  <c r="K126" i="264"/>
  <c r="G126" i="264"/>
  <c r="A126" i="264"/>
  <c r="I126" i="264" s="1"/>
  <c r="K125" i="264"/>
  <c r="G125" i="264"/>
  <c r="A125" i="264"/>
  <c r="I125" i="264" s="1"/>
  <c r="K124" i="264"/>
  <c r="G124" i="264"/>
  <c r="A124" i="264"/>
  <c r="I124" i="264" s="1"/>
  <c r="K123" i="264"/>
  <c r="G123" i="264"/>
  <c r="A123" i="264"/>
  <c r="I123" i="264" s="1"/>
  <c r="K122" i="264"/>
  <c r="G122" i="264"/>
  <c r="A122" i="264"/>
  <c r="I122" i="264" s="1"/>
  <c r="K121" i="264"/>
  <c r="G121" i="264"/>
  <c r="A121" i="264"/>
  <c r="I121" i="264" s="1"/>
  <c r="K120" i="264"/>
  <c r="G120" i="264"/>
  <c r="A120" i="264"/>
  <c r="I120" i="264" s="1"/>
  <c r="K119" i="264"/>
  <c r="G119" i="264"/>
  <c r="A119" i="264"/>
  <c r="I119" i="264" s="1"/>
  <c r="K118" i="264"/>
  <c r="G118" i="264"/>
  <c r="A118" i="264"/>
  <c r="I118" i="264" s="1"/>
  <c r="K117" i="264"/>
  <c r="G117" i="264"/>
  <c r="A117" i="264"/>
  <c r="I117" i="264" s="1"/>
  <c r="K116" i="264"/>
  <c r="G116" i="264"/>
  <c r="A116" i="264"/>
  <c r="I116" i="264" s="1"/>
  <c r="K115" i="264"/>
  <c r="G115" i="264"/>
  <c r="A115" i="264"/>
  <c r="I115" i="264" s="1"/>
  <c r="K114" i="264"/>
  <c r="G114" i="264"/>
  <c r="A114" i="264"/>
  <c r="K113" i="264"/>
  <c r="G113" i="264"/>
  <c r="A113" i="264"/>
  <c r="I113" i="264" s="1"/>
  <c r="K112" i="264"/>
  <c r="G112" i="264"/>
  <c r="A112" i="264"/>
  <c r="I112" i="264" s="1"/>
  <c r="K111" i="264"/>
  <c r="G111" i="264"/>
  <c r="A111" i="264"/>
  <c r="I111" i="264" s="1"/>
  <c r="K110" i="264"/>
  <c r="G110" i="264"/>
  <c r="A110" i="264"/>
  <c r="K109" i="264"/>
  <c r="G109" i="264"/>
  <c r="A109" i="264"/>
  <c r="K108" i="264"/>
  <c r="G108" i="264"/>
  <c r="A108" i="264"/>
  <c r="I108" i="264" s="1"/>
  <c r="K107" i="264"/>
  <c r="G107" i="264"/>
  <c r="A107" i="264"/>
  <c r="I107" i="264" s="1"/>
  <c r="K106" i="264"/>
  <c r="G106" i="264"/>
  <c r="A106" i="264"/>
  <c r="I106" i="264" s="1"/>
  <c r="K105" i="264"/>
  <c r="G105" i="264"/>
  <c r="A105" i="264"/>
  <c r="I105" i="264" s="1"/>
  <c r="K104" i="264"/>
  <c r="G104" i="264"/>
  <c r="A104" i="264"/>
  <c r="I104" i="264" s="1"/>
  <c r="K103" i="264"/>
  <c r="G103" i="264"/>
  <c r="A103" i="264"/>
  <c r="I103" i="264" s="1"/>
  <c r="K102" i="264"/>
  <c r="G102" i="264"/>
  <c r="A102" i="264"/>
  <c r="I102" i="264" s="1"/>
  <c r="K101" i="264"/>
  <c r="G101" i="264"/>
  <c r="A101" i="264"/>
  <c r="I101" i="264" s="1"/>
  <c r="K100" i="264"/>
  <c r="G100" i="264"/>
  <c r="A100" i="264"/>
  <c r="I100" i="264" s="1"/>
  <c r="K99" i="264"/>
  <c r="G99" i="264"/>
  <c r="A99" i="264"/>
  <c r="I99" i="264" s="1"/>
  <c r="K98" i="264"/>
  <c r="G98" i="264"/>
  <c r="A98" i="264"/>
  <c r="I98" i="264" s="1"/>
  <c r="K97" i="264"/>
  <c r="G97" i="264"/>
  <c r="A97" i="264"/>
  <c r="I97" i="264" s="1"/>
  <c r="K96" i="264"/>
  <c r="G96" i="264"/>
  <c r="A96" i="264"/>
  <c r="I96" i="264" s="1"/>
  <c r="K95" i="264"/>
  <c r="G95" i="264"/>
  <c r="A95" i="264"/>
  <c r="I95" i="264" s="1"/>
  <c r="K94" i="264"/>
  <c r="G94" i="264"/>
  <c r="A94" i="264"/>
  <c r="I94" i="264" s="1"/>
  <c r="K93" i="264"/>
  <c r="G93" i="264"/>
  <c r="A93" i="264"/>
  <c r="I93" i="264" s="1"/>
  <c r="K92" i="264"/>
  <c r="G92" i="264"/>
  <c r="A92" i="264"/>
  <c r="I92" i="264" s="1"/>
  <c r="K91" i="264"/>
  <c r="G91" i="264"/>
  <c r="A91" i="264"/>
  <c r="I91" i="264" s="1"/>
  <c r="K90" i="264"/>
  <c r="G90" i="264"/>
  <c r="A90" i="264"/>
  <c r="I90" i="264" s="1"/>
  <c r="K89" i="264"/>
  <c r="G89" i="264"/>
  <c r="A89" i="264"/>
  <c r="I89" i="264" s="1"/>
  <c r="K88" i="264"/>
  <c r="G88" i="264"/>
  <c r="A88" i="264"/>
  <c r="I88" i="264" s="1"/>
  <c r="K87" i="264"/>
  <c r="G87" i="264"/>
  <c r="A87" i="264"/>
  <c r="I87" i="264" s="1"/>
  <c r="K86" i="264"/>
  <c r="G86" i="264"/>
  <c r="A86" i="264"/>
  <c r="K85" i="264"/>
  <c r="G85" i="264"/>
  <c r="A85" i="264"/>
  <c r="I85" i="264" s="1"/>
  <c r="K84" i="264"/>
  <c r="G84" i="264"/>
  <c r="A84" i="264"/>
  <c r="I84" i="264" s="1"/>
  <c r="K83" i="264"/>
  <c r="G83" i="264"/>
  <c r="A83" i="264"/>
  <c r="I83" i="264" s="1"/>
  <c r="K82" i="264"/>
  <c r="G82" i="264"/>
  <c r="A82" i="264"/>
  <c r="I82" i="264" s="1"/>
  <c r="K81" i="264"/>
  <c r="G81" i="264"/>
  <c r="A81" i="264"/>
  <c r="I81" i="264" s="1"/>
  <c r="K80" i="264"/>
  <c r="G80" i="264"/>
  <c r="A80" i="264"/>
  <c r="I80" i="264" s="1"/>
  <c r="K79" i="264"/>
  <c r="G79" i="264"/>
  <c r="A79" i="264"/>
  <c r="I79" i="264" s="1"/>
  <c r="K78" i="264"/>
  <c r="G78" i="264"/>
  <c r="A78" i="264"/>
  <c r="I78" i="264" s="1"/>
  <c r="K77" i="264"/>
  <c r="G77" i="264"/>
  <c r="A77" i="264"/>
  <c r="I77" i="264" s="1"/>
  <c r="K76" i="264"/>
  <c r="G76" i="264"/>
  <c r="A76" i="264"/>
  <c r="I76" i="264" s="1"/>
  <c r="K75" i="264"/>
  <c r="G75" i="264"/>
  <c r="A75" i="264"/>
  <c r="I75" i="264" s="1"/>
  <c r="K74" i="264"/>
  <c r="G74" i="264"/>
  <c r="A74" i="264"/>
  <c r="I74" i="264" s="1"/>
  <c r="K73" i="264"/>
  <c r="G73" i="264"/>
  <c r="A73" i="264"/>
  <c r="I73" i="264" s="1"/>
  <c r="K72" i="264"/>
  <c r="G72" i="264"/>
  <c r="A72" i="264"/>
  <c r="I72" i="264" s="1"/>
  <c r="K71" i="264"/>
  <c r="G71" i="264"/>
  <c r="A71" i="264"/>
  <c r="K70" i="264"/>
  <c r="G70" i="264"/>
  <c r="A70" i="264"/>
  <c r="I70" i="264" s="1"/>
  <c r="K69" i="264"/>
  <c r="G69" i="264"/>
  <c r="A69" i="264"/>
  <c r="I69" i="264" s="1"/>
  <c r="K68" i="264"/>
  <c r="G68" i="264"/>
  <c r="A68" i="264"/>
  <c r="I68" i="264"/>
  <c r="K67" i="264"/>
  <c r="G67" i="264"/>
  <c r="A67" i="264"/>
  <c r="I67" i="264" s="1"/>
  <c r="K66" i="264"/>
  <c r="G66" i="264"/>
  <c r="A66" i="264"/>
  <c r="I66" i="264"/>
  <c r="K65" i="264"/>
  <c r="G65" i="264"/>
  <c r="A65" i="264"/>
  <c r="I65" i="264" s="1"/>
  <c r="K64" i="264"/>
  <c r="G64" i="264"/>
  <c r="A64" i="264"/>
  <c r="I64" i="264" s="1"/>
  <c r="K63" i="264"/>
  <c r="G63" i="264"/>
  <c r="A63" i="264"/>
  <c r="I63" i="264" s="1"/>
  <c r="K62" i="264"/>
  <c r="G62" i="264"/>
  <c r="A62" i="264"/>
  <c r="I62" i="264" s="1"/>
  <c r="K61" i="264"/>
  <c r="G61" i="264"/>
  <c r="A61" i="264"/>
  <c r="I61" i="264"/>
  <c r="K60" i="264"/>
  <c r="G60" i="264"/>
  <c r="A60" i="264"/>
  <c r="I60" i="264" s="1"/>
  <c r="K59" i="264"/>
  <c r="G59" i="264"/>
  <c r="A59" i="264"/>
  <c r="I59" i="264" s="1"/>
  <c r="K58" i="264"/>
  <c r="G58" i="264"/>
  <c r="A58" i="264"/>
  <c r="I58" i="264"/>
  <c r="K57" i="264"/>
  <c r="G57" i="264"/>
  <c r="A57" i="264"/>
  <c r="I57" i="264" s="1"/>
  <c r="K56" i="264"/>
  <c r="G56" i="264"/>
  <c r="A56" i="264"/>
  <c r="I56" i="264" s="1"/>
  <c r="K55" i="264"/>
  <c r="G55" i="264"/>
  <c r="A55" i="264"/>
  <c r="I55" i="264" s="1"/>
  <c r="K54" i="264"/>
  <c r="G54" i="264"/>
  <c r="A54" i="264"/>
  <c r="I54" i="264" s="1"/>
  <c r="K53" i="264"/>
  <c r="G53" i="264"/>
  <c r="A53" i="264"/>
  <c r="I53" i="264" s="1"/>
  <c r="K52" i="264"/>
  <c r="G52" i="264"/>
  <c r="A52" i="264"/>
  <c r="I52" i="264" s="1"/>
  <c r="K51" i="264"/>
  <c r="G51" i="264"/>
  <c r="A51" i="264"/>
  <c r="I51" i="264" s="1"/>
  <c r="K50" i="264"/>
  <c r="G50" i="264"/>
  <c r="A50" i="264"/>
  <c r="I50" i="264" s="1"/>
  <c r="K49" i="264"/>
  <c r="G49" i="264"/>
  <c r="A49" i="264"/>
  <c r="I49" i="264" s="1"/>
  <c r="K48" i="264"/>
  <c r="G48" i="264"/>
  <c r="A48" i="264"/>
  <c r="I48" i="264" s="1"/>
  <c r="K47" i="264"/>
  <c r="G47" i="264"/>
  <c r="A47" i="264"/>
  <c r="I47" i="264" s="1"/>
  <c r="K46" i="264"/>
  <c r="G46" i="264"/>
  <c r="A46" i="264"/>
  <c r="I46" i="264" s="1"/>
  <c r="K45" i="264"/>
  <c r="G45" i="264"/>
  <c r="A45" i="264"/>
  <c r="I45" i="264" s="1"/>
  <c r="K44" i="264"/>
  <c r="G44" i="264"/>
  <c r="A44" i="264"/>
  <c r="K43" i="264"/>
  <c r="G43" i="264"/>
  <c r="A43" i="264"/>
  <c r="I43" i="264" s="1"/>
  <c r="K42" i="264"/>
  <c r="G42" i="264"/>
  <c r="A42" i="264"/>
  <c r="K41" i="264"/>
  <c r="G41" i="264"/>
  <c r="A41" i="264"/>
  <c r="K40" i="264"/>
  <c r="G40" i="264"/>
  <c r="A40" i="264"/>
  <c r="K39" i="264"/>
  <c r="G39" i="264"/>
  <c r="A39" i="264"/>
  <c r="I39" i="264" s="1"/>
  <c r="K38" i="264"/>
  <c r="G38" i="264"/>
  <c r="A38" i="264"/>
  <c r="I38" i="264" s="1"/>
  <c r="K37" i="264"/>
  <c r="G37" i="264"/>
  <c r="A37" i="264"/>
  <c r="I37" i="264" s="1"/>
  <c r="K36" i="264"/>
  <c r="G36" i="264"/>
  <c r="A36" i="264"/>
  <c r="I36" i="264" s="1"/>
  <c r="K35" i="264"/>
  <c r="G35" i="264"/>
  <c r="A35" i="264"/>
  <c r="I35" i="264" s="1"/>
  <c r="K34" i="264"/>
  <c r="G34" i="264"/>
  <c r="A34" i="264"/>
  <c r="I34" i="264" s="1"/>
  <c r="K33" i="264"/>
  <c r="G33" i="264"/>
  <c r="A33" i="264"/>
  <c r="I33" i="264" s="1"/>
  <c r="K32" i="264"/>
  <c r="G32" i="264"/>
  <c r="A32" i="264"/>
  <c r="K31" i="264"/>
  <c r="G31" i="264"/>
  <c r="A31" i="264"/>
  <c r="I31" i="264" s="1"/>
  <c r="K30" i="264"/>
  <c r="G30" i="264"/>
  <c r="A30" i="264"/>
  <c r="I30" i="264" s="1"/>
  <c r="K29" i="264"/>
  <c r="G29" i="264"/>
  <c r="A29" i="264"/>
  <c r="I29" i="264" s="1"/>
  <c r="K28" i="264"/>
  <c r="G28" i="264"/>
  <c r="A28" i="264"/>
  <c r="I28" i="264" s="1"/>
  <c r="K27" i="264"/>
  <c r="G27" i="264"/>
  <c r="A27" i="264"/>
  <c r="I27" i="264" s="1"/>
  <c r="K26" i="264"/>
  <c r="G26" i="264"/>
  <c r="A26" i="264"/>
  <c r="I26" i="264" s="1"/>
  <c r="K25" i="264"/>
  <c r="G25" i="264"/>
  <c r="A25" i="264"/>
  <c r="I25" i="264" s="1"/>
  <c r="K24" i="264"/>
  <c r="G24" i="264"/>
  <c r="A24" i="264"/>
  <c r="I24" i="264" s="1"/>
  <c r="K23" i="264"/>
  <c r="G23" i="264"/>
  <c r="A23" i="264"/>
  <c r="I23" i="264" s="1"/>
  <c r="K22" i="264"/>
  <c r="G22" i="264"/>
  <c r="A22" i="264"/>
  <c r="I22" i="264" s="1"/>
  <c r="K21" i="264"/>
  <c r="G21" i="264"/>
  <c r="A21" i="264"/>
  <c r="I21" i="264" s="1"/>
  <c r="K20" i="264"/>
  <c r="G20" i="264"/>
  <c r="A20" i="264"/>
  <c r="I20" i="264" s="1"/>
  <c r="K19" i="264"/>
  <c r="G19" i="264"/>
  <c r="A19" i="264"/>
  <c r="I19" i="264" s="1"/>
  <c r="K18" i="264"/>
  <c r="G18" i="264"/>
  <c r="A18" i="264"/>
  <c r="I18" i="264" s="1"/>
  <c r="K17" i="264"/>
  <c r="G17" i="264"/>
  <c r="A17" i="264"/>
  <c r="I17" i="264" s="1"/>
  <c r="K16" i="264"/>
  <c r="G16" i="264"/>
  <c r="A16" i="264"/>
  <c r="I16" i="264" s="1"/>
  <c r="K15" i="264"/>
  <c r="G15" i="264"/>
  <c r="A15" i="264"/>
  <c r="I15" i="264" s="1"/>
  <c r="K14" i="264"/>
  <c r="G14" i="264"/>
  <c r="A14" i="264"/>
  <c r="I14" i="264" s="1"/>
  <c r="K13" i="264"/>
  <c r="G13" i="264"/>
  <c r="A13" i="264"/>
  <c r="I13" i="264" s="1"/>
  <c r="K12" i="264"/>
  <c r="G12" i="264"/>
  <c r="A12" i="264"/>
  <c r="I12" i="264" s="1"/>
  <c r="K11" i="264"/>
  <c r="G11" i="264"/>
  <c r="A11" i="264"/>
  <c r="I11" i="264" s="1"/>
  <c r="K10" i="264"/>
  <c r="G10" i="264"/>
  <c r="A10" i="264"/>
  <c r="I10" i="264" s="1"/>
  <c r="K9" i="264"/>
  <c r="G9" i="264"/>
  <c r="A9" i="264"/>
  <c r="I9" i="264" s="1"/>
  <c r="K8" i="264"/>
  <c r="G8" i="264"/>
  <c r="A8" i="264"/>
  <c r="I8" i="264" s="1"/>
  <c r="K7" i="264"/>
  <c r="G7" i="264"/>
  <c r="A7" i="264"/>
  <c r="I7" i="264" s="1"/>
  <c r="AI6" i="264"/>
  <c r="AH6" i="264"/>
  <c r="AG6" i="264"/>
  <c r="AF6" i="264"/>
  <c r="AD6" i="264"/>
  <c r="AC6" i="264"/>
  <c r="K6" i="264"/>
  <c r="G6" i="264"/>
  <c r="A6" i="264"/>
  <c r="AE5" i="264"/>
  <c r="K5" i="264"/>
  <c r="G5" i="264"/>
  <c r="A5" i="264"/>
  <c r="I5" i="264" s="1"/>
  <c r="AE4" i="264"/>
  <c r="AJ4" i="264"/>
  <c r="K4" i="264"/>
  <c r="G4" i="264"/>
  <c r="A4" i="264"/>
  <c r="AE3" i="264"/>
  <c r="AJ3" i="264" s="1"/>
  <c r="K3" i="264"/>
  <c r="G3" i="264"/>
  <c r="A3" i="264"/>
  <c r="AE2" i="264"/>
  <c r="AJ2" i="264" s="1"/>
  <c r="K2" i="264"/>
  <c r="G2" i="264"/>
  <c r="A2" i="264"/>
  <c r="A145" i="263"/>
  <c r="A152" i="262"/>
  <c r="I152" i="262" s="1"/>
  <c r="G152" i="262"/>
  <c r="K152" i="262"/>
  <c r="S152" i="262"/>
  <c r="T152" i="262"/>
  <c r="V152" i="262"/>
  <c r="W152" i="262"/>
  <c r="A153" i="262"/>
  <c r="I153" i="262" s="1"/>
  <c r="G153" i="262"/>
  <c r="R153" i="262" s="1"/>
  <c r="K153" i="262"/>
  <c r="S153" i="262"/>
  <c r="T153" i="262"/>
  <c r="U153" i="262"/>
  <c r="V153" i="262"/>
  <c r="W153" i="262"/>
  <c r="G151" i="262"/>
  <c r="K151" i="262"/>
  <c r="A151" i="262"/>
  <c r="I151" i="262" s="1"/>
  <c r="K152" i="263"/>
  <c r="G152" i="263"/>
  <c r="A152" i="263"/>
  <c r="I152" i="263" s="1"/>
  <c r="W161" i="263"/>
  <c r="V161" i="263"/>
  <c r="U161" i="263"/>
  <c r="T161" i="263"/>
  <c r="R161" i="263"/>
  <c r="F155" i="263"/>
  <c r="G153" i="263"/>
  <c r="A153" i="263"/>
  <c r="K151" i="263"/>
  <c r="G151" i="263"/>
  <c r="A151" i="263"/>
  <c r="I151" i="263" s="1"/>
  <c r="K150" i="263"/>
  <c r="G150" i="263"/>
  <c r="A150" i="263"/>
  <c r="I150" i="263"/>
  <c r="K149" i="263"/>
  <c r="G149" i="263"/>
  <c r="A149" i="263"/>
  <c r="I149" i="263" s="1"/>
  <c r="K148" i="263"/>
  <c r="G148" i="263"/>
  <c r="A148" i="263"/>
  <c r="I148" i="263"/>
  <c r="K147" i="263"/>
  <c r="G147" i="263"/>
  <c r="A147" i="263"/>
  <c r="I147" i="263"/>
  <c r="K146" i="263"/>
  <c r="G146" i="263"/>
  <c r="A146" i="263"/>
  <c r="I146" i="263"/>
  <c r="K145" i="263"/>
  <c r="G145" i="263"/>
  <c r="I145" i="263"/>
  <c r="K144" i="263"/>
  <c r="G144" i="263"/>
  <c r="A144" i="263"/>
  <c r="I144" i="263" s="1"/>
  <c r="K143" i="263"/>
  <c r="G143" i="263"/>
  <c r="A143" i="263"/>
  <c r="I143" i="263" s="1"/>
  <c r="K142" i="263"/>
  <c r="G142" i="263"/>
  <c r="A142" i="263"/>
  <c r="I142" i="263" s="1"/>
  <c r="K141" i="263"/>
  <c r="G141" i="263"/>
  <c r="A141" i="263"/>
  <c r="I141" i="263"/>
  <c r="K140" i="263"/>
  <c r="G140" i="263"/>
  <c r="A140" i="263"/>
  <c r="I140" i="263" s="1"/>
  <c r="K139" i="263"/>
  <c r="G139" i="263"/>
  <c r="A139" i="263"/>
  <c r="I139" i="263" s="1"/>
  <c r="K138" i="263"/>
  <c r="G138" i="263"/>
  <c r="A138" i="263"/>
  <c r="I138" i="263" s="1"/>
  <c r="K137" i="263"/>
  <c r="G137" i="263"/>
  <c r="A137" i="263"/>
  <c r="I137" i="263" s="1"/>
  <c r="K136" i="263"/>
  <c r="G136" i="263"/>
  <c r="A136" i="263"/>
  <c r="I136" i="263" s="1"/>
  <c r="K135" i="263"/>
  <c r="G135" i="263"/>
  <c r="A135" i="263"/>
  <c r="I135" i="263" s="1"/>
  <c r="K134" i="263"/>
  <c r="G134" i="263"/>
  <c r="A134" i="263"/>
  <c r="I134" i="263" s="1"/>
  <c r="K133" i="263"/>
  <c r="G133" i="263"/>
  <c r="A133" i="263"/>
  <c r="I133" i="263" s="1"/>
  <c r="K132" i="263"/>
  <c r="G132" i="263"/>
  <c r="A132" i="263"/>
  <c r="I132" i="263" s="1"/>
  <c r="K131" i="263"/>
  <c r="G131" i="263"/>
  <c r="A131" i="263"/>
  <c r="I131" i="263" s="1"/>
  <c r="K130" i="263"/>
  <c r="G130" i="263"/>
  <c r="A130" i="263"/>
  <c r="I130" i="263" s="1"/>
  <c r="K129" i="263"/>
  <c r="G129" i="263"/>
  <c r="A129" i="263"/>
  <c r="I129" i="263" s="1"/>
  <c r="K128" i="263"/>
  <c r="G128" i="263"/>
  <c r="A128" i="263"/>
  <c r="I128" i="263" s="1"/>
  <c r="K127" i="263"/>
  <c r="G127" i="263"/>
  <c r="A127" i="263"/>
  <c r="I127" i="263" s="1"/>
  <c r="K126" i="263"/>
  <c r="G126" i="263"/>
  <c r="A126" i="263"/>
  <c r="I126" i="263" s="1"/>
  <c r="K125" i="263"/>
  <c r="G125" i="263"/>
  <c r="A125" i="263"/>
  <c r="I125" i="263" s="1"/>
  <c r="K124" i="263"/>
  <c r="G124" i="263"/>
  <c r="A124" i="263"/>
  <c r="I124" i="263" s="1"/>
  <c r="K123" i="263"/>
  <c r="G123" i="263"/>
  <c r="A123" i="263"/>
  <c r="I123" i="263" s="1"/>
  <c r="K122" i="263"/>
  <c r="G122" i="263"/>
  <c r="A122" i="263"/>
  <c r="I122" i="263" s="1"/>
  <c r="K121" i="263"/>
  <c r="G121" i="263"/>
  <c r="A121" i="263"/>
  <c r="I121" i="263" s="1"/>
  <c r="K120" i="263"/>
  <c r="G120" i="263"/>
  <c r="A120" i="263"/>
  <c r="I120" i="263" s="1"/>
  <c r="K119" i="263"/>
  <c r="G119" i="263"/>
  <c r="A119" i="263"/>
  <c r="I119" i="263" s="1"/>
  <c r="K118" i="263"/>
  <c r="G118" i="263"/>
  <c r="A118" i="263"/>
  <c r="I118" i="263" s="1"/>
  <c r="K117" i="263"/>
  <c r="G117" i="263"/>
  <c r="A117" i="263"/>
  <c r="I117" i="263"/>
  <c r="K116" i="263"/>
  <c r="G116" i="263"/>
  <c r="A116" i="263"/>
  <c r="I116" i="263" s="1"/>
  <c r="K115" i="263"/>
  <c r="G115" i="263"/>
  <c r="A115" i="263"/>
  <c r="I115" i="263" s="1"/>
  <c r="K114" i="263"/>
  <c r="G114" i="263"/>
  <c r="A114" i="263"/>
  <c r="I114" i="263" s="1"/>
  <c r="K113" i="263"/>
  <c r="G113" i="263"/>
  <c r="A113" i="263"/>
  <c r="I113" i="263" s="1"/>
  <c r="K112" i="263"/>
  <c r="G112" i="263"/>
  <c r="A112" i="263"/>
  <c r="I112" i="263" s="1"/>
  <c r="K111" i="263"/>
  <c r="G111" i="263"/>
  <c r="A111" i="263"/>
  <c r="I111" i="263"/>
  <c r="K110" i="263"/>
  <c r="G110" i="263"/>
  <c r="A110" i="263"/>
  <c r="I110" i="263" s="1"/>
  <c r="K109" i="263"/>
  <c r="G109" i="263"/>
  <c r="A109" i="263"/>
  <c r="I109" i="263" s="1"/>
  <c r="K108" i="263"/>
  <c r="G108" i="263"/>
  <c r="A108" i="263"/>
  <c r="I108" i="263" s="1"/>
  <c r="K107" i="263"/>
  <c r="G107" i="263"/>
  <c r="A107" i="263"/>
  <c r="I107" i="263" s="1"/>
  <c r="K106" i="263"/>
  <c r="G106" i="263"/>
  <c r="A106" i="263"/>
  <c r="I106" i="263" s="1"/>
  <c r="K105" i="263"/>
  <c r="G105" i="263"/>
  <c r="A105" i="263"/>
  <c r="I105" i="263" s="1"/>
  <c r="K104" i="263"/>
  <c r="G104" i="263"/>
  <c r="A104" i="263"/>
  <c r="I104" i="263" s="1"/>
  <c r="K103" i="263"/>
  <c r="G103" i="263"/>
  <c r="A103" i="263"/>
  <c r="I103" i="263" s="1"/>
  <c r="K102" i="263"/>
  <c r="G102" i="263"/>
  <c r="A102" i="263"/>
  <c r="I102" i="263" s="1"/>
  <c r="K101" i="263"/>
  <c r="G101" i="263"/>
  <c r="A101" i="263"/>
  <c r="I101" i="263" s="1"/>
  <c r="K100" i="263"/>
  <c r="G100" i="263"/>
  <c r="A100" i="263"/>
  <c r="I100" i="263" s="1"/>
  <c r="K99" i="263"/>
  <c r="G99" i="263"/>
  <c r="A99" i="263"/>
  <c r="I99" i="263" s="1"/>
  <c r="K98" i="263"/>
  <c r="G98" i="263"/>
  <c r="A98" i="263"/>
  <c r="I98" i="263" s="1"/>
  <c r="K97" i="263"/>
  <c r="G97" i="263"/>
  <c r="A97" i="263"/>
  <c r="I97" i="263" s="1"/>
  <c r="K96" i="263"/>
  <c r="G96" i="263"/>
  <c r="A96" i="263"/>
  <c r="I96" i="263" s="1"/>
  <c r="K95" i="263"/>
  <c r="G95" i="263"/>
  <c r="A95" i="263"/>
  <c r="I95" i="263" s="1"/>
  <c r="K94" i="263"/>
  <c r="G94" i="263"/>
  <c r="A94" i="263"/>
  <c r="I94" i="263" s="1"/>
  <c r="K93" i="263"/>
  <c r="G93" i="263"/>
  <c r="A93" i="263"/>
  <c r="I93" i="263" s="1"/>
  <c r="K92" i="263"/>
  <c r="G92" i="263"/>
  <c r="A92" i="263"/>
  <c r="I92" i="263" s="1"/>
  <c r="K91" i="263"/>
  <c r="G91" i="263"/>
  <c r="A91" i="263"/>
  <c r="I91" i="263" s="1"/>
  <c r="K90" i="263"/>
  <c r="G90" i="263"/>
  <c r="A90" i="263"/>
  <c r="I90" i="263" s="1"/>
  <c r="K89" i="263"/>
  <c r="G89" i="263"/>
  <c r="A89" i="263"/>
  <c r="I89" i="263" s="1"/>
  <c r="K88" i="263"/>
  <c r="G88" i="263"/>
  <c r="A88" i="263"/>
  <c r="I88" i="263" s="1"/>
  <c r="K87" i="263"/>
  <c r="G87" i="263"/>
  <c r="A87" i="263"/>
  <c r="I87" i="263" s="1"/>
  <c r="K86" i="263"/>
  <c r="G86" i="263"/>
  <c r="A86" i="263"/>
  <c r="K85" i="263"/>
  <c r="G85" i="263"/>
  <c r="A85" i="263"/>
  <c r="I85" i="263" s="1"/>
  <c r="K84" i="263"/>
  <c r="G84" i="263"/>
  <c r="A84" i="263"/>
  <c r="I84" i="263" s="1"/>
  <c r="K83" i="263"/>
  <c r="G83" i="263"/>
  <c r="A83" i="263"/>
  <c r="I83" i="263" s="1"/>
  <c r="K82" i="263"/>
  <c r="G82" i="263"/>
  <c r="A82" i="263"/>
  <c r="I82" i="263" s="1"/>
  <c r="K81" i="263"/>
  <c r="G81" i="263"/>
  <c r="A81" i="263"/>
  <c r="I81" i="263" s="1"/>
  <c r="K80" i="263"/>
  <c r="G80" i="263"/>
  <c r="A80" i="263"/>
  <c r="I80" i="263" s="1"/>
  <c r="K79" i="263"/>
  <c r="G79" i="263"/>
  <c r="A79" i="263"/>
  <c r="I79" i="263" s="1"/>
  <c r="K78" i="263"/>
  <c r="G78" i="263"/>
  <c r="A78" i="263"/>
  <c r="I78" i="263" s="1"/>
  <c r="K77" i="263"/>
  <c r="G77" i="263"/>
  <c r="A77" i="263"/>
  <c r="I77" i="263" s="1"/>
  <c r="K76" i="263"/>
  <c r="G76" i="263"/>
  <c r="A76" i="263"/>
  <c r="I76" i="263" s="1"/>
  <c r="K75" i="263"/>
  <c r="G75" i="263"/>
  <c r="A75" i="263"/>
  <c r="I75" i="263" s="1"/>
  <c r="K74" i="263"/>
  <c r="G74" i="263"/>
  <c r="A74" i="263"/>
  <c r="I74" i="263" s="1"/>
  <c r="K73" i="263"/>
  <c r="G73" i="263"/>
  <c r="A73" i="263"/>
  <c r="I73" i="263" s="1"/>
  <c r="K72" i="263"/>
  <c r="G72" i="263"/>
  <c r="A72" i="263"/>
  <c r="I72" i="263" s="1"/>
  <c r="K71" i="263"/>
  <c r="G71" i="263"/>
  <c r="A71" i="263"/>
  <c r="K70" i="263"/>
  <c r="G70" i="263"/>
  <c r="A70" i="263"/>
  <c r="I70" i="263" s="1"/>
  <c r="K69" i="263"/>
  <c r="G69" i="263"/>
  <c r="A69" i="263"/>
  <c r="I69" i="263" s="1"/>
  <c r="K68" i="263"/>
  <c r="G68" i="263"/>
  <c r="A68" i="263"/>
  <c r="I68" i="263" s="1"/>
  <c r="K67" i="263"/>
  <c r="G67" i="263"/>
  <c r="A67" i="263"/>
  <c r="I67" i="263" s="1"/>
  <c r="K66" i="263"/>
  <c r="G66" i="263"/>
  <c r="A66" i="263"/>
  <c r="I66" i="263" s="1"/>
  <c r="K65" i="263"/>
  <c r="G65" i="263"/>
  <c r="A65" i="263"/>
  <c r="I65" i="263" s="1"/>
  <c r="K64" i="263"/>
  <c r="G64" i="263"/>
  <c r="A64" i="263"/>
  <c r="I64" i="263" s="1"/>
  <c r="K63" i="263"/>
  <c r="G63" i="263"/>
  <c r="A63" i="263"/>
  <c r="I63" i="263" s="1"/>
  <c r="K62" i="263"/>
  <c r="G62" i="263"/>
  <c r="A62" i="263"/>
  <c r="I62" i="263" s="1"/>
  <c r="K61" i="263"/>
  <c r="G61" i="263"/>
  <c r="A61" i="263"/>
  <c r="I61" i="263" s="1"/>
  <c r="K60" i="263"/>
  <c r="G60" i="263"/>
  <c r="A60" i="263"/>
  <c r="I60" i="263" s="1"/>
  <c r="K59" i="263"/>
  <c r="G59" i="263"/>
  <c r="A59" i="263"/>
  <c r="I59" i="263" s="1"/>
  <c r="K58" i="263"/>
  <c r="G58" i="263"/>
  <c r="A58" i="263"/>
  <c r="I58" i="263" s="1"/>
  <c r="K57" i="263"/>
  <c r="G57" i="263"/>
  <c r="A57" i="263"/>
  <c r="I57" i="263" s="1"/>
  <c r="K56" i="263"/>
  <c r="G56" i="263"/>
  <c r="A56" i="263"/>
  <c r="I56" i="263" s="1"/>
  <c r="K55" i="263"/>
  <c r="G55" i="263"/>
  <c r="A55" i="263"/>
  <c r="I55" i="263" s="1"/>
  <c r="K54" i="263"/>
  <c r="G54" i="263"/>
  <c r="A54" i="263"/>
  <c r="I54" i="263" s="1"/>
  <c r="K53" i="263"/>
  <c r="G53" i="263"/>
  <c r="A53" i="263"/>
  <c r="I53" i="263" s="1"/>
  <c r="K52" i="263"/>
  <c r="G52" i="263"/>
  <c r="A52" i="263"/>
  <c r="I52" i="263" s="1"/>
  <c r="K51" i="263"/>
  <c r="G51" i="263"/>
  <c r="A51" i="263"/>
  <c r="I51" i="263"/>
  <c r="K50" i="263"/>
  <c r="G50" i="263"/>
  <c r="A50" i="263"/>
  <c r="I50" i="263" s="1"/>
  <c r="K49" i="263"/>
  <c r="G49" i="263"/>
  <c r="A49" i="263"/>
  <c r="I49" i="263" s="1"/>
  <c r="K48" i="263"/>
  <c r="G48" i="263"/>
  <c r="A48" i="263"/>
  <c r="I48" i="263" s="1"/>
  <c r="K47" i="263"/>
  <c r="G47" i="263"/>
  <c r="A47" i="263"/>
  <c r="I47" i="263" s="1"/>
  <c r="K46" i="263"/>
  <c r="G46" i="263"/>
  <c r="A46" i="263"/>
  <c r="I46" i="263" s="1"/>
  <c r="K45" i="263"/>
  <c r="G45" i="263"/>
  <c r="A45" i="263"/>
  <c r="I45" i="263" s="1"/>
  <c r="K44" i="263"/>
  <c r="G44" i="263"/>
  <c r="A44" i="263"/>
  <c r="I44" i="263" s="1"/>
  <c r="K43" i="263"/>
  <c r="G43" i="263"/>
  <c r="A43" i="263"/>
  <c r="I43" i="263" s="1"/>
  <c r="K42" i="263"/>
  <c r="G42" i="263"/>
  <c r="A42" i="263"/>
  <c r="K41" i="263"/>
  <c r="G41" i="263"/>
  <c r="A41" i="263"/>
  <c r="I41" i="263" s="1"/>
  <c r="K40" i="263"/>
  <c r="G40" i="263"/>
  <c r="A40" i="263"/>
  <c r="I40" i="263" s="1"/>
  <c r="K39" i="263"/>
  <c r="G39" i="263"/>
  <c r="A39" i="263"/>
  <c r="I39" i="263" s="1"/>
  <c r="K38" i="263"/>
  <c r="G38" i="263"/>
  <c r="A38" i="263"/>
  <c r="I38" i="263" s="1"/>
  <c r="K37" i="263"/>
  <c r="G37" i="263"/>
  <c r="A37" i="263"/>
  <c r="K36" i="263"/>
  <c r="G36" i="263"/>
  <c r="A36" i="263"/>
  <c r="I36" i="263" s="1"/>
  <c r="K35" i="263"/>
  <c r="G35" i="263"/>
  <c r="A35" i="263"/>
  <c r="I35" i="263" s="1"/>
  <c r="K34" i="263"/>
  <c r="G34" i="263"/>
  <c r="A34" i="263"/>
  <c r="I34" i="263" s="1"/>
  <c r="K33" i="263"/>
  <c r="G33" i="263"/>
  <c r="A33" i="263"/>
  <c r="K32" i="263"/>
  <c r="G32" i="263"/>
  <c r="A32" i="263"/>
  <c r="I32" i="263" s="1"/>
  <c r="K31" i="263"/>
  <c r="G31" i="263"/>
  <c r="A31" i="263"/>
  <c r="I31" i="263" s="1"/>
  <c r="K30" i="263"/>
  <c r="G30" i="263"/>
  <c r="A30" i="263"/>
  <c r="I30" i="263" s="1"/>
  <c r="K29" i="263"/>
  <c r="G29" i="263"/>
  <c r="A29" i="263"/>
  <c r="I29" i="263" s="1"/>
  <c r="K28" i="263"/>
  <c r="G28" i="263"/>
  <c r="A28" i="263"/>
  <c r="I28" i="263" s="1"/>
  <c r="K27" i="263"/>
  <c r="G27" i="263"/>
  <c r="A27" i="263"/>
  <c r="I27" i="263" s="1"/>
  <c r="K26" i="263"/>
  <c r="G26" i="263"/>
  <c r="A26" i="263"/>
  <c r="I26" i="263" s="1"/>
  <c r="K25" i="263"/>
  <c r="G25" i="263"/>
  <c r="A25" i="263"/>
  <c r="I25" i="263" s="1"/>
  <c r="K24" i="263"/>
  <c r="G24" i="263"/>
  <c r="A24" i="263"/>
  <c r="I24" i="263" s="1"/>
  <c r="K23" i="263"/>
  <c r="G23" i="263"/>
  <c r="A23" i="263"/>
  <c r="I23" i="263" s="1"/>
  <c r="K22" i="263"/>
  <c r="G22" i="263"/>
  <c r="A22" i="263"/>
  <c r="I22" i="263" s="1"/>
  <c r="K21" i="263"/>
  <c r="G21" i="263"/>
  <c r="A21" i="263"/>
  <c r="I21" i="263" s="1"/>
  <c r="K20" i="263"/>
  <c r="G20" i="263"/>
  <c r="A20" i="263"/>
  <c r="I20" i="263" s="1"/>
  <c r="K19" i="263"/>
  <c r="G19" i="263"/>
  <c r="A19" i="263"/>
  <c r="I19" i="263" s="1"/>
  <c r="K18" i="263"/>
  <c r="G18" i="263"/>
  <c r="A18" i="263"/>
  <c r="I18" i="263" s="1"/>
  <c r="K17" i="263"/>
  <c r="G17" i="263"/>
  <c r="A17" i="263"/>
  <c r="K16" i="263"/>
  <c r="G16" i="263"/>
  <c r="A16" i="263"/>
  <c r="I16" i="263" s="1"/>
  <c r="K15" i="263"/>
  <c r="G15" i="263"/>
  <c r="A15" i="263"/>
  <c r="I15" i="263" s="1"/>
  <c r="K14" i="263"/>
  <c r="G14" i="263"/>
  <c r="A14" i="263"/>
  <c r="I14" i="263" s="1"/>
  <c r="K13" i="263"/>
  <c r="G13" i="263"/>
  <c r="A13" i="263"/>
  <c r="K12" i="263"/>
  <c r="G12" i="263"/>
  <c r="A12" i="263"/>
  <c r="I12" i="263" s="1"/>
  <c r="K11" i="263"/>
  <c r="G11" i="263"/>
  <c r="A11" i="263"/>
  <c r="I11" i="263" s="1"/>
  <c r="K10" i="263"/>
  <c r="G10" i="263"/>
  <c r="A10" i="263"/>
  <c r="I10" i="263" s="1"/>
  <c r="K9" i="263"/>
  <c r="G9" i="263"/>
  <c r="A9" i="263"/>
  <c r="K8" i="263"/>
  <c r="G8" i="263"/>
  <c r="A8" i="263"/>
  <c r="K7" i="263"/>
  <c r="G7" i="263"/>
  <c r="A7" i="263"/>
  <c r="I7" i="263" s="1"/>
  <c r="AI6" i="263"/>
  <c r="AH6" i="263"/>
  <c r="AG6" i="263"/>
  <c r="AF6" i="263"/>
  <c r="AD6" i="263"/>
  <c r="AC6" i="263"/>
  <c r="K6" i="263"/>
  <c r="G6" i="263"/>
  <c r="A6" i="263"/>
  <c r="AE5" i="263"/>
  <c r="K5" i="263"/>
  <c r="G5" i="263"/>
  <c r="A5" i="263"/>
  <c r="I5" i="263" s="1"/>
  <c r="AE4" i="263"/>
  <c r="AJ4" i="263" s="1"/>
  <c r="K4" i="263"/>
  <c r="G4" i="263"/>
  <c r="A4" i="263"/>
  <c r="AE3" i="263"/>
  <c r="AJ3" i="263" s="1"/>
  <c r="K3" i="263"/>
  <c r="G3" i="263"/>
  <c r="A3" i="263"/>
  <c r="AE2" i="263"/>
  <c r="AJ2" i="263" s="1"/>
  <c r="K2" i="263"/>
  <c r="G2" i="263"/>
  <c r="A2" i="263"/>
  <c r="A3" i="262"/>
  <c r="A4" i="262"/>
  <c r="A5" i="262"/>
  <c r="I5" i="262" s="1"/>
  <c r="A6" i="262"/>
  <c r="I6" i="262" s="1"/>
  <c r="A7" i="262"/>
  <c r="I7" i="262" s="1"/>
  <c r="A8" i="262"/>
  <c r="I8" i="262" s="1"/>
  <c r="A9" i="262"/>
  <c r="A10" i="262"/>
  <c r="I10" i="262" s="1"/>
  <c r="A11" i="262"/>
  <c r="I11" i="262" s="1"/>
  <c r="A12" i="262"/>
  <c r="I12" i="262" s="1"/>
  <c r="A13" i="262"/>
  <c r="A14" i="262"/>
  <c r="I14" i="262" s="1"/>
  <c r="A15" i="262"/>
  <c r="I15" i="262" s="1"/>
  <c r="A16" i="262"/>
  <c r="A17" i="262"/>
  <c r="A18" i="262"/>
  <c r="A19" i="262"/>
  <c r="A20" i="262"/>
  <c r="I20" i="262" s="1"/>
  <c r="A21" i="262"/>
  <c r="A22" i="262"/>
  <c r="A23" i="262"/>
  <c r="A24" i="262"/>
  <c r="A25" i="262"/>
  <c r="A26" i="262"/>
  <c r="A27" i="262"/>
  <c r="A28" i="262"/>
  <c r="A29" i="262"/>
  <c r="A30" i="262"/>
  <c r="A31" i="262"/>
  <c r="A32" i="262"/>
  <c r="A33" i="262"/>
  <c r="I33" i="262" s="1"/>
  <c r="A34" i="262"/>
  <c r="A35" i="262"/>
  <c r="A36" i="262"/>
  <c r="A37" i="262"/>
  <c r="A38" i="262"/>
  <c r="A39" i="262"/>
  <c r="A40" i="262"/>
  <c r="A41" i="262"/>
  <c r="I41" i="262" s="1"/>
  <c r="A42" i="262"/>
  <c r="A43" i="262"/>
  <c r="A44" i="262"/>
  <c r="A45" i="262"/>
  <c r="A46" i="262"/>
  <c r="A47" i="262"/>
  <c r="A48" i="262"/>
  <c r="A49" i="262"/>
  <c r="A50" i="262"/>
  <c r="A51" i="262"/>
  <c r="A52" i="262"/>
  <c r="A53" i="262"/>
  <c r="A54" i="262"/>
  <c r="A55" i="262"/>
  <c r="A56" i="262"/>
  <c r="I56" i="262" s="1"/>
  <c r="A57" i="262"/>
  <c r="A58" i="262"/>
  <c r="I58" i="262" s="1"/>
  <c r="A59" i="262"/>
  <c r="A60" i="262"/>
  <c r="A61" i="262"/>
  <c r="A62" i="262"/>
  <c r="A63" i="262"/>
  <c r="A64" i="262"/>
  <c r="A65" i="262"/>
  <c r="A66" i="262"/>
  <c r="A67" i="262"/>
  <c r="A68" i="262"/>
  <c r="A69" i="262"/>
  <c r="A70" i="262"/>
  <c r="I70" i="262" s="1"/>
  <c r="A71" i="262"/>
  <c r="A72" i="262"/>
  <c r="A73" i="262"/>
  <c r="A74" i="262"/>
  <c r="A75" i="262"/>
  <c r="A76" i="262"/>
  <c r="A77" i="262"/>
  <c r="A78" i="262"/>
  <c r="A79" i="262"/>
  <c r="A80" i="262"/>
  <c r="A81" i="262"/>
  <c r="A82" i="262"/>
  <c r="A83" i="262"/>
  <c r="A84" i="262"/>
  <c r="A85" i="262"/>
  <c r="A86" i="262"/>
  <c r="A87" i="262"/>
  <c r="A88" i="262"/>
  <c r="A89" i="262"/>
  <c r="A90" i="262"/>
  <c r="A91" i="262"/>
  <c r="A92" i="262"/>
  <c r="A93" i="262"/>
  <c r="A94" i="262"/>
  <c r="A95" i="262"/>
  <c r="A96" i="262"/>
  <c r="A97" i="262"/>
  <c r="A98" i="262"/>
  <c r="A99" i="262"/>
  <c r="A100" i="262"/>
  <c r="A101" i="262"/>
  <c r="A102" i="262"/>
  <c r="A103" i="262"/>
  <c r="A104" i="262"/>
  <c r="A105" i="262"/>
  <c r="A106" i="262"/>
  <c r="A107" i="262"/>
  <c r="A108" i="262"/>
  <c r="A109" i="262"/>
  <c r="A110" i="262"/>
  <c r="A111" i="262"/>
  <c r="A112" i="262"/>
  <c r="A113" i="262"/>
  <c r="A114" i="262"/>
  <c r="A115" i="262"/>
  <c r="A116" i="262"/>
  <c r="A117" i="262"/>
  <c r="A118" i="262"/>
  <c r="A119" i="262"/>
  <c r="A120" i="262"/>
  <c r="A121" i="262"/>
  <c r="A122" i="262"/>
  <c r="A123" i="262"/>
  <c r="A124" i="262"/>
  <c r="A125" i="262"/>
  <c r="A126" i="262"/>
  <c r="A127" i="262"/>
  <c r="A128" i="262"/>
  <c r="A129" i="262"/>
  <c r="A130" i="262"/>
  <c r="A131" i="262"/>
  <c r="A132" i="262"/>
  <c r="A133" i="262"/>
  <c r="A134" i="262"/>
  <c r="A135" i="262"/>
  <c r="A136" i="262"/>
  <c r="A137" i="262"/>
  <c r="A138" i="262"/>
  <c r="A139" i="262"/>
  <c r="A140" i="262"/>
  <c r="A141" i="262"/>
  <c r="A142" i="262"/>
  <c r="A143" i="262"/>
  <c r="A144" i="262"/>
  <c r="A145" i="262"/>
  <c r="A146" i="262"/>
  <c r="A147" i="262"/>
  <c r="A148" i="262"/>
  <c r="A149" i="262"/>
  <c r="A150" i="262"/>
  <c r="A154" i="262"/>
  <c r="A155" i="262"/>
  <c r="W164" i="262"/>
  <c r="V164" i="262"/>
  <c r="U164" i="262"/>
  <c r="T164" i="262"/>
  <c r="R164" i="262"/>
  <c r="F158" i="262"/>
  <c r="G156" i="262"/>
  <c r="A156" i="262"/>
  <c r="K155" i="262"/>
  <c r="G155" i="262"/>
  <c r="I155" i="262"/>
  <c r="K154" i="262"/>
  <c r="G154" i="262"/>
  <c r="I154" i="262"/>
  <c r="K150" i="262"/>
  <c r="G150" i="262"/>
  <c r="I150" i="262"/>
  <c r="K149" i="262"/>
  <c r="G149" i="262"/>
  <c r="I149" i="262"/>
  <c r="K148" i="262"/>
  <c r="G148" i="262"/>
  <c r="I148" i="262"/>
  <c r="K147" i="262"/>
  <c r="G147" i="262"/>
  <c r="I147" i="262"/>
  <c r="K146" i="262"/>
  <c r="G146" i="262"/>
  <c r="I146" i="262"/>
  <c r="K145" i="262"/>
  <c r="G145" i="262"/>
  <c r="I145" i="262"/>
  <c r="K144" i="262"/>
  <c r="G144" i="262"/>
  <c r="I144" i="262"/>
  <c r="K143" i="262"/>
  <c r="G143" i="262"/>
  <c r="I143" i="262"/>
  <c r="K142" i="262"/>
  <c r="G142" i="262"/>
  <c r="I142" i="262"/>
  <c r="K141" i="262"/>
  <c r="G141" i="262"/>
  <c r="I141" i="262"/>
  <c r="K140" i="262"/>
  <c r="G140" i="262"/>
  <c r="I140" i="262"/>
  <c r="K139" i="262"/>
  <c r="G139" i="262"/>
  <c r="I139" i="262"/>
  <c r="K138" i="262"/>
  <c r="G138" i="262"/>
  <c r="I138" i="262"/>
  <c r="K137" i="262"/>
  <c r="G137" i="262"/>
  <c r="I137" i="262"/>
  <c r="K136" i="262"/>
  <c r="G136" i="262"/>
  <c r="I136" i="262"/>
  <c r="K135" i="262"/>
  <c r="G135" i="262"/>
  <c r="I135" i="262"/>
  <c r="K134" i="262"/>
  <c r="G134" i="262"/>
  <c r="I134" i="262"/>
  <c r="K133" i="262"/>
  <c r="G133" i="262"/>
  <c r="I133" i="262"/>
  <c r="K132" i="262"/>
  <c r="G132" i="262"/>
  <c r="I132" i="262"/>
  <c r="K131" i="262"/>
  <c r="G131" i="262"/>
  <c r="I131" i="262"/>
  <c r="K130" i="262"/>
  <c r="G130" i="262"/>
  <c r="I130" i="262"/>
  <c r="K129" i="262"/>
  <c r="G129" i="262"/>
  <c r="I129" i="262"/>
  <c r="K128" i="262"/>
  <c r="G128" i="262"/>
  <c r="I128" i="262"/>
  <c r="K127" i="262"/>
  <c r="G127" i="262"/>
  <c r="I127" i="262"/>
  <c r="K126" i="262"/>
  <c r="G126" i="262"/>
  <c r="I126" i="262"/>
  <c r="K125" i="262"/>
  <c r="G125" i="262"/>
  <c r="I125" i="262"/>
  <c r="K124" i="262"/>
  <c r="G124" i="262"/>
  <c r="I124" i="262"/>
  <c r="K123" i="262"/>
  <c r="G123" i="262"/>
  <c r="I123" i="262"/>
  <c r="K122" i="262"/>
  <c r="G122" i="262"/>
  <c r="I122" i="262"/>
  <c r="K121" i="262"/>
  <c r="G121" i="262"/>
  <c r="I121" i="262"/>
  <c r="K120" i="262"/>
  <c r="G120" i="262"/>
  <c r="I120" i="262"/>
  <c r="K119" i="262"/>
  <c r="G119" i="262"/>
  <c r="I119" i="262"/>
  <c r="K118" i="262"/>
  <c r="G118" i="262"/>
  <c r="I118" i="262"/>
  <c r="K117" i="262"/>
  <c r="G117" i="262"/>
  <c r="I117" i="262"/>
  <c r="K116" i="262"/>
  <c r="G116" i="262"/>
  <c r="I116" i="262"/>
  <c r="K115" i="262"/>
  <c r="G115" i="262"/>
  <c r="I115" i="262"/>
  <c r="K114" i="262"/>
  <c r="G114" i="262"/>
  <c r="I114" i="262"/>
  <c r="K113" i="262"/>
  <c r="G113" i="262"/>
  <c r="I113" i="262"/>
  <c r="K112" i="262"/>
  <c r="G112" i="262"/>
  <c r="I112" i="262"/>
  <c r="K111" i="262"/>
  <c r="G111" i="262"/>
  <c r="I111" i="262"/>
  <c r="K110" i="262"/>
  <c r="G110" i="262"/>
  <c r="I110" i="262"/>
  <c r="K109" i="262"/>
  <c r="G109" i="262"/>
  <c r="I109" i="262"/>
  <c r="K108" i="262"/>
  <c r="G108" i="262"/>
  <c r="I108" i="262"/>
  <c r="K107" i="262"/>
  <c r="G107" i="262"/>
  <c r="I107" i="262"/>
  <c r="K106" i="262"/>
  <c r="G106" i="262"/>
  <c r="I106" i="262"/>
  <c r="K105" i="262"/>
  <c r="G105" i="262"/>
  <c r="I105" i="262"/>
  <c r="K104" i="262"/>
  <c r="G104" i="262"/>
  <c r="I104" i="262"/>
  <c r="K103" i="262"/>
  <c r="G103" i="262"/>
  <c r="I103" i="262"/>
  <c r="K102" i="262"/>
  <c r="G102" i="262"/>
  <c r="I102" i="262"/>
  <c r="K101" i="262"/>
  <c r="G101" i="262"/>
  <c r="I101" i="262"/>
  <c r="K100" i="262"/>
  <c r="G100" i="262"/>
  <c r="I100" i="262"/>
  <c r="K99" i="262"/>
  <c r="G99" i="262"/>
  <c r="I99" i="262"/>
  <c r="K98" i="262"/>
  <c r="G98" i="262"/>
  <c r="I98" i="262"/>
  <c r="K97" i="262"/>
  <c r="G97" i="262"/>
  <c r="I97" i="262"/>
  <c r="K96" i="262"/>
  <c r="G96" i="262"/>
  <c r="I96" i="262"/>
  <c r="K95" i="262"/>
  <c r="G95" i="262"/>
  <c r="I95" i="262"/>
  <c r="K94" i="262"/>
  <c r="G94" i="262"/>
  <c r="I94" i="262"/>
  <c r="K93" i="262"/>
  <c r="G93" i="262"/>
  <c r="I93" i="262"/>
  <c r="K92" i="262"/>
  <c r="G92" i="262"/>
  <c r="I92" i="262"/>
  <c r="K91" i="262"/>
  <c r="G91" i="262"/>
  <c r="I91" i="262"/>
  <c r="K90" i="262"/>
  <c r="G90" i="262"/>
  <c r="I90" i="262"/>
  <c r="K89" i="262"/>
  <c r="G89" i="262"/>
  <c r="I89" i="262"/>
  <c r="K88" i="262"/>
  <c r="G88" i="262"/>
  <c r="I88" i="262"/>
  <c r="K87" i="262"/>
  <c r="G87" i="262"/>
  <c r="I87" i="262"/>
  <c r="K86" i="262"/>
  <c r="G86" i="262"/>
  <c r="I86" i="262"/>
  <c r="K85" i="262"/>
  <c r="G85" i="262"/>
  <c r="I85" i="262"/>
  <c r="K84" i="262"/>
  <c r="G84" i="262"/>
  <c r="I84" i="262"/>
  <c r="K83" i="262"/>
  <c r="G83" i="262"/>
  <c r="I83" i="262"/>
  <c r="K82" i="262"/>
  <c r="G82" i="262"/>
  <c r="I82" i="262"/>
  <c r="K81" i="262"/>
  <c r="G81" i="262"/>
  <c r="I81" i="262"/>
  <c r="K80" i="262"/>
  <c r="G80" i="262"/>
  <c r="I80" i="262"/>
  <c r="K79" i="262"/>
  <c r="G79" i="262"/>
  <c r="I79" i="262"/>
  <c r="K78" i="262"/>
  <c r="G78" i="262"/>
  <c r="I78" i="262"/>
  <c r="K77" i="262"/>
  <c r="G77" i="262"/>
  <c r="I77" i="262"/>
  <c r="K76" i="262"/>
  <c r="G76" i="262"/>
  <c r="I76" i="262"/>
  <c r="K75" i="262"/>
  <c r="G75" i="262"/>
  <c r="I75" i="262"/>
  <c r="K74" i="262"/>
  <c r="G74" i="262"/>
  <c r="I74" i="262"/>
  <c r="K73" i="262"/>
  <c r="G73" i="262"/>
  <c r="I73" i="262"/>
  <c r="K72" i="262"/>
  <c r="G72" i="262"/>
  <c r="I72" i="262"/>
  <c r="K71" i="262"/>
  <c r="G71" i="262"/>
  <c r="I71" i="262"/>
  <c r="K70" i="262"/>
  <c r="G70" i="262"/>
  <c r="K69" i="262"/>
  <c r="G69" i="262"/>
  <c r="I69" i="262"/>
  <c r="K68" i="262"/>
  <c r="G68" i="262"/>
  <c r="I68" i="262"/>
  <c r="K67" i="262"/>
  <c r="G67" i="262"/>
  <c r="I67" i="262"/>
  <c r="K66" i="262"/>
  <c r="G66" i="262"/>
  <c r="I66" i="262"/>
  <c r="K65" i="262"/>
  <c r="G65" i="262"/>
  <c r="I65" i="262"/>
  <c r="K64" i="262"/>
  <c r="G64" i="262"/>
  <c r="I64" i="262"/>
  <c r="K63" i="262"/>
  <c r="G63" i="262"/>
  <c r="I63" i="262"/>
  <c r="K62" i="262"/>
  <c r="G62" i="262"/>
  <c r="I62" i="262"/>
  <c r="K61" i="262"/>
  <c r="G61" i="262"/>
  <c r="I61" i="262"/>
  <c r="K60" i="262"/>
  <c r="G60" i="262"/>
  <c r="I60" i="262"/>
  <c r="K59" i="262"/>
  <c r="G59" i="262"/>
  <c r="I59" i="262"/>
  <c r="K58" i="262"/>
  <c r="G58" i="262"/>
  <c r="K57" i="262"/>
  <c r="G57" i="262"/>
  <c r="I57" i="262"/>
  <c r="K56" i="262"/>
  <c r="G56" i="262"/>
  <c r="K55" i="262"/>
  <c r="G55" i="262"/>
  <c r="I55" i="262"/>
  <c r="K54" i="262"/>
  <c r="G54" i="262"/>
  <c r="I54" i="262"/>
  <c r="K53" i="262"/>
  <c r="G53" i="262"/>
  <c r="I53" i="262"/>
  <c r="K52" i="262"/>
  <c r="G52" i="262"/>
  <c r="I52" i="262"/>
  <c r="K51" i="262"/>
  <c r="G51" i="262"/>
  <c r="I51" i="262"/>
  <c r="K50" i="262"/>
  <c r="G50" i="262"/>
  <c r="I50" i="262"/>
  <c r="K49" i="262"/>
  <c r="G49" i="262"/>
  <c r="I49" i="262"/>
  <c r="K48" i="262"/>
  <c r="G48" i="262"/>
  <c r="I48" i="262"/>
  <c r="K47" i="262"/>
  <c r="G47" i="262"/>
  <c r="I47" i="262"/>
  <c r="K46" i="262"/>
  <c r="G46" i="262"/>
  <c r="I46" i="262"/>
  <c r="K45" i="262"/>
  <c r="G45" i="262"/>
  <c r="I45" i="262"/>
  <c r="K44" i="262"/>
  <c r="G44" i="262"/>
  <c r="I44" i="262"/>
  <c r="K43" i="262"/>
  <c r="G43" i="262"/>
  <c r="I43" i="262"/>
  <c r="K42" i="262"/>
  <c r="G42" i="262"/>
  <c r="I42" i="262"/>
  <c r="K41" i="262"/>
  <c r="G41" i="262"/>
  <c r="K40" i="262"/>
  <c r="G40" i="262"/>
  <c r="I40" i="262"/>
  <c r="K39" i="262"/>
  <c r="G39" i="262"/>
  <c r="I39" i="262"/>
  <c r="K38" i="262"/>
  <c r="G38" i="262"/>
  <c r="K37" i="262"/>
  <c r="G37" i="262"/>
  <c r="I37" i="262"/>
  <c r="K36" i="262"/>
  <c r="G36" i="262"/>
  <c r="I36" i="262"/>
  <c r="K35" i="262"/>
  <c r="G35" i="262"/>
  <c r="I35" i="262"/>
  <c r="K34" i="262"/>
  <c r="G34" i="262"/>
  <c r="I34" i="262"/>
  <c r="K33" i="262"/>
  <c r="G33" i="262"/>
  <c r="K32" i="262"/>
  <c r="G32" i="262"/>
  <c r="I32" i="262"/>
  <c r="K31" i="262"/>
  <c r="G31" i="262"/>
  <c r="I31" i="262"/>
  <c r="K30" i="262"/>
  <c r="G30" i="262"/>
  <c r="K29" i="262"/>
  <c r="G29" i="262"/>
  <c r="I29" i="262"/>
  <c r="K28" i="262"/>
  <c r="G28" i="262"/>
  <c r="I28" i="262"/>
  <c r="K27" i="262"/>
  <c r="G27" i="262"/>
  <c r="I27" i="262"/>
  <c r="K26" i="262"/>
  <c r="G26" i="262"/>
  <c r="I26" i="262"/>
  <c r="K25" i="262"/>
  <c r="G25" i="262"/>
  <c r="I25" i="262"/>
  <c r="K24" i="262"/>
  <c r="G24" i="262"/>
  <c r="I24" i="262"/>
  <c r="K23" i="262"/>
  <c r="G23" i="262"/>
  <c r="I23" i="262"/>
  <c r="K22" i="262"/>
  <c r="G22" i="262"/>
  <c r="I22" i="262"/>
  <c r="K21" i="262"/>
  <c r="G21" i="262"/>
  <c r="I21" i="262"/>
  <c r="K20" i="262"/>
  <c r="G20" i="262"/>
  <c r="K19" i="262"/>
  <c r="G19" i="262"/>
  <c r="I19" i="262"/>
  <c r="K18" i="262"/>
  <c r="G18" i="262"/>
  <c r="I18" i="262"/>
  <c r="K17" i="262"/>
  <c r="G17" i="262"/>
  <c r="I17" i="262"/>
  <c r="K16" i="262"/>
  <c r="G16" i="262"/>
  <c r="I16" i="262"/>
  <c r="K15" i="262"/>
  <c r="G15" i="262"/>
  <c r="K14" i="262"/>
  <c r="G14" i="262"/>
  <c r="K13" i="262"/>
  <c r="G13" i="262"/>
  <c r="K12" i="262"/>
  <c r="G12" i="262"/>
  <c r="K11" i="262"/>
  <c r="G11" i="262"/>
  <c r="K10" i="262"/>
  <c r="G10" i="262"/>
  <c r="K9" i="262"/>
  <c r="G9" i="262"/>
  <c r="K8" i="262"/>
  <c r="G8" i="262"/>
  <c r="K7" i="262"/>
  <c r="G7" i="262"/>
  <c r="AI6" i="262"/>
  <c r="AH6" i="262"/>
  <c r="AG6" i="262"/>
  <c r="AF6" i="262"/>
  <c r="AD6" i="262"/>
  <c r="AC6" i="262"/>
  <c r="K6" i="262"/>
  <c r="G6" i="262"/>
  <c r="AE5" i="262"/>
  <c r="K5" i="262"/>
  <c r="G5" i="262"/>
  <c r="AE4" i="262"/>
  <c r="AJ4" i="262" s="1"/>
  <c r="K4" i="262"/>
  <c r="G4" i="262"/>
  <c r="AE3" i="262"/>
  <c r="AJ3" i="262" s="1"/>
  <c r="K3" i="262"/>
  <c r="G3" i="262"/>
  <c r="AE2" i="262"/>
  <c r="AJ2" i="262" s="1"/>
  <c r="K2" i="262"/>
  <c r="G2" i="262"/>
  <c r="A2" i="262"/>
  <c r="V161" i="261"/>
  <c r="U161" i="261"/>
  <c r="T161" i="261"/>
  <c r="S161" i="261"/>
  <c r="Q161" i="261"/>
  <c r="E155" i="261"/>
  <c r="F153" i="261"/>
  <c r="A153" i="261"/>
  <c r="J152" i="261"/>
  <c r="F152" i="261"/>
  <c r="A152" i="261"/>
  <c r="H152" i="261"/>
  <c r="J151" i="261"/>
  <c r="F151" i="261"/>
  <c r="A151" i="261"/>
  <c r="H151" i="261"/>
  <c r="J150" i="261"/>
  <c r="F150" i="261"/>
  <c r="A150" i="261"/>
  <c r="H150" i="261" s="1"/>
  <c r="J149" i="261"/>
  <c r="F149" i="261"/>
  <c r="A149" i="261"/>
  <c r="H149" i="261" s="1"/>
  <c r="J148" i="261"/>
  <c r="F148" i="261"/>
  <c r="A148" i="261"/>
  <c r="H148" i="261" s="1"/>
  <c r="J147" i="261"/>
  <c r="F147" i="261"/>
  <c r="A147" i="261"/>
  <c r="H147" i="261" s="1"/>
  <c r="J146" i="261"/>
  <c r="F146" i="261"/>
  <c r="A146" i="261"/>
  <c r="H146" i="261" s="1"/>
  <c r="J145" i="261"/>
  <c r="F145" i="261"/>
  <c r="A145" i="261"/>
  <c r="H145" i="261" s="1"/>
  <c r="J144" i="261"/>
  <c r="F144" i="261"/>
  <c r="A144" i="261"/>
  <c r="H144" i="261" s="1"/>
  <c r="J143" i="261"/>
  <c r="F143" i="261"/>
  <c r="A143" i="261"/>
  <c r="H143" i="261" s="1"/>
  <c r="J142" i="261"/>
  <c r="F142" i="261"/>
  <c r="A142" i="261"/>
  <c r="H142" i="261" s="1"/>
  <c r="J141" i="261"/>
  <c r="F141" i="261"/>
  <c r="A141" i="261"/>
  <c r="H141" i="261" s="1"/>
  <c r="J140" i="261"/>
  <c r="F140" i="261"/>
  <c r="A140" i="261"/>
  <c r="H140" i="261" s="1"/>
  <c r="J139" i="261"/>
  <c r="F139" i="261"/>
  <c r="A139" i="261"/>
  <c r="H139" i="261" s="1"/>
  <c r="J138" i="261"/>
  <c r="F138" i="261"/>
  <c r="A138" i="261"/>
  <c r="H138" i="261" s="1"/>
  <c r="J137" i="261"/>
  <c r="F137" i="261"/>
  <c r="A137" i="261"/>
  <c r="H137" i="261" s="1"/>
  <c r="J136" i="261"/>
  <c r="F136" i="261"/>
  <c r="A136" i="261"/>
  <c r="H136" i="261" s="1"/>
  <c r="J135" i="261"/>
  <c r="F135" i="261"/>
  <c r="A135" i="261"/>
  <c r="H135" i="261"/>
  <c r="J134" i="261"/>
  <c r="F134" i="261"/>
  <c r="A134" i="261"/>
  <c r="H134" i="261" s="1"/>
  <c r="J133" i="261"/>
  <c r="F133" i="261"/>
  <c r="A133" i="261"/>
  <c r="H133" i="261" s="1"/>
  <c r="J132" i="261"/>
  <c r="F132" i="261"/>
  <c r="A132" i="261"/>
  <c r="H132" i="261" s="1"/>
  <c r="J131" i="261"/>
  <c r="F131" i="261"/>
  <c r="A131" i="261"/>
  <c r="H131" i="261" s="1"/>
  <c r="J130" i="261"/>
  <c r="F130" i="261"/>
  <c r="A130" i="261"/>
  <c r="H130" i="261" s="1"/>
  <c r="J129" i="261"/>
  <c r="F129" i="261"/>
  <c r="A129" i="261"/>
  <c r="H129" i="261" s="1"/>
  <c r="J128" i="261"/>
  <c r="F128" i="261"/>
  <c r="A128" i="261"/>
  <c r="H128" i="261" s="1"/>
  <c r="J127" i="261"/>
  <c r="F127" i="261"/>
  <c r="A127" i="261"/>
  <c r="H127" i="261" s="1"/>
  <c r="J126" i="261"/>
  <c r="F126" i="261"/>
  <c r="A126" i="261"/>
  <c r="H126" i="261" s="1"/>
  <c r="J125" i="261"/>
  <c r="F125" i="261"/>
  <c r="A125" i="261"/>
  <c r="H125" i="261" s="1"/>
  <c r="J124" i="261"/>
  <c r="F124" i="261"/>
  <c r="A124" i="261"/>
  <c r="H124" i="261" s="1"/>
  <c r="J123" i="261"/>
  <c r="F123" i="261"/>
  <c r="A123" i="261"/>
  <c r="H123" i="261" s="1"/>
  <c r="J122" i="261"/>
  <c r="F122" i="261"/>
  <c r="A122" i="261"/>
  <c r="H122" i="261" s="1"/>
  <c r="J121" i="261"/>
  <c r="F121" i="261"/>
  <c r="A121" i="261"/>
  <c r="H121" i="261" s="1"/>
  <c r="J120" i="261"/>
  <c r="F120" i="261"/>
  <c r="A120" i="261"/>
  <c r="H120" i="261" s="1"/>
  <c r="J119" i="261"/>
  <c r="F119" i="261"/>
  <c r="A119" i="261"/>
  <c r="H119" i="261" s="1"/>
  <c r="J118" i="261"/>
  <c r="F118" i="261"/>
  <c r="A118" i="261"/>
  <c r="H118" i="261" s="1"/>
  <c r="J117" i="261"/>
  <c r="F117" i="261"/>
  <c r="A117" i="261"/>
  <c r="H117" i="261" s="1"/>
  <c r="J116" i="261"/>
  <c r="F116" i="261"/>
  <c r="A116" i="261"/>
  <c r="H116" i="261" s="1"/>
  <c r="J115" i="261"/>
  <c r="F115" i="261"/>
  <c r="A115" i="261"/>
  <c r="H115" i="261" s="1"/>
  <c r="J114" i="261"/>
  <c r="F114" i="261"/>
  <c r="A114" i="261"/>
  <c r="H114" i="261" s="1"/>
  <c r="J113" i="261"/>
  <c r="F113" i="261"/>
  <c r="A113" i="261"/>
  <c r="H113" i="261" s="1"/>
  <c r="J112" i="261"/>
  <c r="F112" i="261"/>
  <c r="A112" i="261"/>
  <c r="H112" i="261" s="1"/>
  <c r="J111" i="261"/>
  <c r="F111" i="261"/>
  <c r="A111" i="261"/>
  <c r="H111" i="261" s="1"/>
  <c r="J110" i="261"/>
  <c r="F110" i="261"/>
  <c r="A110" i="261"/>
  <c r="H110" i="261" s="1"/>
  <c r="J109" i="261"/>
  <c r="F109" i="261"/>
  <c r="A109" i="261"/>
  <c r="H109" i="261" s="1"/>
  <c r="J108" i="261"/>
  <c r="F108" i="261"/>
  <c r="A108" i="261"/>
  <c r="H108" i="261" s="1"/>
  <c r="J107" i="261"/>
  <c r="F107" i="261"/>
  <c r="A107" i="261"/>
  <c r="H107" i="261" s="1"/>
  <c r="J106" i="261"/>
  <c r="F106" i="261"/>
  <c r="A106" i="261"/>
  <c r="H106" i="261" s="1"/>
  <c r="J105" i="261"/>
  <c r="F105" i="261"/>
  <c r="A105" i="261"/>
  <c r="H105" i="261" s="1"/>
  <c r="J104" i="261"/>
  <c r="F104" i="261"/>
  <c r="A104" i="261"/>
  <c r="H104" i="261" s="1"/>
  <c r="J103" i="261"/>
  <c r="F103" i="261"/>
  <c r="A103" i="261"/>
  <c r="H103" i="261" s="1"/>
  <c r="J102" i="261"/>
  <c r="F102" i="261"/>
  <c r="A102" i="261"/>
  <c r="H102" i="261" s="1"/>
  <c r="J101" i="261"/>
  <c r="F101" i="261"/>
  <c r="A101" i="261"/>
  <c r="H101" i="261" s="1"/>
  <c r="J100" i="261"/>
  <c r="F100" i="261"/>
  <c r="A100" i="261"/>
  <c r="H100" i="261" s="1"/>
  <c r="J99" i="261"/>
  <c r="F99" i="261"/>
  <c r="A99" i="261"/>
  <c r="H99" i="261" s="1"/>
  <c r="J98" i="261"/>
  <c r="F98" i="261"/>
  <c r="A98" i="261"/>
  <c r="H98" i="261" s="1"/>
  <c r="J97" i="261"/>
  <c r="F97" i="261"/>
  <c r="A97" i="261"/>
  <c r="H97" i="261" s="1"/>
  <c r="J96" i="261"/>
  <c r="F96" i="261"/>
  <c r="A96" i="261"/>
  <c r="H96" i="261" s="1"/>
  <c r="J95" i="261"/>
  <c r="F95" i="261"/>
  <c r="A95" i="261"/>
  <c r="H95" i="261" s="1"/>
  <c r="J94" i="261"/>
  <c r="F94" i="261"/>
  <c r="A94" i="261"/>
  <c r="H94" i="261" s="1"/>
  <c r="J93" i="261"/>
  <c r="F93" i="261"/>
  <c r="A93" i="261"/>
  <c r="H93" i="261" s="1"/>
  <c r="J92" i="261"/>
  <c r="F92" i="261"/>
  <c r="A92" i="261"/>
  <c r="H92" i="261" s="1"/>
  <c r="J91" i="261"/>
  <c r="F91" i="261"/>
  <c r="A91" i="261"/>
  <c r="H91" i="261" s="1"/>
  <c r="J90" i="261"/>
  <c r="F90" i="261"/>
  <c r="A90" i="261"/>
  <c r="H90" i="261" s="1"/>
  <c r="J89" i="261"/>
  <c r="F89" i="261"/>
  <c r="A89" i="261"/>
  <c r="H89" i="261" s="1"/>
  <c r="J88" i="261"/>
  <c r="F88" i="261"/>
  <c r="A88" i="261"/>
  <c r="H88" i="261" s="1"/>
  <c r="J87" i="261"/>
  <c r="F87" i="261"/>
  <c r="A87" i="261"/>
  <c r="H87" i="261" s="1"/>
  <c r="J86" i="261"/>
  <c r="F86" i="261"/>
  <c r="A86" i="261"/>
  <c r="H86" i="261" s="1"/>
  <c r="J85" i="261"/>
  <c r="F85" i="261"/>
  <c r="A85" i="261"/>
  <c r="H85" i="261" s="1"/>
  <c r="J84" i="261"/>
  <c r="F84" i="261"/>
  <c r="A84" i="261"/>
  <c r="H84" i="261" s="1"/>
  <c r="J83" i="261"/>
  <c r="F83" i="261"/>
  <c r="A83" i="261"/>
  <c r="H83" i="261" s="1"/>
  <c r="J82" i="261"/>
  <c r="F82" i="261"/>
  <c r="A82" i="261"/>
  <c r="H82" i="261" s="1"/>
  <c r="J81" i="261"/>
  <c r="F81" i="261"/>
  <c r="A81" i="261"/>
  <c r="H81" i="261" s="1"/>
  <c r="J80" i="261"/>
  <c r="F80" i="261"/>
  <c r="A80" i="261"/>
  <c r="H80" i="261" s="1"/>
  <c r="J79" i="261"/>
  <c r="F79" i="261"/>
  <c r="A79" i="261"/>
  <c r="H79" i="261" s="1"/>
  <c r="J78" i="261"/>
  <c r="F78" i="261"/>
  <c r="A78" i="261"/>
  <c r="H78" i="261" s="1"/>
  <c r="J77" i="261"/>
  <c r="F77" i="261"/>
  <c r="A77" i="261"/>
  <c r="H77" i="261" s="1"/>
  <c r="J76" i="261"/>
  <c r="F76" i="261"/>
  <c r="A76" i="261"/>
  <c r="H76" i="261" s="1"/>
  <c r="J75" i="261"/>
  <c r="F75" i="261"/>
  <c r="A75" i="261"/>
  <c r="H75" i="261" s="1"/>
  <c r="J74" i="261"/>
  <c r="F74" i="261"/>
  <c r="A74" i="261"/>
  <c r="H74" i="261" s="1"/>
  <c r="J73" i="261"/>
  <c r="F73" i="261"/>
  <c r="A73" i="261"/>
  <c r="H73" i="261" s="1"/>
  <c r="J72" i="261"/>
  <c r="F72" i="261"/>
  <c r="A72" i="261"/>
  <c r="H72" i="261" s="1"/>
  <c r="J71" i="261"/>
  <c r="F71" i="261"/>
  <c r="A71" i="261"/>
  <c r="H71" i="261" s="1"/>
  <c r="J70" i="261"/>
  <c r="F70" i="261"/>
  <c r="A70" i="261"/>
  <c r="J69" i="261"/>
  <c r="F69" i="261"/>
  <c r="A69" i="261"/>
  <c r="H69" i="261" s="1"/>
  <c r="J68" i="261"/>
  <c r="F68" i="261"/>
  <c r="A68" i="261"/>
  <c r="H68" i="261" s="1"/>
  <c r="J67" i="261"/>
  <c r="F67" i="261"/>
  <c r="A67" i="261"/>
  <c r="H67" i="261" s="1"/>
  <c r="J66" i="261"/>
  <c r="F66" i="261"/>
  <c r="A66" i="261"/>
  <c r="H66" i="261" s="1"/>
  <c r="J65" i="261"/>
  <c r="F65" i="261"/>
  <c r="A65" i="261"/>
  <c r="H65" i="261" s="1"/>
  <c r="J64" i="261"/>
  <c r="F64" i="261"/>
  <c r="A64" i="261"/>
  <c r="H64" i="261" s="1"/>
  <c r="J63" i="261"/>
  <c r="F63" i="261"/>
  <c r="A63" i="261"/>
  <c r="H63" i="261" s="1"/>
  <c r="J62" i="261"/>
  <c r="F62" i="261"/>
  <c r="A62" i="261"/>
  <c r="H62" i="261" s="1"/>
  <c r="J61" i="261"/>
  <c r="F61" i="261"/>
  <c r="A61" i="261"/>
  <c r="H61" i="261" s="1"/>
  <c r="J60" i="261"/>
  <c r="F60" i="261"/>
  <c r="A60" i="261"/>
  <c r="H60" i="261" s="1"/>
  <c r="J59" i="261"/>
  <c r="F59" i="261"/>
  <c r="A59" i="261"/>
  <c r="H59" i="261" s="1"/>
  <c r="J58" i="261"/>
  <c r="F58" i="261"/>
  <c r="A58" i="261"/>
  <c r="J57" i="261"/>
  <c r="F57" i="261"/>
  <c r="A57" i="261"/>
  <c r="H57" i="261" s="1"/>
  <c r="J56" i="261"/>
  <c r="F56" i="261"/>
  <c r="A56" i="261"/>
  <c r="J55" i="261"/>
  <c r="F55" i="261"/>
  <c r="A55" i="261"/>
  <c r="H55" i="261" s="1"/>
  <c r="J54" i="261"/>
  <c r="F54" i="261"/>
  <c r="A54" i="261"/>
  <c r="H54" i="261" s="1"/>
  <c r="J53" i="261"/>
  <c r="F53" i="261"/>
  <c r="A53" i="261"/>
  <c r="H53" i="261" s="1"/>
  <c r="J52" i="261"/>
  <c r="F52" i="261"/>
  <c r="A52" i="261"/>
  <c r="H52" i="261" s="1"/>
  <c r="J51" i="261"/>
  <c r="F51" i="261"/>
  <c r="A51" i="261"/>
  <c r="H51" i="261" s="1"/>
  <c r="J50" i="261"/>
  <c r="F50" i="261"/>
  <c r="A50" i="261"/>
  <c r="H50" i="261" s="1"/>
  <c r="J49" i="261"/>
  <c r="F49" i="261"/>
  <c r="A49" i="261"/>
  <c r="H49" i="261" s="1"/>
  <c r="J48" i="261"/>
  <c r="F48" i="261"/>
  <c r="A48" i="261"/>
  <c r="H48" i="261" s="1"/>
  <c r="J47" i="261"/>
  <c r="F47" i="261"/>
  <c r="A47" i="261"/>
  <c r="H47" i="261" s="1"/>
  <c r="J46" i="261"/>
  <c r="F46" i="261"/>
  <c r="A46" i="261"/>
  <c r="H46" i="261" s="1"/>
  <c r="J45" i="261"/>
  <c r="F45" i="261"/>
  <c r="A45" i="261"/>
  <c r="H45" i="261" s="1"/>
  <c r="J44" i="261"/>
  <c r="F44" i="261"/>
  <c r="A44" i="261"/>
  <c r="H44" i="261" s="1"/>
  <c r="J43" i="261"/>
  <c r="F43" i="261"/>
  <c r="A43" i="261"/>
  <c r="H43" i="261" s="1"/>
  <c r="J42" i="261"/>
  <c r="F42" i="261"/>
  <c r="A42" i="261"/>
  <c r="H42" i="261" s="1"/>
  <c r="J41" i="261"/>
  <c r="F41" i="261"/>
  <c r="A41" i="261"/>
  <c r="J40" i="261"/>
  <c r="F40" i="261"/>
  <c r="A40" i="261"/>
  <c r="H40" i="261" s="1"/>
  <c r="J39" i="261"/>
  <c r="F39" i="261"/>
  <c r="A39" i="261"/>
  <c r="H39" i="261" s="1"/>
  <c r="J38" i="261"/>
  <c r="F38" i="261"/>
  <c r="A38" i="261"/>
  <c r="J37" i="261"/>
  <c r="F37" i="261"/>
  <c r="A37" i="261"/>
  <c r="H37" i="261" s="1"/>
  <c r="J36" i="261"/>
  <c r="F36" i="261"/>
  <c r="A36" i="261"/>
  <c r="H36" i="261" s="1"/>
  <c r="J35" i="261"/>
  <c r="F35" i="261"/>
  <c r="A35" i="261"/>
  <c r="H35" i="261" s="1"/>
  <c r="J34" i="261"/>
  <c r="F34" i="261"/>
  <c r="A34" i="261"/>
  <c r="H34" i="261" s="1"/>
  <c r="J33" i="261"/>
  <c r="F33" i="261"/>
  <c r="A33" i="261"/>
  <c r="J32" i="261"/>
  <c r="F32" i="261"/>
  <c r="A32" i="261"/>
  <c r="H32" i="261" s="1"/>
  <c r="J31" i="261"/>
  <c r="F31" i="261"/>
  <c r="A31" i="261"/>
  <c r="H31" i="261" s="1"/>
  <c r="J30" i="261"/>
  <c r="F30" i="261"/>
  <c r="A30" i="261"/>
  <c r="J29" i="261"/>
  <c r="F29" i="261"/>
  <c r="A29" i="261"/>
  <c r="H29" i="261" s="1"/>
  <c r="J28" i="261"/>
  <c r="F28" i="261"/>
  <c r="A28" i="261"/>
  <c r="H28" i="261" s="1"/>
  <c r="J27" i="261"/>
  <c r="F27" i="261"/>
  <c r="A27" i="261"/>
  <c r="H27" i="261" s="1"/>
  <c r="J26" i="261"/>
  <c r="F26" i="261"/>
  <c r="A26" i="261"/>
  <c r="H26" i="261" s="1"/>
  <c r="J25" i="261"/>
  <c r="F25" i="261"/>
  <c r="A25" i="261"/>
  <c r="H25" i="261" s="1"/>
  <c r="J24" i="261"/>
  <c r="F24" i="261"/>
  <c r="A24" i="261"/>
  <c r="H24" i="261" s="1"/>
  <c r="J23" i="261"/>
  <c r="F23" i="261"/>
  <c r="A23" i="261"/>
  <c r="H23" i="261" s="1"/>
  <c r="J22" i="261"/>
  <c r="F22" i="261"/>
  <c r="A22" i="261"/>
  <c r="H22" i="261" s="1"/>
  <c r="J21" i="261"/>
  <c r="F21" i="261"/>
  <c r="A21" i="261"/>
  <c r="H21" i="261" s="1"/>
  <c r="J20" i="261"/>
  <c r="F20" i="261"/>
  <c r="A20" i="261"/>
  <c r="J19" i="261"/>
  <c r="F19" i="261"/>
  <c r="A19" i="261"/>
  <c r="H19" i="261" s="1"/>
  <c r="J18" i="261"/>
  <c r="F18" i="261"/>
  <c r="A18" i="261"/>
  <c r="H18" i="261" s="1"/>
  <c r="J17" i="261"/>
  <c r="F17" i="261"/>
  <c r="A17" i="261"/>
  <c r="H17" i="261" s="1"/>
  <c r="J16" i="261"/>
  <c r="F16" i="261"/>
  <c r="A16" i="261"/>
  <c r="H16" i="261" s="1"/>
  <c r="J15" i="261"/>
  <c r="F15" i="261"/>
  <c r="A15" i="261"/>
  <c r="J14" i="261"/>
  <c r="F14" i="261"/>
  <c r="A14" i="261"/>
  <c r="H14" i="261" s="1"/>
  <c r="J13" i="261"/>
  <c r="F13" i="261"/>
  <c r="A13" i="261"/>
  <c r="J12" i="261"/>
  <c r="F12" i="261"/>
  <c r="A12" i="261"/>
  <c r="H12" i="261" s="1"/>
  <c r="J11" i="261"/>
  <c r="F11" i="261"/>
  <c r="A11" i="261"/>
  <c r="H11" i="261" s="1"/>
  <c r="J10" i="261"/>
  <c r="F10" i="261"/>
  <c r="A10" i="261"/>
  <c r="H10" i="261" s="1"/>
  <c r="J9" i="261"/>
  <c r="F9" i="261"/>
  <c r="A9" i="261"/>
  <c r="J8" i="261"/>
  <c r="F8" i="261"/>
  <c r="A8" i="261"/>
  <c r="H8" i="261" s="1"/>
  <c r="J7" i="261"/>
  <c r="F7" i="261"/>
  <c r="A7" i="261"/>
  <c r="AH6" i="261"/>
  <c r="AG6" i="261"/>
  <c r="AF6" i="261"/>
  <c r="AE6" i="261"/>
  <c r="AC6" i="261"/>
  <c r="AB6" i="261"/>
  <c r="J6" i="261"/>
  <c r="F6" i="261"/>
  <c r="A6" i="261"/>
  <c r="H6" i="261" s="1"/>
  <c r="AD5" i="261"/>
  <c r="J5" i="261"/>
  <c r="F5" i="261"/>
  <c r="A5" i="261"/>
  <c r="H5" i="261" s="1"/>
  <c r="AD4" i="261"/>
  <c r="AI4" i="261" s="1"/>
  <c r="J4" i="261"/>
  <c r="F4" i="261"/>
  <c r="A4" i="261"/>
  <c r="AD3" i="261"/>
  <c r="AI3" i="261" s="1"/>
  <c r="J3" i="261"/>
  <c r="F3" i="261"/>
  <c r="A3" i="261"/>
  <c r="AD2" i="261"/>
  <c r="AI2" i="261" s="1"/>
  <c r="J2" i="261"/>
  <c r="F2" i="261"/>
  <c r="A2" i="261"/>
  <c r="A20" i="260"/>
  <c r="H20" i="260" s="1"/>
  <c r="F20" i="260"/>
  <c r="J20" i="260"/>
  <c r="U20" i="260"/>
  <c r="V20" i="260"/>
  <c r="V161" i="260"/>
  <c r="U161" i="260"/>
  <c r="T161" i="260"/>
  <c r="S161" i="260"/>
  <c r="Q161" i="260"/>
  <c r="E155" i="260"/>
  <c r="F153" i="260"/>
  <c r="A153" i="260"/>
  <c r="J152" i="260"/>
  <c r="F152" i="260"/>
  <c r="A152" i="260"/>
  <c r="H152" i="260"/>
  <c r="J151" i="260"/>
  <c r="F151" i="260"/>
  <c r="A151" i="260"/>
  <c r="H151" i="260" s="1"/>
  <c r="J150" i="260"/>
  <c r="F150" i="260"/>
  <c r="A150" i="260"/>
  <c r="H150" i="260" s="1"/>
  <c r="J149" i="260"/>
  <c r="F149" i="260"/>
  <c r="A149" i="260"/>
  <c r="H149" i="260"/>
  <c r="J148" i="260"/>
  <c r="F148" i="260"/>
  <c r="A148" i="260"/>
  <c r="H148" i="260" s="1"/>
  <c r="J147" i="260"/>
  <c r="F147" i="260"/>
  <c r="A147" i="260"/>
  <c r="H147" i="260" s="1"/>
  <c r="J146" i="260"/>
  <c r="F146" i="260"/>
  <c r="A146" i="260"/>
  <c r="H146" i="260" s="1"/>
  <c r="J145" i="260"/>
  <c r="F145" i="260"/>
  <c r="A145" i="260"/>
  <c r="H145" i="260" s="1"/>
  <c r="J144" i="260"/>
  <c r="F144" i="260"/>
  <c r="A144" i="260"/>
  <c r="H144" i="260"/>
  <c r="J143" i="260"/>
  <c r="F143" i="260"/>
  <c r="A143" i="260"/>
  <c r="H143" i="260" s="1"/>
  <c r="J142" i="260"/>
  <c r="F142" i="260"/>
  <c r="A142" i="260"/>
  <c r="H142" i="260" s="1"/>
  <c r="J141" i="260"/>
  <c r="F141" i="260"/>
  <c r="A141" i="260"/>
  <c r="H141" i="260" s="1"/>
  <c r="J140" i="260"/>
  <c r="F140" i="260"/>
  <c r="A140" i="260"/>
  <c r="H140" i="260" s="1"/>
  <c r="J139" i="260"/>
  <c r="F139" i="260"/>
  <c r="A139" i="260"/>
  <c r="H139" i="260" s="1"/>
  <c r="J138" i="260"/>
  <c r="F138" i="260"/>
  <c r="A138" i="260"/>
  <c r="H138" i="260" s="1"/>
  <c r="J137" i="260"/>
  <c r="F137" i="260"/>
  <c r="A137" i="260"/>
  <c r="H137" i="260" s="1"/>
  <c r="J136" i="260"/>
  <c r="F136" i="260"/>
  <c r="A136" i="260"/>
  <c r="H136" i="260" s="1"/>
  <c r="J135" i="260"/>
  <c r="F135" i="260"/>
  <c r="A135" i="260"/>
  <c r="H135" i="260"/>
  <c r="J134" i="260"/>
  <c r="F134" i="260"/>
  <c r="A134" i="260"/>
  <c r="H134" i="260"/>
  <c r="J133" i="260"/>
  <c r="F133" i="260"/>
  <c r="A133" i="260"/>
  <c r="H133" i="260" s="1"/>
  <c r="J132" i="260"/>
  <c r="F132" i="260"/>
  <c r="A132" i="260"/>
  <c r="H132" i="260" s="1"/>
  <c r="J131" i="260"/>
  <c r="F131" i="260"/>
  <c r="A131" i="260"/>
  <c r="H131" i="260" s="1"/>
  <c r="J130" i="260"/>
  <c r="F130" i="260"/>
  <c r="A130" i="260"/>
  <c r="H130" i="260" s="1"/>
  <c r="J129" i="260"/>
  <c r="F129" i="260"/>
  <c r="A129" i="260"/>
  <c r="H129" i="260" s="1"/>
  <c r="J128" i="260"/>
  <c r="F128" i="260"/>
  <c r="A128" i="260"/>
  <c r="H128" i="260" s="1"/>
  <c r="J127" i="260"/>
  <c r="F127" i="260"/>
  <c r="A127" i="260"/>
  <c r="H127" i="260" s="1"/>
  <c r="J126" i="260"/>
  <c r="F126" i="260"/>
  <c r="A126" i="260"/>
  <c r="H126" i="260" s="1"/>
  <c r="J125" i="260"/>
  <c r="F125" i="260"/>
  <c r="A125" i="260"/>
  <c r="H125" i="260" s="1"/>
  <c r="J124" i="260"/>
  <c r="F124" i="260"/>
  <c r="A124" i="260"/>
  <c r="H124" i="260" s="1"/>
  <c r="J123" i="260"/>
  <c r="F123" i="260"/>
  <c r="A123" i="260"/>
  <c r="H123" i="260" s="1"/>
  <c r="J122" i="260"/>
  <c r="F122" i="260"/>
  <c r="A122" i="260"/>
  <c r="H122" i="260" s="1"/>
  <c r="J121" i="260"/>
  <c r="F121" i="260"/>
  <c r="A121" i="260"/>
  <c r="H121" i="260" s="1"/>
  <c r="J120" i="260"/>
  <c r="F120" i="260"/>
  <c r="A120" i="260"/>
  <c r="H120" i="260" s="1"/>
  <c r="J119" i="260"/>
  <c r="F119" i="260"/>
  <c r="A119" i="260"/>
  <c r="H119" i="260" s="1"/>
  <c r="J118" i="260"/>
  <c r="F118" i="260"/>
  <c r="A118" i="260"/>
  <c r="H118" i="260" s="1"/>
  <c r="J117" i="260"/>
  <c r="F117" i="260"/>
  <c r="A117" i="260"/>
  <c r="H117" i="260" s="1"/>
  <c r="J116" i="260"/>
  <c r="F116" i="260"/>
  <c r="A116" i="260"/>
  <c r="H116" i="260" s="1"/>
  <c r="J115" i="260"/>
  <c r="F115" i="260"/>
  <c r="A115" i="260"/>
  <c r="H115" i="260" s="1"/>
  <c r="J114" i="260"/>
  <c r="F114" i="260"/>
  <c r="A114" i="260"/>
  <c r="H114" i="260" s="1"/>
  <c r="J113" i="260"/>
  <c r="F113" i="260"/>
  <c r="A113" i="260"/>
  <c r="H113" i="260" s="1"/>
  <c r="J112" i="260"/>
  <c r="F112" i="260"/>
  <c r="A112" i="260"/>
  <c r="H112" i="260" s="1"/>
  <c r="J111" i="260"/>
  <c r="F111" i="260"/>
  <c r="A111" i="260"/>
  <c r="H111" i="260" s="1"/>
  <c r="J110" i="260"/>
  <c r="F110" i="260"/>
  <c r="A110" i="260"/>
  <c r="H110" i="260"/>
  <c r="J109" i="260"/>
  <c r="F109" i="260"/>
  <c r="A109" i="260"/>
  <c r="H109" i="260"/>
  <c r="J108" i="260"/>
  <c r="F108" i="260"/>
  <c r="A108" i="260"/>
  <c r="H108" i="260" s="1"/>
  <c r="J107" i="260"/>
  <c r="F107" i="260"/>
  <c r="A107" i="260"/>
  <c r="H107" i="260" s="1"/>
  <c r="J106" i="260"/>
  <c r="F106" i="260"/>
  <c r="A106" i="260"/>
  <c r="H106" i="260" s="1"/>
  <c r="J105" i="260"/>
  <c r="F105" i="260"/>
  <c r="A105" i="260"/>
  <c r="J104" i="260"/>
  <c r="F104" i="260"/>
  <c r="A104" i="260"/>
  <c r="H104" i="260" s="1"/>
  <c r="J103" i="260"/>
  <c r="F103" i="260"/>
  <c r="A103" i="260"/>
  <c r="H103" i="260" s="1"/>
  <c r="J102" i="260"/>
  <c r="F102" i="260"/>
  <c r="A102" i="260"/>
  <c r="H102" i="260" s="1"/>
  <c r="J101" i="260"/>
  <c r="F101" i="260"/>
  <c r="A101" i="260"/>
  <c r="H101" i="260" s="1"/>
  <c r="J100" i="260"/>
  <c r="F100" i="260"/>
  <c r="A100" i="260"/>
  <c r="H100" i="260" s="1"/>
  <c r="J99" i="260"/>
  <c r="F99" i="260"/>
  <c r="A99" i="260"/>
  <c r="H99" i="260" s="1"/>
  <c r="J98" i="260"/>
  <c r="F98" i="260"/>
  <c r="A98" i="260"/>
  <c r="H98" i="260" s="1"/>
  <c r="J97" i="260"/>
  <c r="F97" i="260"/>
  <c r="A97" i="260"/>
  <c r="H97" i="260" s="1"/>
  <c r="J96" i="260"/>
  <c r="F96" i="260"/>
  <c r="A96" i="260"/>
  <c r="H96" i="260" s="1"/>
  <c r="J95" i="260"/>
  <c r="F95" i="260"/>
  <c r="A95" i="260"/>
  <c r="H95" i="260" s="1"/>
  <c r="J94" i="260"/>
  <c r="F94" i="260"/>
  <c r="A94" i="260"/>
  <c r="H94" i="260" s="1"/>
  <c r="J93" i="260"/>
  <c r="F93" i="260"/>
  <c r="A93" i="260"/>
  <c r="H93" i="260" s="1"/>
  <c r="J92" i="260"/>
  <c r="F92" i="260"/>
  <c r="A92" i="260"/>
  <c r="H92" i="260" s="1"/>
  <c r="J91" i="260"/>
  <c r="F91" i="260"/>
  <c r="A91" i="260"/>
  <c r="H91" i="260" s="1"/>
  <c r="J90" i="260"/>
  <c r="F90" i="260"/>
  <c r="A90" i="260"/>
  <c r="H90" i="260" s="1"/>
  <c r="J89" i="260"/>
  <c r="F89" i="260"/>
  <c r="A89" i="260"/>
  <c r="H89" i="260" s="1"/>
  <c r="J88" i="260"/>
  <c r="F88" i="260"/>
  <c r="A88" i="260"/>
  <c r="H88" i="260" s="1"/>
  <c r="J87" i="260"/>
  <c r="F87" i="260"/>
  <c r="A87" i="260"/>
  <c r="H87" i="260" s="1"/>
  <c r="J86" i="260"/>
  <c r="F86" i="260"/>
  <c r="A86" i="260"/>
  <c r="H86" i="260" s="1"/>
  <c r="J85" i="260"/>
  <c r="F85" i="260"/>
  <c r="A85" i="260"/>
  <c r="H85" i="260" s="1"/>
  <c r="J84" i="260"/>
  <c r="F84" i="260"/>
  <c r="A84" i="260"/>
  <c r="H84" i="260" s="1"/>
  <c r="J83" i="260"/>
  <c r="F83" i="260"/>
  <c r="A83" i="260"/>
  <c r="H83" i="260" s="1"/>
  <c r="J82" i="260"/>
  <c r="F82" i="260"/>
  <c r="A82" i="260"/>
  <c r="H82" i="260" s="1"/>
  <c r="J81" i="260"/>
  <c r="F81" i="260"/>
  <c r="A81" i="260"/>
  <c r="H81" i="260" s="1"/>
  <c r="J80" i="260"/>
  <c r="F80" i="260"/>
  <c r="A80" i="260"/>
  <c r="H80" i="260" s="1"/>
  <c r="J79" i="260"/>
  <c r="F79" i="260"/>
  <c r="A79" i="260"/>
  <c r="H79" i="260" s="1"/>
  <c r="J78" i="260"/>
  <c r="F78" i="260"/>
  <c r="A78" i="260"/>
  <c r="H78" i="260" s="1"/>
  <c r="J77" i="260"/>
  <c r="F77" i="260"/>
  <c r="A77" i="260"/>
  <c r="H77" i="260" s="1"/>
  <c r="J76" i="260"/>
  <c r="F76" i="260"/>
  <c r="A76" i="260"/>
  <c r="H76" i="260" s="1"/>
  <c r="J75" i="260"/>
  <c r="F75" i="260"/>
  <c r="A75" i="260"/>
  <c r="H75" i="260" s="1"/>
  <c r="J74" i="260"/>
  <c r="F74" i="260"/>
  <c r="A74" i="260"/>
  <c r="H74" i="260" s="1"/>
  <c r="J73" i="260"/>
  <c r="F73" i="260"/>
  <c r="A73" i="260"/>
  <c r="H73" i="260" s="1"/>
  <c r="J72" i="260"/>
  <c r="F72" i="260"/>
  <c r="A72" i="260"/>
  <c r="J71" i="260"/>
  <c r="F71" i="260"/>
  <c r="A71" i="260"/>
  <c r="H71" i="260" s="1"/>
  <c r="J70" i="260"/>
  <c r="F70" i="260"/>
  <c r="A70" i="260"/>
  <c r="J69" i="260"/>
  <c r="F69" i="260"/>
  <c r="A69" i="260"/>
  <c r="H69" i="260" s="1"/>
  <c r="J68" i="260"/>
  <c r="F68" i="260"/>
  <c r="A68" i="260"/>
  <c r="H68" i="260" s="1"/>
  <c r="J67" i="260"/>
  <c r="F67" i="260"/>
  <c r="A67" i="260"/>
  <c r="H67" i="260" s="1"/>
  <c r="J66" i="260"/>
  <c r="F66" i="260"/>
  <c r="A66" i="260"/>
  <c r="H66" i="260" s="1"/>
  <c r="J65" i="260"/>
  <c r="F65" i="260"/>
  <c r="A65" i="260"/>
  <c r="H65" i="260" s="1"/>
  <c r="J64" i="260"/>
  <c r="F64" i="260"/>
  <c r="A64" i="260"/>
  <c r="H64" i="260" s="1"/>
  <c r="J63" i="260"/>
  <c r="F63" i="260"/>
  <c r="A63" i="260"/>
  <c r="H63" i="260" s="1"/>
  <c r="J62" i="260"/>
  <c r="F62" i="260"/>
  <c r="A62" i="260"/>
  <c r="J61" i="260"/>
  <c r="F61" i="260"/>
  <c r="A61" i="260"/>
  <c r="H61" i="260" s="1"/>
  <c r="J60" i="260"/>
  <c r="F60" i="260"/>
  <c r="A60" i="260"/>
  <c r="H60" i="260" s="1"/>
  <c r="J59" i="260"/>
  <c r="F59" i="260"/>
  <c r="A59" i="260"/>
  <c r="H59" i="260" s="1"/>
  <c r="J58" i="260"/>
  <c r="F58" i="260"/>
  <c r="A58" i="260"/>
  <c r="H58" i="260" s="1"/>
  <c r="J57" i="260"/>
  <c r="F57" i="260"/>
  <c r="A57" i="260"/>
  <c r="H57" i="260" s="1"/>
  <c r="J56" i="260"/>
  <c r="F56" i="260"/>
  <c r="A56" i="260"/>
  <c r="H56" i="260" s="1"/>
  <c r="J55" i="260"/>
  <c r="F55" i="260"/>
  <c r="A55" i="260"/>
  <c r="H55" i="260" s="1"/>
  <c r="J54" i="260"/>
  <c r="F54" i="260"/>
  <c r="A54" i="260"/>
  <c r="J53" i="260"/>
  <c r="F53" i="260"/>
  <c r="A53" i="260"/>
  <c r="H53" i="260" s="1"/>
  <c r="J52" i="260"/>
  <c r="F52" i="260"/>
  <c r="A52" i="260"/>
  <c r="H52" i="260" s="1"/>
  <c r="J51" i="260"/>
  <c r="F51" i="260"/>
  <c r="A51" i="260"/>
  <c r="H51" i="260" s="1"/>
  <c r="J50" i="260"/>
  <c r="F50" i="260"/>
  <c r="A50" i="260"/>
  <c r="H50" i="260" s="1"/>
  <c r="J49" i="260"/>
  <c r="F49" i="260"/>
  <c r="A49" i="260"/>
  <c r="H49" i="260" s="1"/>
  <c r="J48" i="260"/>
  <c r="F48" i="260"/>
  <c r="A48" i="260"/>
  <c r="H48" i="260" s="1"/>
  <c r="J47" i="260"/>
  <c r="F47" i="260"/>
  <c r="A47" i="260"/>
  <c r="H47" i="260" s="1"/>
  <c r="J46" i="260"/>
  <c r="F46" i="260"/>
  <c r="A46" i="260"/>
  <c r="H46" i="260" s="1"/>
  <c r="J45" i="260"/>
  <c r="F45" i="260"/>
  <c r="A45" i="260"/>
  <c r="H45" i="260" s="1"/>
  <c r="J44" i="260"/>
  <c r="F44" i="260"/>
  <c r="A44" i="260"/>
  <c r="H44" i="260" s="1"/>
  <c r="J43" i="260"/>
  <c r="F43" i="260"/>
  <c r="A43" i="260"/>
  <c r="H43" i="260" s="1"/>
  <c r="J42" i="260"/>
  <c r="F42" i="260"/>
  <c r="A42" i="260"/>
  <c r="H42" i="260" s="1"/>
  <c r="J41" i="260"/>
  <c r="F41" i="260"/>
  <c r="A41" i="260"/>
  <c r="J40" i="260"/>
  <c r="F40" i="260"/>
  <c r="A40" i="260"/>
  <c r="H40" i="260" s="1"/>
  <c r="J39" i="260"/>
  <c r="F39" i="260"/>
  <c r="A39" i="260"/>
  <c r="H39" i="260" s="1"/>
  <c r="J38" i="260"/>
  <c r="F38" i="260"/>
  <c r="A38" i="260"/>
  <c r="H38" i="260" s="1"/>
  <c r="J37" i="260"/>
  <c r="F37" i="260"/>
  <c r="A37" i="260"/>
  <c r="H37" i="260" s="1"/>
  <c r="J36" i="260"/>
  <c r="F36" i="260"/>
  <c r="A36" i="260"/>
  <c r="H36" i="260" s="1"/>
  <c r="J35" i="260"/>
  <c r="F35" i="260"/>
  <c r="A35" i="260"/>
  <c r="H35" i="260" s="1"/>
  <c r="J34" i="260"/>
  <c r="F34" i="260"/>
  <c r="A34" i="260"/>
  <c r="H34" i="260" s="1"/>
  <c r="J33" i="260"/>
  <c r="F33" i="260"/>
  <c r="A33" i="260"/>
  <c r="J32" i="260"/>
  <c r="F32" i="260"/>
  <c r="A32" i="260"/>
  <c r="H32" i="260" s="1"/>
  <c r="J31" i="260"/>
  <c r="F31" i="260"/>
  <c r="A31" i="260"/>
  <c r="H31" i="260" s="1"/>
  <c r="J30" i="260"/>
  <c r="F30" i="260"/>
  <c r="A30" i="260"/>
  <c r="J29" i="260"/>
  <c r="F29" i="260"/>
  <c r="A29" i="260"/>
  <c r="H29" i="260" s="1"/>
  <c r="J28" i="260"/>
  <c r="F28" i="260"/>
  <c r="A28" i="260"/>
  <c r="J27" i="260"/>
  <c r="F27" i="260"/>
  <c r="A27" i="260"/>
  <c r="H27" i="260" s="1"/>
  <c r="J26" i="260"/>
  <c r="F26" i="260"/>
  <c r="A26" i="260"/>
  <c r="H26" i="260" s="1"/>
  <c r="J25" i="260"/>
  <c r="F25" i="260"/>
  <c r="A25" i="260"/>
  <c r="H25" i="260" s="1"/>
  <c r="J24" i="260"/>
  <c r="F24" i="260"/>
  <c r="A24" i="260"/>
  <c r="H24" i="260" s="1"/>
  <c r="J23" i="260"/>
  <c r="F23" i="260"/>
  <c r="A23" i="260"/>
  <c r="H23" i="260" s="1"/>
  <c r="J22" i="260"/>
  <c r="F22" i="260"/>
  <c r="A22" i="260"/>
  <c r="H22" i="260" s="1"/>
  <c r="J21" i="260"/>
  <c r="F21" i="260"/>
  <c r="A21" i="260"/>
  <c r="H21" i="260" s="1"/>
  <c r="J19" i="260"/>
  <c r="F19" i="260"/>
  <c r="A19" i="260"/>
  <c r="H19" i="260" s="1"/>
  <c r="J18" i="260"/>
  <c r="F18" i="260"/>
  <c r="A18" i="260"/>
  <c r="H18" i="260" s="1"/>
  <c r="J17" i="260"/>
  <c r="F17" i="260"/>
  <c r="A17" i="260"/>
  <c r="J16" i="260"/>
  <c r="F16" i="260"/>
  <c r="A16" i="260"/>
  <c r="H16" i="260" s="1"/>
  <c r="J15" i="260"/>
  <c r="F15" i="260"/>
  <c r="A15" i="260"/>
  <c r="H15" i="260" s="1"/>
  <c r="J14" i="260"/>
  <c r="F14" i="260"/>
  <c r="A14" i="260"/>
  <c r="H14" i="260" s="1"/>
  <c r="J13" i="260"/>
  <c r="F13" i="260"/>
  <c r="A13" i="260"/>
  <c r="J12" i="260"/>
  <c r="F12" i="260"/>
  <c r="A12" i="260"/>
  <c r="H12" i="260" s="1"/>
  <c r="J11" i="260"/>
  <c r="F11" i="260"/>
  <c r="A11" i="260"/>
  <c r="H11" i="260" s="1"/>
  <c r="J10" i="260"/>
  <c r="F10" i="260"/>
  <c r="A10" i="260"/>
  <c r="H10" i="260" s="1"/>
  <c r="J9" i="260"/>
  <c r="F9" i="260"/>
  <c r="A9" i="260"/>
  <c r="J8" i="260"/>
  <c r="F8" i="260"/>
  <c r="A8" i="260"/>
  <c r="H8" i="260" s="1"/>
  <c r="J7" i="260"/>
  <c r="F7" i="260"/>
  <c r="A7" i="260"/>
  <c r="H7" i="260" s="1"/>
  <c r="AH6" i="260"/>
  <c r="AG6" i="260"/>
  <c r="AF6" i="260"/>
  <c r="AE6" i="260"/>
  <c r="AC6" i="260"/>
  <c r="AB6" i="260"/>
  <c r="J6" i="260"/>
  <c r="F6" i="260"/>
  <c r="A6" i="260"/>
  <c r="H6" i="260" s="1"/>
  <c r="AD5" i="260"/>
  <c r="J5" i="260"/>
  <c r="F5" i="260"/>
  <c r="A5" i="260"/>
  <c r="H5" i="260" s="1"/>
  <c r="AD4" i="260"/>
  <c r="AI4" i="260" s="1"/>
  <c r="J4" i="260"/>
  <c r="F4" i="260"/>
  <c r="A4" i="260"/>
  <c r="AD3" i="260"/>
  <c r="AI3" i="260" s="1"/>
  <c r="J3" i="260"/>
  <c r="F3" i="260"/>
  <c r="A3" i="260"/>
  <c r="AD2" i="260"/>
  <c r="AI2" i="260" s="1"/>
  <c r="J2" i="260"/>
  <c r="F2" i="260"/>
  <c r="A2" i="260"/>
  <c r="V161" i="259"/>
  <c r="U161" i="259"/>
  <c r="T161" i="259"/>
  <c r="S161" i="259"/>
  <c r="Q161" i="259"/>
  <c r="J152" i="259"/>
  <c r="J151" i="259"/>
  <c r="J150" i="259"/>
  <c r="J149" i="259"/>
  <c r="J148" i="259"/>
  <c r="J147" i="259"/>
  <c r="J146" i="259"/>
  <c r="J145" i="259"/>
  <c r="J144" i="259"/>
  <c r="J143" i="259"/>
  <c r="J142" i="259"/>
  <c r="J141" i="259"/>
  <c r="J140" i="259"/>
  <c r="J139" i="259"/>
  <c r="J138" i="259"/>
  <c r="J137" i="259"/>
  <c r="J136" i="259"/>
  <c r="J135" i="259"/>
  <c r="J134" i="259"/>
  <c r="J133" i="259"/>
  <c r="J132" i="259"/>
  <c r="J131" i="259"/>
  <c r="J130" i="259"/>
  <c r="J129" i="259"/>
  <c r="J128" i="259"/>
  <c r="J127" i="259"/>
  <c r="J126" i="259"/>
  <c r="J125" i="259"/>
  <c r="J124" i="259"/>
  <c r="J123" i="259"/>
  <c r="J122" i="259"/>
  <c r="J121" i="259"/>
  <c r="J120" i="259"/>
  <c r="J119" i="259"/>
  <c r="J118" i="259"/>
  <c r="J117" i="259"/>
  <c r="J116" i="259"/>
  <c r="J115" i="259"/>
  <c r="J114" i="259"/>
  <c r="J113" i="259"/>
  <c r="J112" i="259"/>
  <c r="J111" i="259"/>
  <c r="J110" i="259"/>
  <c r="J109" i="259"/>
  <c r="J108" i="259"/>
  <c r="J107" i="259"/>
  <c r="J106" i="259"/>
  <c r="J105" i="259"/>
  <c r="J104" i="259"/>
  <c r="J103" i="259"/>
  <c r="J102" i="259"/>
  <c r="J101" i="259"/>
  <c r="J100" i="259"/>
  <c r="J99" i="259"/>
  <c r="J98" i="259"/>
  <c r="J97" i="259"/>
  <c r="J96" i="259"/>
  <c r="J95" i="259"/>
  <c r="J94" i="259"/>
  <c r="J93" i="259"/>
  <c r="J92" i="259"/>
  <c r="J91" i="259"/>
  <c r="J90" i="259"/>
  <c r="J89" i="259"/>
  <c r="J88" i="259"/>
  <c r="J87" i="259"/>
  <c r="J86" i="259"/>
  <c r="J85" i="259"/>
  <c r="J84" i="259"/>
  <c r="J83" i="259"/>
  <c r="J82" i="259"/>
  <c r="J81" i="259"/>
  <c r="J80" i="259"/>
  <c r="J79" i="259"/>
  <c r="J78" i="259"/>
  <c r="J77" i="259"/>
  <c r="J76" i="259"/>
  <c r="J75" i="259"/>
  <c r="J74" i="259"/>
  <c r="J73" i="259"/>
  <c r="J72" i="259"/>
  <c r="J71" i="259"/>
  <c r="J70" i="259"/>
  <c r="J69" i="259"/>
  <c r="J68" i="259"/>
  <c r="J67" i="259"/>
  <c r="J66" i="259"/>
  <c r="J65" i="259"/>
  <c r="J64" i="259"/>
  <c r="J63" i="259"/>
  <c r="J62" i="259"/>
  <c r="J61" i="259"/>
  <c r="J60" i="259"/>
  <c r="J59" i="259"/>
  <c r="J58" i="259"/>
  <c r="J57" i="259"/>
  <c r="J56" i="259"/>
  <c r="J55" i="259"/>
  <c r="J54" i="259"/>
  <c r="J53" i="259"/>
  <c r="J52" i="259"/>
  <c r="J51" i="259"/>
  <c r="J50" i="259"/>
  <c r="J49" i="259"/>
  <c r="J48" i="259"/>
  <c r="J47" i="259"/>
  <c r="J46" i="259"/>
  <c r="J45" i="259"/>
  <c r="J44" i="259"/>
  <c r="J43" i="259"/>
  <c r="J42" i="259"/>
  <c r="J41" i="259"/>
  <c r="J40" i="259"/>
  <c r="J39" i="259"/>
  <c r="J38" i="259"/>
  <c r="J37" i="259"/>
  <c r="J36" i="259"/>
  <c r="J35" i="259"/>
  <c r="J34" i="259"/>
  <c r="J33" i="259"/>
  <c r="J32" i="259"/>
  <c r="J31" i="259"/>
  <c r="J30" i="259"/>
  <c r="J29" i="259"/>
  <c r="J28" i="259"/>
  <c r="J27" i="259"/>
  <c r="J26" i="259"/>
  <c r="J25" i="259"/>
  <c r="J24" i="259"/>
  <c r="J23" i="259"/>
  <c r="J22" i="259"/>
  <c r="J21" i="259"/>
  <c r="J20" i="259"/>
  <c r="J19" i="259"/>
  <c r="J18" i="259"/>
  <c r="J17" i="259"/>
  <c r="J16" i="259"/>
  <c r="J15" i="259"/>
  <c r="J14" i="259"/>
  <c r="J13" i="259"/>
  <c r="J12" i="259"/>
  <c r="J11" i="259"/>
  <c r="J10" i="259"/>
  <c r="J9" i="259"/>
  <c r="J8" i="259"/>
  <c r="J7" i="259"/>
  <c r="AH6" i="259"/>
  <c r="AG6" i="259"/>
  <c r="AF6" i="259"/>
  <c r="AE6" i="259"/>
  <c r="AC6" i="259"/>
  <c r="AB6" i="259"/>
  <c r="J6" i="259"/>
  <c r="AD5" i="259"/>
  <c r="J5" i="259"/>
  <c r="AD4" i="259"/>
  <c r="AI4" i="259" s="1"/>
  <c r="J4" i="259"/>
  <c r="AD3" i="259"/>
  <c r="AI3" i="259" s="1"/>
  <c r="J3" i="259"/>
  <c r="AD2" i="259"/>
  <c r="AI2" i="259" s="1"/>
  <c r="J2" i="259"/>
  <c r="J149" i="257"/>
  <c r="F149" i="257"/>
  <c r="A149" i="257"/>
  <c r="H149" i="257" s="1"/>
  <c r="V163" i="257"/>
  <c r="U163" i="257"/>
  <c r="T163" i="257"/>
  <c r="S163" i="257"/>
  <c r="Q163" i="257"/>
  <c r="E157" i="257"/>
  <c r="F155" i="257"/>
  <c r="A155" i="257"/>
  <c r="J154" i="257"/>
  <c r="F154" i="257"/>
  <c r="A154" i="257"/>
  <c r="H154" i="257" s="1"/>
  <c r="J153" i="257"/>
  <c r="F153" i="257"/>
  <c r="A153" i="257"/>
  <c r="H153" i="257" s="1"/>
  <c r="J152" i="257"/>
  <c r="F152" i="257"/>
  <c r="A152" i="257"/>
  <c r="H152" i="257" s="1"/>
  <c r="J151" i="257"/>
  <c r="F151" i="257"/>
  <c r="A151" i="257"/>
  <c r="H151" i="257" s="1"/>
  <c r="J150" i="257"/>
  <c r="F150" i="257"/>
  <c r="A150" i="257"/>
  <c r="H150" i="257" s="1"/>
  <c r="J148" i="257"/>
  <c r="F148" i="257"/>
  <c r="A148" i="257"/>
  <c r="H148" i="257" s="1"/>
  <c r="J147" i="257"/>
  <c r="F147" i="257"/>
  <c r="A147" i="257"/>
  <c r="H147" i="257" s="1"/>
  <c r="J146" i="257"/>
  <c r="F146" i="257"/>
  <c r="A146" i="257"/>
  <c r="H146" i="257" s="1"/>
  <c r="J145" i="257"/>
  <c r="F145" i="257"/>
  <c r="A145" i="257"/>
  <c r="H145" i="257" s="1"/>
  <c r="J144" i="257"/>
  <c r="F144" i="257"/>
  <c r="A144" i="257"/>
  <c r="H144" i="257" s="1"/>
  <c r="J143" i="257"/>
  <c r="F143" i="257"/>
  <c r="A143" i="257"/>
  <c r="H143" i="257" s="1"/>
  <c r="J142" i="257"/>
  <c r="F142" i="257"/>
  <c r="A142" i="257"/>
  <c r="H142" i="257" s="1"/>
  <c r="J141" i="257"/>
  <c r="F141" i="257"/>
  <c r="A141" i="257"/>
  <c r="H141" i="257" s="1"/>
  <c r="J140" i="257"/>
  <c r="F140" i="257"/>
  <c r="A140" i="257"/>
  <c r="H140" i="257" s="1"/>
  <c r="J139" i="257"/>
  <c r="F139" i="257"/>
  <c r="A139" i="257"/>
  <c r="H139" i="257" s="1"/>
  <c r="J138" i="257"/>
  <c r="F138" i="257"/>
  <c r="A138" i="257"/>
  <c r="H138" i="257" s="1"/>
  <c r="J137" i="257"/>
  <c r="F137" i="257"/>
  <c r="A137" i="257"/>
  <c r="H137" i="257" s="1"/>
  <c r="J136" i="257"/>
  <c r="F136" i="257"/>
  <c r="A136" i="257"/>
  <c r="H136" i="257" s="1"/>
  <c r="J135" i="257"/>
  <c r="F135" i="257"/>
  <c r="A135" i="257"/>
  <c r="H135" i="257" s="1"/>
  <c r="J134" i="257"/>
  <c r="F134" i="257"/>
  <c r="A134" i="257"/>
  <c r="H134" i="257" s="1"/>
  <c r="J133" i="257"/>
  <c r="F133" i="257"/>
  <c r="A133" i="257"/>
  <c r="H133" i="257" s="1"/>
  <c r="J132" i="257"/>
  <c r="F132" i="257"/>
  <c r="A132" i="257"/>
  <c r="H132" i="257" s="1"/>
  <c r="J131" i="257"/>
  <c r="F131" i="257"/>
  <c r="A131" i="257"/>
  <c r="H131" i="257"/>
  <c r="J130" i="257"/>
  <c r="F130" i="257"/>
  <c r="A130" i="257"/>
  <c r="H130" i="257" s="1"/>
  <c r="J129" i="257"/>
  <c r="F129" i="257"/>
  <c r="A129" i="257"/>
  <c r="H129" i="257" s="1"/>
  <c r="J128" i="257"/>
  <c r="F128" i="257"/>
  <c r="A128" i="257"/>
  <c r="H128" i="257" s="1"/>
  <c r="J127" i="257"/>
  <c r="F127" i="257"/>
  <c r="A127" i="257"/>
  <c r="H127" i="257" s="1"/>
  <c r="J126" i="257"/>
  <c r="F126" i="257"/>
  <c r="A126" i="257"/>
  <c r="H126" i="257" s="1"/>
  <c r="J125" i="257"/>
  <c r="F125" i="257"/>
  <c r="A125" i="257"/>
  <c r="H125" i="257" s="1"/>
  <c r="J124" i="257"/>
  <c r="F124" i="257"/>
  <c r="A124" i="257"/>
  <c r="H124" i="257" s="1"/>
  <c r="J123" i="257"/>
  <c r="F123" i="257"/>
  <c r="A123" i="257"/>
  <c r="H123" i="257" s="1"/>
  <c r="J122" i="257"/>
  <c r="F122" i="257"/>
  <c r="A122" i="257"/>
  <c r="H122" i="257" s="1"/>
  <c r="J121" i="257"/>
  <c r="F121" i="257"/>
  <c r="A121" i="257"/>
  <c r="H121" i="257" s="1"/>
  <c r="J120" i="257"/>
  <c r="F120" i="257"/>
  <c r="A120" i="257"/>
  <c r="H120" i="257" s="1"/>
  <c r="J119" i="257"/>
  <c r="F119" i="257"/>
  <c r="A119" i="257"/>
  <c r="H119" i="257" s="1"/>
  <c r="J118" i="257"/>
  <c r="F118" i="257"/>
  <c r="A118" i="257"/>
  <c r="H118" i="257" s="1"/>
  <c r="J117" i="257"/>
  <c r="F117" i="257"/>
  <c r="A117" i="257"/>
  <c r="J116" i="257"/>
  <c r="F116" i="257"/>
  <c r="A116" i="257"/>
  <c r="H116" i="257" s="1"/>
  <c r="J115" i="257"/>
  <c r="F115" i="257"/>
  <c r="A115" i="257"/>
  <c r="H115" i="257" s="1"/>
  <c r="J114" i="257"/>
  <c r="F114" i="257"/>
  <c r="A114" i="257"/>
  <c r="H114" i="257" s="1"/>
  <c r="J113" i="257"/>
  <c r="F113" i="257"/>
  <c r="A113" i="257"/>
  <c r="J112" i="257"/>
  <c r="F112" i="257"/>
  <c r="A112" i="257"/>
  <c r="H112" i="257" s="1"/>
  <c r="J111" i="257"/>
  <c r="F111" i="257"/>
  <c r="A111" i="257"/>
  <c r="H111" i="257" s="1"/>
  <c r="J110" i="257"/>
  <c r="F110" i="257"/>
  <c r="A110" i="257"/>
  <c r="H110" i="257" s="1"/>
  <c r="J109" i="257"/>
  <c r="F109" i="257"/>
  <c r="A109" i="257"/>
  <c r="H109" i="257" s="1"/>
  <c r="J108" i="257"/>
  <c r="F108" i="257"/>
  <c r="A108" i="257"/>
  <c r="H108" i="257" s="1"/>
  <c r="J107" i="257"/>
  <c r="F107" i="257"/>
  <c r="A107" i="257"/>
  <c r="H107" i="257" s="1"/>
  <c r="J106" i="257"/>
  <c r="F106" i="257"/>
  <c r="A106" i="257"/>
  <c r="H106" i="257" s="1"/>
  <c r="J105" i="257"/>
  <c r="F105" i="257"/>
  <c r="A105" i="257"/>
  <c r="H105" i="257" s="1"/>
  <c r="J104" i="257"/>
  <c r="F104" i="257"/>
  <c r="A104" i="257"/>
  <c r="H104" i="257" s="1"/>
  <c r="J103" i="257"/>
  <c r="F103" i="257"/>
  <c r="A103" i="257"/>
  <c r="H103" i="257" s="1"/>
  <c r="J102" i="257"/>
  <c r="F102" i="257"/>
  <c r="A102" i="257"/>
  <c r="H102" i="257" s="1"/>
  <c r="J101" i="257"/>
  <c r="F101" i="257"/>
  <c r="A101" i="257"/>
  <c r="H101" i="257" s="1"/>
  <c r="J100" i="257"/>
  <c r="F100" i="257"/>
  <c r="A100" i="257"/>
  <c r="H100" i="257" s="1"/>
  <c r="J99" i="257"/>
  <c r="F99" i="257"/>
  <c r="A99" i="257"/>
  <c r="H99" i="257" s="1"/>
  <c r="J98" i="257"/>
  <c r="F98" i="257"/>
  <c r="A98" i="257"/>
  <c r="H98" i="257" s="1"/>
  <c r="J97" i="257"/>
  <c r="F97" i="257"/>
  <c r="A97" i="257"/>
  <c r="H97" i="257" s="1"/>
  <c r="J96" i="257"/>
  <c r="F96" i="257"/>
  <c r="A96" i="257"/>
  <c r="J95" i="257"/>
  <c r="F95" i="257"/>
  <c r="A95" i="257"/>
  <c r="H95" i="257" s="1"/>
  <c r="J94" i="257"/>
  <c r="F94" i="257"/>
  <c r="A94" i="257"/>
  <c r="H94" i="257" s="1"/>
  <c r="J93" i="257"/>
  <c r="F93" i="257"/>
  <c r="A93" i="257"/>
  <c r="H93" i="257" s="1"/>
  <c r="J92" i="257"/>
  <c r="F92" i="257"/>
  <c r="A92" i="257"/>
  <c r="H92" i="257" s="1"/>
  <c r="J91" i="257"/>
  <c r="F91" i="257"/>
  <c r="A91" i="257"/>
  <c r="H91" i="257" s="1"/>
  <c r="J90" i="257"/>
  <c r="F90" i="257"/>
  <c r="A90" i="257"/>
  <c r="H90" i="257" s="1"/>
  <c r="J89" i="257"/>
  <c r="F89" i="257"/>
  <c r="A89" i="257"/>
  <c r="H89" i="257" s="1"/>
  <c r="J88" i="257"/>
  <c r="F88" i="257"/>
  <c r="A88" i="257"/>
  <c r="H88" i="257" s="1"/>
  <c r="J87" i="257"/>
  <c r="F87" i="257"/>
  <c r="A87" i="257"/>
  <c r="H87" i="257" s="1"/>
  <c r="J86" i="257"/>
  <c r="F86" i="257"/>
  <c r="A86" i="257"/>
  <c r="H86" i="257" s="1"/>
  <c r="J85" i="257"/>
  <c r="F85" i="257"/>
  <c r="A85" i="257"/>
  <c r="H85" i="257" s="1"/>
  <c r="J84" i="257"/>
  <c r="F84" i="257"/>
  <c r="A84" i="257"/>
  <c r="H84" i="257" s="1"/>
  <c r="J83" i="257"/>
  <c r="F83" i="257"/>
  <c r="A83" i="257"/>
  <c r="H83" i="257" s="1"/>
  <c r="J82" i="257"/>
  <c r="F82" i="257"/>
  <c r="A82" i="257"/>
  <c r="H82" i="257" s="1"/>
  <c r="J81" i="257"/>
  <c r="F81" i="257"/>
  <c r="A81" i="257"/>
  <c r="H81" i="257" s="1"/>
  <c r="J80" i="257"/>
  <c r="F80" i="257"/>
  <c r="A80" i="257"/>
  <c r="H80" i="257" s="1"/>
  <c r="J79" i="257"/>
  <c r="F79" i="257"/>
  <c r="A79" i="257"/>
  <c r="H79" i="257" s="1"/>
  <c r="J78" i="257"/>
  <c r="F78" i="257"/>
  <c r="A78" i="257"/>
  <c r="H78" i="257" s="1"/>
  <c r="J77" i="257"/>
  <c r="F77" i="257"/>
  <c r="A77" i="257"/>
  <c r="H77" i="257" s="1"/>
  <c r="J76" i="257"/>
  <c r="F76" i="257"/>
  <c r="A76" i="257"/>
  <c r="H76" i="257" s="1"/>
  <c r="J75" i="257"/>
  <c r="F75" i="257"/>
  <c r="A75" i="257"/>
  <c r="H75" i="257" s="1"/>
  <c r="J74" i="257"/>
  <c r="F74" i="257"/>
  <c r="A74" i="257"/>
  <c r="H74" i="257" s="1"/>
  <c r="J73" i="257"/>
  <c r="F73" i="257"/>
  <c r="A73" i="257"/>
  <c r="H73" i="257" s="1"/>
  <c r="J72" i="257"/>
  <c r="F72" i="257"/>
  <c r="A72" i="257"/>
  <c r="H72" i="257" s="1"/>
  <c r="J71" i="257"/>
  <c r="F71" i="257"/>
  <c r="A71" i="257"/>
  <c r="H71" i="257" s="1"/>
  <c r="J70" i="257"/>
  <c r="F70" i="257"/>
  <c r="A70" i="257"/>
  <c r="H70" i="257" s="1"/>
  <c r="J69" i="257"/>
  <c r="F69" i="257"/>
  <c r="A69" i="257"/>
  <c r="H69" i="257" s="1"/>
  <c r="J68" i="257"/>
  <c r="F68" i="257"/>
  <c r="A68" i="257"/>
  <c r="H68" i="257" s="1"/>
  <c r="J67" i="257"/>
  <c r="F67" i="257"/>
  <c r="A67" i="257"/>
  <c r="H67" i="257"/>
  <c r="J66" i="257"/>
  <c r="F66" i="257"/>
  <c r="A66" i="257"/>
  <c r="H66" i="257" s="1"/>
  <c r="J65" i="257"/>
  <c r="F65" i="257"/>
  <c r="A65" i="257"/>
  <c r="H65" i="257" s="1"/>
  <c r="J64" i="257"/>
  <c r="F64" i="257"/>
  <c r="A64" i="257"/>
  <c r="H64" i="257" s="1"/>
  <c r="J63" i="257"/>
  <c r="F63" i="257"/>
  <c r="A63" i="257"/>
  <c r="H63" i="257" s="1"/>
  <c r="J62" i="257"/>
  <c r="F62" i="257"/>
  <c r="A62" i="257"/>
  <c r="H62" i="257"/>
  <c r="J61" i="257"/>
  <c r="F61" i="257"/>
  <c r="A61" i="257"/>
  <c r="H61" i="257" s="1"/>
  <c r="J60" i="257"/>
  <c r="F60" i="257"/>
  <c r="A60" i="257"/>
  <c r="H60" i="257" s="1"/>
  <c r="J59" i="257"/>
  <c r="F59" i="257"/>
  <c r="A59" i="257"/>
  <c r="H59" i="257" s="1"/>
  <c r="J58" i="257"/>
  <c r="F58" i="257"/>
  <c r="A58" i="257"/>
  <c r="J57" i="257"/>
  <c r="F57" i="257"/>
  <c r="A57" i="257"/>
  <c r="H57" i="257" s="1"/>
  <c r="J56" i="257"/>
  <c r="F56" i="257"/>
  <c r="A56" i="257"/>
  <c r="Q161" i="257" s="1"/>
  <c r="H56" i="257"/>
  <c r="J55" i="257"/>
  <c r="F55" i="257"/>
  <c r="A55" i="257"/>
  <c r="H55" i="257" s="1"/>
  <c r="J54" i="257"/>
  <c r="F54" i="257"/>
  <c r="A54" i="257"/>
  <c r="J53" i="257"/>
  <c r="F53" i="257"/>
  <c r="A53" i="257"/>
  <c r="H53" i="257" s="1"/>
  <c r="J52" i="257"/>
  <c r="F52" i="257"/>
  <c r="A52" i="257"/>
  <c r="H52" i="257" s="1"/>
  <c r="J51" i="257"/>
  <c r="F51" i="257"/>
  <c r="A51" i="257"/>
  <c r="H51" i="257" s="1"/>
  <c r="J50" i="257"/>
  <c r="F50" i="257"/>
  <c r="A50" i="257"/>
  <c r="H50" i="257" s="1"/>
  <c r="J49" i="257"/>
  <c r="F49" i="257"/>
  <c r="A49" i="257"/>
  <c r="H49" i="257" s="1"/>
  <c r="J48" i="257"/>
  <c r="F48" i="257"/>
  <c r="A48" i="257"/>
  <c r="H48" i="257" s="1"/>
  <c r="J47" i="257"/>
  <c r="F47" i="257"/>
  <c r="A47" i="257"/>
  <c r="H47" i="257" s="1"/>
  <c r="J46" i="257"/>
  <c r="F46" i="257"/>
  <c r="A46" i="257"/>
  <c r="H46" i="257" s="1"/>
  <c r="J45" i="257"/>
  <c r="F45" i="257"/>
  <c r="A45" i="257"/>
  <c r="H45" i="257" s="1"/>
  <c r="J44" i="257"/>
  <c r="F44" i="257"/>
  <c r="A44" i="257"/>
  <c r="H44" i="257" s="1"/>
  <c r="J43" i="257"/>
  <c r="F43" i="257"/>
  <c r="A43" i="257"/>
  <c r="H43" i="257" s="1"/>
  <c r="J42" i="257"/>
  <c r="F42" i="257"/>
  <c r="A42" i="257"/>
  <c r="J41" i="257"/>
  <c r="F41" i="257"/>
  <c r="A41" i="257"/>
  <c r="H41" i="257" s="1"/>
  <c r="J40" i="257"/>
  <c r="F40" i="257"/>
  <c r="A40" i="257"/>
  <c r="H40" i="257" s="1"/>
  <c r="J39" i="257"/>
  <c r="F39" i="257"/>
  <c r="A39" i="257"/>
  <c r="H39" i="257" s="1"/>
  <c r="J38" i="257"/>
  <c r="F38" i="257"/>
  <c r="A38" i="257"/>
  <c r="H38" i="257" s="1"/>
  <c r="J37" i="257"/>
  <c r="F37" i="257"/>
  <c r="A37" i="257"/>
  <c r="H37" i="257" s="1"/>
  <c r="J36" i="257"/>
  <c r="F36" i="257"/>
  <c r="A36" i="257"/>
  <c r="H36" i="257" s="1"/>
  <c r="J35" i="257"/>
  <c r="F35" i="257"/>
  <c r="A35" i="257"/>
  <c r="H35" i="257" s="1"/>
  <c r="J34" i="257"/>
  <c r="F34" i="257"/>
  <c r="A34" i="257"/>
  <c r="H34" i="257" s="1"/>
  <c r="J33" i="257"/>
  <c r="F33" i="257"/>
  <c r="A33" i="257"/>
  <c r="H33" i="257" s="1"/>
  <c r="J32" i="257"/>
  <c r="F32" i="257"/>
  <c r="A32" i="257"/>
  <c r="H32" i="257" s="1"/>
  <c r="J31" i="257"/>
  <c r="F31" i="257"/>
  <c r="A31" i="257"/>
  <c r="H31" i="257" s="1"/>
  <c r="J30" i="257"/>
  <c r="F30" i="257"/>
  <c r="A30" i="257"/>
  <c r="J29" i="257"/>
  <c r="F29" i="257"/>
  <c r="A29" i="257"/>
  <c r="H29" i="257" s="1"/>
  <c r="J28" i="257"/>
  <c r="F28" i="257"/>
  <c r="A28" i="257"/>
  <c r="H28" i="257" s="1"/>
  <c r="J27" i="257"/>
  <c r="F27" i="257"/>
  <c r="A27" i="257"/>
  <c r="H27" i="257" s="1"/>
  <c r="J26" i="257"/>
  <c r="F26" i="257"/>
  <c r="A26" i="257"/>
  <c r="H26" i="257"/>
  <c r="J25" i="257"/>
  <c r="F25" i="257"/>
  <c r="A25" i="257"/>
  <c r="H25" i="257" s="1"/>
  <c r="J24" i="257"/>
  <c r="F24" i="257"/>
  <c r="A24" i="257"/>
  <c r="H24" i="257" s="1"/>
  <c r="J23" i="257"/>
  <c r="F23" i="257"/>
  <c r="A23" i="257"/>
  <c r="H23" i="257" s="1"/>
  <c r="J22" i="257"/>
  <c r="F22" i="257"/>
  <c r="A22" i="257"/>
  <c r="H22" i="257" s="1"/>
  <c r="J21" i="257"/>
  <c r="F21" i="257"/>
  <c r="A21" i="257"/>
  <c r="H21" i="257" s="1"/>
  <c r="J20" i="257"/>
  <c r="F20" i="257"/>
  <c r="A20" i="257"/>
  <c r="H20" i="257" s="1"/>
  <c r="J19" i="257"/>
  <c r="F19" i="257"/>
  <c r="A19" i="257"/>
  <c r="H19" i="257" s="1"/>
  <c r="J18" i="257"/>
  <c r="F18" i="257"/>
  <c r="A18" i="257"/>
  <c r="H18" i="257" s="1"/>
  <c r="J17" i="257"/>
  <c r="F17" i="257"/>
  <c r="A17" i="257"/>
  <c r="H17" i="257" s="1"/>
  <c r="J16" i="257"/>
  <c r="F16" i="257"/>
  <c r="A16" i="257"/>
  <c r="H16" i="257" s="1"/>
  <c r="J15" i="257"/>
  <c r="F15" i="257"/>
  <c r="A15" i="257"/>
  <c r="H15" i="257" s="1"/>
  <c r="J14" i="257"/>
  <c r="F14" i="257"/>
  <c r="A14" i="257"/>
  <c r="H14" i="257" s="1"/>
  <c r="J13" i="257"/>
  <c r="F13" i="257"/>
  <c r="A13" i="257"/>
  <c r="H13" i="257" s="1"/>
  <c r="J12" i="257"/>
  <c r="F12" i="257"/>
  <c r="A12" i="257"/>
  <c r="H12" i="257" s="1"/>
  <c r="J11" i="257"/>
  <c r="F11" i="257"/>
  <c r="A11" i="257"/>
  <c r="H11" i="257" s="1"/>
  <c r="J10" i="257"/>
  <c r="F10" i="257"/>
  <c r="A10" i="257"/>
  <c r="H10" i="257" s="1"/>
  <c r="J9" i="257"/>
  <c r="F9" i="257"/>
  <c r="A9" i="257"/>
  <c r="J8" i="257"/>
  <c r="F8" i="257"/>
  <c r="A8" i="257"/>
  <c r="J7" i="257"/>
  <c r="F7" i="257"/>
  <c r="A7" i="257"/>
  <c r="AH6" i="257"/>
  <c r="AG6" i="257"/>
  <c r="AF6" i="257"/>
  <c r="AE6" i="257"/>
  <c r="AC6" i="257"/>
  <c r="AB6" i="257"/>
  <c r="J6" i="257"/>
  <c r="F6" i="257"/>
  <c r="A6" i="257"/>
  <c r="AD5" i="257"/>
  <c r="J5" i="257"/>
  <c r="F5" i="257"/>
  <c r="A5" i="257"/>
  <c r="H5" i="257" s="1"/>
  <c r="AD4" i="257"/>
  <c r="AI4" i="257" s="1"/>
  <c r="J4" i="257"/>
  <c r="F4" i="257"/>
  <c r="A4" i="257"/>
  <c r="AD3" i="257"/>
  <c r="AI3" i="257" s="1"/>
  <c r="J3" i="257"/>
  <c r="F3" i="257"/>
  <c r="A3" i="257"/>
  <c r="AD2" i="257"/>
  <c r="AI2" i="257" s="1"/>
  <c r="J2" i="257"/>
  <c r="F2" i="257"/>
  <c r="A2" i="257"/>
  <c r="F3" i="256"/>
  <c r="F4" i="256"/>
  <c r="F5" i="256"/>
  <c r="F6" i="256"/>
  <c r="F7" i="256"/>
  <c r="F8" i="256"/>
  <c r="F9" i="256"/>
  <c r="F10" i="256"/>
  <c r="F11" i="256"/>
  <c r="F12" i="256"/>
  <c r="F13" i="256"/>
  <c r="F14" i="256"/>
  <c r="F15" i="256"/>
  <c r="F16" i="256"/>
  <c r="F17" i="256"/>
  <c r="F18" i="256"/>
  <c r="F19" i="256"/>
  <c r="F20" i="256"/>
  <c r="F21" i="256"/>
  <c r="F22" i="256"/>
  <c r="F23" i="256"/>
  <c r="F24" i="256"/>
  <c r="F25" i="256"/>
  <c r="F26" i="256"/>
  <c r="F27" i="256"/>
  <c r="F28" i="256"/>
  <c r="F29" i="256"/>
  <c r="F30" i="256"/>
  <c r="F31" i="256"/>
  <c r="F32" i="256"/>
  <c r="F33" i="256"/>
  <c r="F34" i="256"/>
  <c r="F35" i="256"/>
  <c r="F36" i="256"/>
  <c r="F37" i="256"/>
  <c r="F38" i="256"/>
  <c r="F39" i="256"/>
  <c r="F40" i="256"/>
  <c r="F41" i="256"/>
  <c r="F42" i="256"/>
  <c r="F43" i="256"/>
  <c r="F44" i="256"/>
  <c r="F45" i="256"/>
  <c r="F46" i="256"/>
  <c r="F47" i="256"/>
  <c r="F48" i="256"/>
  <c r="F49" i="256"/>
  <c r="F50" i="256"/>
  <c r="F51" i="256"/>
  <c r="F52" i="256"/>
  <c r="F53" i="256"/>
  <c r="F54" i="256"/>
  <c r="F55" i="256"/>
  <c r="F56" i="256"/>
  <c r="F57" i="256"/>
  <c r="F58" i="256"/>
  <c r="F59" i="256"/>
  <c r="F60" i="256"/>
  <c r="F61" i="256"/>
  <c r="F62" i="256"/>
  <c r="F63" i="256"/>
  <c r="F64" i="256"/>
  <c r="F65" i="256"/>
  <c r="F66" i="256"/>
  <c r="F67" i="256"/>
  <c r="F68" i="256"/>
  <c r="F69" i="256"/>
  <c r="F70" i="256"/>
  <c r="F71" i="256"/>
  <c r="F72" i="256"/>
  <c r="F73" i="256"/>
  <c r="F74" i="256"/>
  <c r="F75" i="256"/>
  <c r="F76" i="256"/>
  <c r="F77" i="256"/>
  <c r="F78" i="256"/>
  <c r="F79" i="256"/>
  <c r="F80" i="256"/>
  <c r="F81" i="256"/>
  <c r="F82" i="256"/>
  <c r="F83" i="256"/>
  <c r="F84" i="256"/>
  <c r="F85" i="256"/>
  <c r="F86" i="256"/>
  <c r="F87" i="256"/>
  <c r="F88" i="256"/>
  <c r="F89" i="256"/>
  <c r="F90" i="256"/>
  <c r="F91" i="256"/>
  <c r="F92" i="256"/>
  <c r="F93" i="256"/>
  <c r="F94" i="256"/>
  <c r="F95" i="256"/>
  <c r="F96" i="256"/>
  <c r="F97" i="256"/>
  <c r="F98" i="256"/>
  <c r="F99" i="256"/>
  <c r="F100" i="256"/>
  <c r="F101" i="256"/>
  <c r="F102" i="256"/>
  <c r="F103" i="256"/>
  <c r="F104" i="256"/>
  <c r="F105" i="256"/>
  <c r="F106" i="256"/>
  <c r="F107" i="256"/>
  <c r="F108" i="256"/>
  <c r="F109" i="256"/>
  <c r="F110" i="256"/>
  <c r="F111" i="256"/>
  <c r="F112" i="256"/>
  <c r="F113" i="256"/>
  <c r="F114" i="256"/>
  <c r="F115" i="256"/>
  <c r="F116" i="256"/>
  <c r="F117" i="256"/>
  <c r="F118" i="256"/>
  <c r="F119" i="256"/>
  <c r="F120" i="256"/>
  <c r="F121" i="256"/>
  <c r="F122" i="256"/>
  <c r="F123" i="256"/>
  <c r="F124" i="256"/>
  <c r="F125" i="256"/>
  <c r="F126" i="256"/>
  <c r="F127" i="256"/>
  <c r="F128" i="256"/>
  <c r="F129" i="256"/>
  <c r="F130" i="256"/>
  <c r="F131" i="256"/>
  <c r="F132" i="256"/>
  <c r="F133" i="256"/>
  <c r="F134" i="256"/>
  <c r="F135" i="256"/>
  <c r="F136" i="256"/>
  <c r="F137" i="256"/>
  <c r="F138" i="256"/>
  <c r="F139" i="256"/>
  <c r="F140" i="256"/>
  <c r="F141" i="256"/>
  <c r="F142" i="256"/>
  <c r="F143" i="256"/>
  <c r="F144" i="256"/>
  <c r="F145" i="256"/>
  <c r="F146" i="256"/>
  <c r="F147" i="256"/>
  <c r="F148" i="256"/>
  <c r="F149" i="256"/>
  <c r="F150" i="256"/>
  <c r="F151" i="256"/>
  <c r="F152" i="256"/>
  <c r="F153" i="256"/>
  <c r="F154" i="256"/>
  <c r="F2" i="256"/>
  <c r="A3" i="256"/>
  <c r="A4" i="256"/>
  <c r="A5" i="256"/>
  <c r="H5" i="256" s="1"/>
  <c r="A6" i="256"/>
  <c r="A7" i="256"/>
  <c r="H7" i="256" s="1"/>
  <c r="A8" i="256"/>
  <c r="A9" i="256"/>
  <c r="A10" i="256"/>
  <c r="H10" i="256" s="1"/>
  <c r="A11" i="256"/>
  <c r="H11" i="256" s="1"/>
  <c r="A12" i="256"/>
  <c r="H12" i="256" s="1"/>
  <c r="A13" i="256"/>
  <c r="H13" i="256" s="1"/>
  <c r="A14" i="256"/>
  <c r="H14" i="256" s="1"/>
  <c r="A15" i="256"/>
  <c r="H15" i="256" s="1"/>
  <c r="A16" i="256"/>
  <c r="H16" i="256" s="1"/>
  <c r="A17" i="256"/>
  <c r="H17" i="256" s="1"/>
  <c r="A18" i="256"/>
  <c r="H18" i="256" s="1"/>
  <c r="A19" i="256"/>
  <c r="H19" i="256" s="1"/>
  <c r="A20" i="256"/>
  <c r="H20" i="256" s="1"/>
  <c r="A21" i="256"/>
  <c r="A22" i="256"/>
  <c r="A23" i="256"/>
  <c r="A24" i="256"/>
  <c r="A25" i="256"/>
  <c r="A26" i="256"/>
  <c r="A27" i="256"/>
  <c r="A28" i="256"/>
  <c r="A29" i="256"/>
  <c r="A30" i="256"/>
  <c r="A31" i="256"/>
  <c r="A32" i="256"/>
  <c r="A33" i="256"/>
  <c r="A34" i="256"/>
  <c r="A35" i="256"/>
  <c r="A36" i="256"/>
  <c r="A37" i="256"/>
  <c r="A38" i="256"/>
  <c r="A39" i="256"/>
  <c r="A40" i="256"/>
  <c r="A41" i="256"/>
  <c r="A42" i="256"/>
  <c r="A43" i="256"/>
  <c r="A44" i="256"/>
  <c r="A45" i="256"/>
  <c r="A46" i="256"/>
  <c r="A47" i="256"/>
  <c r="A48" i="256"/>
  <c r="A49" i="256"/>
  <c r="A50" i="256"/>
  <c r="A51" i="256"/>
  <c r="A52" i="256"/>
  <c r="A53" i="256"/>
  <c r="A54" i="256"/>
  <c r="A55" i="256"/>
  <c r="A56" i="256"/>
  <c r="A57" i="256"/>
  <c r="A58" i="256"/>
  <c r="A59" i="256"/>
  <c r="A60" i="256"/>
  <c r="A61" i="256"/>
  <c r="A62" i="256"/>
  <c r="A63" i="256"/>
  <c r="A64" i="256"/>
  <c r="A65" i="256"/>
  <c r="A66" i="256"/>
  <c r="A67" i="256"/>
  <c r="A68" i="256"/>
  <c r="A69" i="256"/>
  <c r="A70" i="256"/>
  <c r="A71" i="256"/>
  <c r="A72" i="256"/>
  <c r="A73" i="256"/>
  <c r="A74" i="256"/>
  <c r="A75" i="256"/>
  <c r="A76" i="256"/>
  <c r="A77" i="256"/>
  <c r="A78" i="256"/>
  <c r="A79" i="256"/>
  <c r="A80" i="256"/>
  <c r="A81" i="256"/>
  <c r="A82" i="256"/>
  <c r="A83" i="256"/>
  <c r="A84" i="256"/>
  <c r="A85" i="256"/>
  <c r="A86" i="256"/>
  <c r="A87" i="256"/>
  <c r="A88" i="256"/>
  <c r="A89" i="256"/>
  <c r="A90" i="256"/>
  <c r="A91" i="256"/>
  <c r="A92" i="256"/>
  <c r="A93" i="256"/>
  <c r="A94" i="256"/>
  <c r="A95" i="256"/>
  <c r="A96" i="256"/>
  <c r="A97" i="256"/>
  <c r="A98" i="256"/>
  <c r="A99" i="256"/>
  <c r="A100" i="256"/>
  <c r="A101" i="256"/>
  <c r="A102" i="256"/>
  <c r="A103" i="256"/>
  <c r="A104" i="256"/>
  <c r="A105" i="256"/>
  <c r="A106" i="256"/>
  <c r="A107" i="256"/>
  <c r="A108" i="256"/>
  <c r="A109" i="256"/>
  <c r="A110" i="256"/>
  <c r="A111" i="256"/>
  <c r="A112" i="256"/>
  <c r="A113" i="256"/>
  <c r="A114" i="256"/>
  <c r="A115" i="256"/>
  <c r="A116" i="256"/>
  <c r="A117" i="256"/>
  <c r="A118" i="256"/>
  <c r="A119" i="256"/>
  <c r="A120" i="256"/>
  <c r="A121" i="256"/>
  <c r="A122" i="256"/>
  <c r="A123" i="256"/>
  <c r="A124" i="256"/>
  <c r="A125" i="256"/>
  <c r="A126" i="256"/>
  <c r="A127" i="256"/>
  <c r="A128" i="256"/>
  <c r="A129" i="256"/>
  <c r="A130" i="256"/>
  <c r="A131" i="256"/>
  <c r="A132" i="256"/>
  <c r="A133" i="256"/>
  <c r="A134" i="256"/>
  <c r="A135" i="256"/>
  <c r="A136" i="256"/>
  <c r="A137" i="256"/>
  <c r="A138" i="256"/>
  <c r="A139" i="256"/>
  <c r="A140" i="256"/>
  <c r="A141" i="256"/>
  <c r="A142" i="256"/>
  <c r="A143" i="256"/>
  <c r="A144" i="256"/>
  <c r="A145" i="256"/>
  <c r="A146" i="256"/>
  <c r="A147" i="256"/>
  <c r="A148" i="256"/>
  <c r="A149" i="256"/>
  <c r="A150" i="256"/>
  <c r="A151" i="256"/>
  <c r="A152" i="256"/>
  <c r="A153" i="256"/>
  <c r="A154" i="256"/>
  <c r="V162" i="256"/>
  <c r="U162" i="256"/>
  <c r="T162" i="256"/>
  <c r="S162" i="256"/>
  <c r="Q162" i="256"/>
  <c r="E156" i="256"/>
  <c r="J153" i="256"/>
  <c r="H153" i="256"/>
  <c r="J152" i="256"/>
  <c r="H152" i="256"/>
  <c r="J151" i="256"/>
  <c r="H151" i="256"/>
  <c r="J150" i="256"/>
  <c r="H150" i="256"/>
  <c r="J149" i="256"/>
  <c r="H149" i="256"/>
  <c r="J148" i="256"/>
  <c r="H148" i="256"/>
  <c r="J147" i="256"/>
  <c r="H147" i="256"/>
  <c r="J146" i="256"/>
  <c r="H146" i="256"/>
  <c r="J145" i="256"/>
  <c r="H145" i="256"/>
  <c r="J144" i="256"/>
  <c r="H144" i="256"/>
  <c r="J143" i="256"/>
  <c r="H143" i="256"/>
  <c r="J142" i="256"/>
  <c r="H142" i="256"/>
  <c r="J141" i="256"/>
  <c r="H141" i="256"/>
  <c r="J140" i="256"/>
  <c r="H140" i="256"/>
  <c r="J139" i="256"/>
  <c r="H139" i="256"/>
  <c r="J138" i="256"/>
  <c r="H138" i="256"/>
  <c r="J137" i="256"/>
  <c r="H137" i="256"/>
  <c r="J136" i="256"/>
  <c r="H136" i="256"/>
  <c r="J135" i="256"/>
  <c r="H135" i="256"/>
  <c r="J134" i="256"/>
  <c r="H134" i="256"/>
  <c r="J133" i="256"/>
  <c r="H133" i="256"/>
  <c r="J132" i="256"/>
  <c r="H132" i="256"/>
  <c r="J131" i="256"/>
  <c r="H131" i="256"/>
  <c r="J130" i="256"/>
  <c r="H130" i="256"/>
  <c r="J129" i="256"/>
  <c r="H129" i="256"/>
  <c r="J128" i="256"/>
  <c r="H128" i="256"/>
  <c r="J127" i="256"/>
  <c r="H127" i="256"/>
  <c r="J126" i="256"/>
  <c r="H126" i="256"/>
  <c r="J125" i="256"/>
  <c r="H125" i="256"/>
  <c r="J124" i="256"/>
  <c r="H124" i="256"/>
  <c r="J123" i="256"/>
  <c r="H123" i="256"/>
  <c r="J122" i="256"/>
  <c r="H122" i="256"/>
  <c r="J121" i="256"/>
  <c r="H121" i="256"/>
  <c r="J120" i="256"/>
  <c r="H120" i="256"/>
  <c r="J119" i="256"/>
  <c r="H119" i="256"/>
  <c r="J118" i="256"/>
  <c r="H118" i="256"/>
  <c r="J117" i="256"/>
  <c r="H117" i="256"/>
  <c r="J116" i="256"/>
  <c r="H116" i="256"/>
  <c r="J115" i="256"/>
  <c r="H115" i="256"/>
  <c r="J114" i="256"/>
  <c r="H114" i="256"/>
  <c r="J113" i="256"/>
  <c r="H113" i="256"/>
  <c r="J112" i="256"/>
  <c r="H112" i="256"/>
  <c r="J111" i="256"/>
  <c r="H111" i="256"/>
  <c r="J110" i="256"/>
  <c r="H110" i="256"/>
  <c r="J109" i="256"/>
  <c r="H109" i="256"/>
  <c r="J108" i="256"/>
  <c r="H108" i="256"/>
  <c r="J107" i="256"/>
  <c r="H107" i="256"/>
  <c r="J106" i="256"/>
  <c r="H106" i="256"/>
  <c r="J105" i="256"/>
  <c r="H105" i="256"/>
  <c r="J104" i="256"/>
  <c r="H104" i="256"/>
  <c r="J103" i="256"/>
  <c r="H103" i="256"/>
  <c r="J102" i="256"/>
  <c r="H102" i="256"/>
  <c r="J101" i="256"/>
  <c r="H101" i="256"/>
  <c r="J100" i="256"/>
  <c r="H100" i="256"/>
  <c r="J99" i="256"/>
  <c r="H99" i="256"/>
  <c r="J98" i="256"/>
  <c r="H98" i="256"/>
  <c r="J97" i="256"/>
  <c r="H97" i="256"/>
  <c r="J96" i="256"/>
  <c r="J95" i="256"/>
  <c r="H95" i="256"/>
  <c r="J94" i="256"/>
  <c r="H94" i="256"/>
  <c r="J93" i="256"/>
  <c r="H93" i="256"/>
  <c r="J92" i="256"/>
  <c r="H92" i="256"/>
  <c r="J91" i="256"/>
  <c r="H91" i="256"/>
  <c r="J90" i="256"/>
  <c r="H90" i="256"/>
  <c r="J89" i="256"/>
  <c r="H89" i="256"/>
  <c r="J88" i="256"/>
  <c r="H88" i="256"/>
  <c r="J87" i="256"/>
  <c r="H87" i="256"/>
  <c r="J86" i="256"/>
  <c r="H86" i="256"/>
  <c r="J85" i="256"/>
  <c r="H85" i="256"/>
  <c r="J84" i="256"/>
  <c r="H84" i="256"/>
  <c r="J83" i="256"/>
  <c r="H83" i="256"/>
  <c r="J82" i="256"/>
  <c r="H82" i="256"/>
  <c r="J81" i="256"/>
  <c r="H81" i="256"/>
  <c r="J80" i="256"/>
  <c r="H80" i="256"/>
  <c r="J79" i="256"/>
  <c r="H79" i="256"/>
  <c r="J78" i="256"/>
  <c r="H78" i="256"/>
  <c r="J77" i="256"/>
  <c r="H77" i="256"/>
  <c r="J76" i="256"/>
  <c r="H76" i="256"/>
  <c r="J75" i="256"/>
  <c r="H75" i="256"/>
  <c r="J74" i="256"/>
  <c r="H74" i="256"/>
  <c r="J73" i="256"/>
  <c r="H73" i="256"/>
  <c r="J72" i="256"/>
  <c r="H72" i="256"/>
  <c r="J71" i="256"/>
  <c r="H71" i="256"/>
  <c r="J70" i="256"/>
  <c r="H70" i="256"/>
  <c r="J69" i="256"/>
  <c r="H69" i="256"/>
  <c r="J68" i="256"/>
  <c r="H68" i="256"/>
  <c r="J67" i="256"/>
  <c r="H67" i="256"/>
  <c r="J66" i="256"/>
  <c r="H66" i="256"/>
  <c r="J65" i="256"/>
  <c r="H65" i="256"/>
  <c r="J64" i="256"/>
  <c r="H64" i="256"/>
  <c r="J63" i="256"/>
  <c r="H63" i="256"/>
  <c r="J62" i="256"/>
  <c r="H62" i="256"/>
  <c r="J61" i="256"/>
  <c r="H61" i="256"/>
  <c r="J60" i="256"/>
  <c r="J59" i="256"/>
  <c r="H59" i="256"/>
  <c r="J58" i="256"/>
  <c r="H58" i="256"/>
  <c r="J57" i="256"/>
  <c r="H57" i="256"/>
  <c r="J56" i="256"/>
  <c r="H56" i="256"/>
  <c r="J55" i="256"/>
  <c r="H55" i="256"/>
  <c r="J54" i="256"/>
  <c r="H54" i="256"/>
  <c r="J53" i="256"/>
  <c r="H53" i="256"/>
  <c r="J52" i="256"/>
  <c r="H52" i="256"/>
  <c r="J51" i="256"/>
  <c r="H51" i="256"/>
  <c r="J50" i="256"/>
  <c r="H50" i="256"/>
  <c r="J49" i="256"/>
  <c r="H49" i="256"/>
  <c r="J48" i="256"/>
  <c r="H48" i="256"/>
  <c r="J47" i="256"/>
  <c r="H47" i="256"/>
  <c r="J46" i="256"/>
  <c r="H46" i="256"/>
  <c r="J45" i="256"/>
  <c r="J44" i="256"/>
  <c r="H44" i="256"/>
  <c r="J43" i="256"/>
  <c r="J42" i="256"/>
  <c r="J41" i="256"/>
  <c r="H41" i="256"/>
  <c r="J40" i="256"/>
  <c r="H40" i="256"/>
  <c r="J39" i="256"/>
  <c r="H39" i="256"/>
  <c r="J38" i="256"/>
  <c r="H38" i="256"/>
  <c r="J37" i="256"/>
  <c r="J36" i="256"/>
  <c r="H36" i="256"/>
  <c r="J35" i="256"/>
  <c r="H35" i="256"/>
  <c r="J34" i="256"/>
  <c r="H34" i="256"/>
  <c r="J33" i="256"/>
  <c r="J32" i="256"/>
  <c r="H32" i="256"/>
  <c r="J31" i="256"/>
  <c r="H31" i="256"/>
  <c r="J30" i="256"/>
  <c r="J29" i="256"/>
  <c r="H29" i="256"/>
  <c r="J28" i="256"/>
  <c r="H28" i="256"/>
  <c r="J27" i="256"/>
  <c r="H27" i="256"/>
  <c r="J26" i="256"/>
  <c r="H26" i="256"/>
  <c r="J25" i="256"/>
  <c r="H25" i="256"/>
  <c r="J24" i="256"/>
  <c r="H24" i="256"/>
  <c r="J23" i="256"/>
  <c r="H23" i="256"/>
  <c r="J22" i="256"/>
  <c r="J21" i="256"/>
  <c r="H21" i="256"/>
  <c r="J20" i="256"/>
  <c r="J19" i="256"/>
  <c r="J18" i="256"/>
  <c r="J17" i="256"/>
  <c r="J16" i="256"/>
  <c r="J15" i="256"/>
  <c r="J14" i="256"/>
  <c r="J13" i="256"/>
  <c r="J12" i="256"/>
  <c r="J11" i="256"/>
  <c r="J10" i="256"/>
  <c r="J9" i="256"/>
  <c r="J8" i="256"/>
  <c r="J7" i="256"/>
  <c r="AH6" i="256"/>
  <c r="AG6" i="256"/>
  <c r="AF6" i="256"/>
  <c r="AE6" i="256"/>
  <c r="AC6" i="256"/>
  <c r="AB6" i="256"/>
  <c r="J6" i="256"/>
  <c r="AD5" i="256"/>
  <c r="J5" i="256"/>
  <c r="AD4" i="256"/>
  <c r="AI4" i="256" s="1"/>
  <c r="J4" i="256"/>
  <c r="AD3" i="256"/>
  <c r="AI3" i="256" s="1"/>
  <c r="J3" i="256"/>
  <c r="AD2" i="256"/>
  <c r="AI2" i="256" s="1"/>
  <c r="J2" i="256"/>
  <c r="A2" i="256"/>
  <c r="Q161" i="263"/>
  <c r="J2" i="254"/>
  <c r="J3" i="253"/>
  <c r="J4" i="253"/>
  <c r="J5" i="253"/>
  <c r="J6" i="253"/>
  <c r="J7" i="253"/>
  <c r="J8" i="253"/>
  <c r="J9" i="253"/>
  <c r="J10" i="253"/>
  <c r="J11" i="253"/>
  <c r="J12" i="253"/>
  <c r="J13" i="253"/>
  <c r="J14" i="253"/>
  <c r="J15" i="253"/>
  <c r="J16" i="253"/>
  <c r="J17" i="253"/>
  <c r="J18" i="253"/>
  <c r="J19" i="253"/>
  <c r="J20" i="253"/>
  <c r="J21" i="253"/>
  <c r="J22" i="253"/>
  <c r="J23" i="253"/>
  <c r="J24" i="253"/>
  <c r="J25" i="253"/>
  <c r="J26" i="253"/>
  <c r="J27" i="253"/>
  <c r="J28" i="253"/>
  <c r="J29" i="253"/>
  <c r="J30" i="253"/>
  <c r="J31" i="253"/>
  <c r="J32" i="253"/>
  <c r="J33" i="253"/>
  <c r="J34" i="253"/>
  <c r="J35" i="253"/>
  <c r="J36" i="253"/>
  <c r="J37" i="253"/>
  <c r="J38" i="253"/>
  <c r="J39" i="253"/>
  <c r="J40" i="253"/>
  <c r="J41" i="253"/>
  <c r="J42" i="253"/>
  <c r="J43" i="253"/>
  <c r="J44" i="253"/>
  <c r="J45" i="253"/>
  <c r="J46" i="253"/>
  <c r="J47" i="253"/>
  <c r="J48" i="253"/>
  <c r="J49" i="253"/>
  <c r="J50" i="253"/>
  <c r="J51" i="253"/>
  <c r="J52" i="253"/>
  <c r="J53" i="253"/>
  <c r="J54" i="253"/>
  <c r="J55" i="253"/>
  <c r="J56" i="253"/>
  <c r="J57" i="253"/>
  <c r="J58" i="253"/>
  <c r="J59" i="253"/>
  <c r="J60" i="253"/>
  <c r="J61" i="253"/>
  <c r="J62" i="253"/>
  <c r="J63" i="253"/>
  <c r="J64" i="253"/>
  <c r="J65" i="253"/>
  <c r="J66" i="253"/>
  <c r="J67" i="253"/>
  <c r="J68" i="253"/>
  <c r="J69" i="253"/>
  <c r="J70" i="253"/>
  <c r="J71" i="253"/>
  <c r="J72" i="253"/>
  <c r="J73" i="253"/>
  <c r="J74" i="253"/>
  <c r="J75" i="253"/>
  <c r="J76" i="253"/>
  <c r="J77" i="253"/>
  <c r="J78" i="253"/>
  <c r="J79" i="253"/>
  <c r="J80" i="253"/>
  <c r="J81" i="253"/>
  <c r="J82" i="253"/>
  <c r="J83" i="253"/>
  <c r="J84" i="253"/>
  <c r="J85" i="253"/>
  <c r="J86" i="253"/>
  <c r="J87" i="253"/>
  <c r="J88" i="253"/>
  <c r="J89" i="253"/>
  <c r="J90" i="253"/>
  <c r="J91" i="253"/>
  <c r="J92" i="253"/>
  <c r="J93" i="253"/>
  <c r="J94" i="253"/>
  <c r="J95" i="253"/>
  <c r="J96" i="253"/>
  <c r="J97" i="253"/>
  <c r="J98" i="253"/>
  <c r="J99" i="253"/>
  <c r="J100" i="253"/>
  <c r="J101" i="253"/>
  <c r="J102" i="253"/>
  <c r="J103" i="253"/>
  <c r="J104" i="253"/>
  <c r="J105" i="253"/>
  <c r="J106" i="253"/>
  <c r="J107" i="253"/>
  <c r="J108" i="253"/>
  <c r="J109" i="253"/>
  <c r="J110" i="253"/>
  <c r="J111" i="253"/>
  <c r="J112" i="253"/>
  <c r="J113" i="253"/>
  <c r="J114" i="253"/>
  <c r="J115" i="253"/>
  <c r="J116" i="253"/>
  <c r="J117" i="253"/>
  <c r="J118" i="253"/>
  <c r="J119" i="253"/>
  <c r="J120" i="253"/>
  <c r="J121" i="253"/>
  <c r="J122" i="253"/>
  <c r="J123" i="253"/>
  <c r="J124" i="253"/>
  <c r="J125" i="253"/>
  <c r="J126" i="253"/>
  <c r="J127" i="253"/>
  <c r="J128" i="253"/>
  <c r="J129" i="253"/>
  <c r="J130" i="253"/>
  <c r="J131" i="253"/>
  <c r="J132" i="253"/>
  <c r="J133" i="253"/>
  <c r="J134" i="253"/>
  <c r="J135" i="253"/>
  <c r="J136" i="253"/>
  <c r="J137" i="253"/>
  <c r="J138" i="253"/>
  <c r="J139" i="253"/>
  <c r="J140" i="253"/>
  <c r="J141" i="253"/>
  <c r="J142" i="253"/>
  <c r="J143" i="253"/>
  <c r="J144" i="253"/>
  <c r="J145" i="253"/>
  <c r="J146" i="253"/>
  <c r="J147" i="253"/>
  <c r="J148" i="253"/>
  <c r="J149" i="253"/>
  <c r="J4" i="254"/>
  <c r="J5" i="254"/>
  <c r="J6" i="254"/>
  <c r="J7" i="254"/>
  <c r="J8" i="254"/>
  <c r="J9" i="254"/>
  <c r="J10" i="254"/>
  <c r="J11" i="254"/>
  <c r="J12" i="254"/>
  <c r="J13" i="254"/>
  <c r="J14" i="254"/>
  <c r="J15" i="254"/>
  <c r="J16" i="254"/>
  <c r="J17" i="254"/>
  <c r="J18" i="254"/>
  <c r="J19" i="254"/>
  <c r="J20" i="254"/>
  <c r="J21" i="254"/>
  <c r="J22" i="254"/>
  <c r="J23" i="254"/>
  <c r="J24" i="254"/>
  <c r="J25" i="254"/>
  <c r="J26" i="254"/>
  <c r="J27" i="254"/>
  <c r="J28" i="254"/>
  <c r="J29" i="254"/>
  <c r="J30" i="254"/>
  <c r="J31" i="254"/>
  <c r="J32" i="254"/>
  <c r="J33" i="254"/>
  <c r="J34" i="254"/>
  <c r="J35" i="254"/>
  <c r="J36" i="254"/>
  <c r="J37" i="254"/>
  <c r="J38" i="254"/>
  <c r="J39" i="254"/>
  <c r="J40" i="254"/>
  <c r="J41" i="254"/>
  <c r="J42" i="254"/>
  <c r="J43" i="254"/>
  <c r="J44" i="254"/>
  <c r="J45" i="254"/>
  <c r="J46" i="254"/>
  <c r="J47" i="254"/>
  <c r="J48" i="254"/>
  <c r="J49" i="254"/>
  <c r="J50" i="254"/>
  <c r="J51" i="254"/>
  <c r="J52" i="254"/>
  <c r="J53" i="254"/>
  <c r="J54" i="254"/>
  <c r="J55" i="254"/>
  <c r="J56" i="254"/>
  <c r="J57" i="254"/>
  <c r="J58" i="254"/>
  <c r="J59" i="254"/>
  <c r="J60" i="254"/>
  <c r="J61" i="254"/>
  <c r="J62" i="254"/>
  <c r="J63" i="254"/>
  <c r="J64" i="254"/>
  <c r="J65" i="254"/>
  <c r="J66" i="254"/>
  <c r="J67" i="254"/>
  <c r="J68" i="254"/>
  <c r="J69" i="254"/>
  <c r="J70" i="254"/>
  <c r="J71" i="254"/>
  <c r="J72" i="254"/>
  <c r="J73" i="254"/>
  <c r="J74" i="254"/>
  <c r="J75" i="254"/>
  <c r="J76" i="254"/>
  <c r="J77" i="254"/>
  <c r="J78" i="254"/>
  <c r="J79" i="254"/>
  <c r="J80" i="254"/>
  <c r="J81" i="254"/>
  <c r="J82" i="254"/>
  <c r="J83" i="254"/>
  <c r="J84" i="254"/>
  <c r="J85" i="254"/>
  <c r="J86" i="254"/>
  <c r="J87" i="254"/>
  <c r="J88" i="254"/>
  <c r="J89" i="254"/>
  <c r="J90" i="254"/>
  <c r="J91" i="254"/>
  <c r="J92" i="254"/>
  <c r="J93" i="254"/>
  <c r="J94" i="254"/>
  <c r="J95" i="254"/>
  <c r="J96" i="254"/>
  <c r="J97" i="254"/>
  <c r="J98" i="254"/>
  <c r="J99" i="254"/>
  <c r="J100" i="254"/>
  <c r="J101" i="254"/>
  <c r="J102" i="254"/>
  <c r="J103" i="254"/>
  <c r="J104" i="254"/>
  <c r="J105" i="254"/>
  <c r="J106" i="254"/>
  <c r="J107" i="254"/>
  <c r="J108" i="254"/>
  <c r="J109" i="254"/>
  <c r="J110" i="254"/>
  <c r="J111" i="254"/>
  <c r="J112" i="254"/>
  <c r="J113" i="254"/>
  <c r="J114" i="254"/>
  <c r="J115" i="254"/>
  <c r="J116" i="254"/>
  <c r="J117" i="254"/>
  <c r="J118" i="254"/>
  <c r="J119" i="254"/>
  <c r="J120" i="254"/>
  <c r="J121" i="254"/>
  <c r="J122" i="254"/>
  <c r="J123" i="254"/>
  <c r="J124" i="254"/>
  <c r="J125" i="254"/>
  <c r="J126" i="254"/>
  <c r="J127" i="254"/>
  <c r="J128" i="254"/>
  <c r="J129" i="254"/>
  <c r="J130" i="254"/>
  <c r="J131" i="254"/>
  <c r="J132" i="254"/>
  <c r="J133" i="254"/>
  <c r="J134" i="254"/>
  <c r="J135" i="254"/>
  <c r="J136" i="254"/>
  <c r="J137" i="254"/>
  <c r="J138" i="254"/>
  <c r="J139" i="254"/>
  <c r="J140" i="254"/>
  <c r="J141" i="254"/>
  <c r="J142" i="254"/>
  <c r="J143" i="254"/>
  <c r="J144" i="254"/>
  <c r="J145" i="254"/>
  <c r="J146" i="254"/>
  <c r="J147" i="254"/>
  <c r="J148" i="254"/>
  <c r="J149" i="254"/>
  <c r="J150" i="254"/>
  <c r="J151" i="254"/>
  <c r="J152" i="254"/>
  <c r="J153" i="254"/>
  <c r="A150" i="254"/>
  <c r="H150" i="254" s="1"/>
  <c r="A151" i="254"/>
  <c r="H151" i="254" s="1"/>
  <c r="A152" i="254"/>
  <c r="H152" i="254" s="1"/>
  <c r="A153" i="254"/>
  <c r="H153" i="254" s="1"/>
  <c r="A3" i="254"/>
  <c r="A4" i="254"/>
  <c r="H4" i="254"/>
  <c r="A5" i="254"/>
  <c r="H5" i="254" s="1"/>
  <c r="A6" i="254"/>
  <c r="H6" i="254" s="1"/>
  <c r="A7" i="254"/>
  <c r="A8" i="254"/>
  <c r="A9" i="254"/>
  <c r="A10" i="254"/>
  <c r="A11" i="254"/>
  <c r="A12" i="254"/>
  <c r="A13" i="254"/>
  <c r="H13" i="254" s="1"/>
  <c r="A14" i="254"/>
  <c r="H14" i="254" s="1"/>
  <c r="A15" i="254"/>
  <c r="H15" i="254" s="1"/>
  <c r="A16" i="254"/>
  <c r="H16" i="254"/>
  <c r="A17" i="254"/>
  <c r="H17" i="254" s="1"/>
  <c r="A18" i="254"/>
  <c r="H18" i="254" s="1"/>
  <c r="A19" i="254"/>
  <c r="H19" i="254" s="1"/>
  <c r="A20" i="254"/>
  <c r="H20" i="254" s="1"/>
  <c r="A21" i="254"/>
  <c r="H21" i="254" s="1"/>
  <c r="A22" i="254"/>
  <c r="H22" i="254" s="1"/>
  <c r="A23" i="254"/>
  <c r="H23" i="254" s="1"/>
  <c r="A24" i="254"/>
  <c r="H24" i="254" s="1"/>
  <c r="A25" i="254"/>
  <c r="H25" i="254"/>
  <c r="A26" i="254"/>
  <c r="H26" i="254" s="1"/>
  <c r="A27" i="254"/>
  <c r="H27" i="254" s="1"/>
  <c r="A28" i="254"/>
  <c r="H28" i="254" s="1"/>
  <c r="A29" i="254"/>
  <c r="H29" i="254"/>
  <c r="A30" i="254"/>
  <c r="H30" i="254" s="1"/>
  <c r="A31" i="254"/>
  <c r="H31" i="254" s="1"/>
  <c r="A32" i="254"/>
  <c r="H32" i="254" s="1"/>
  <c r="A33" i="254"/>
  <c r="H33" i="254" s="1"/>
  <c r="A34" i="254"/>
  <c r="H34" i="254" s="1"/>
  <c r="A35" i="254"/>
  <c r="H35" i="254" s="1"/>
  <c r="A36" i="254"/>
  <c r="H36" i="254" s="1"/>
  <c r="A37" i="254"/>
  <c r="H37" i="254" s="1"/>
  <c r="A38" i="254"/>
  <c r="H38" i="254" s="1"/>
  <c r="A39" i="254"/>
  <c r="H39" i="254" s="1"/>
  <c r="A40" i="254"/>
  <c r="H40" i="254" s="1"/>
  <c r="A41" i="254"/>
  <c r="A42" i="254"/>
  <c r="A43" i="254"/>
  <c r="H43" i="254" s="1"/>
  <c r="A44" i="254"/>
  <c r="H44" i="254" s="1"/>
  <c r="A45" i="254"/>
  <c r="H45" i="254" s="1"/>
  <c r="A46" i="254"/>
  <c r="H46" i="254" s="1"/>
  <c r="A47" i="254"/>
  <c r="H47" i="254" s="1"/>
  <c r="A48" i="254"/>
  <c r="H48" i="254" s="1"/>
  <c r="A49" i="254"/>
  <c r="H49" i="254" s="1"/>
  <c r="A50" i="254"/>
  <c r="H50" i="254" s="1"/>
  <c r="A51" i="254"/>
  <c r="H51" i="254" s="1"/>
  <c r="A52" i="254"/>
  <c r="A53" i="254"/>
  <c r="H53" i="254" s="1"/>
  <c r="A54" i="254"/>
  <c r="A55" i="254"/>
  <c r="H55" i="254" s="1"/>
  <c r="A56" i="254"/>
  <c r="H56" i="254" s="1"/>
  <c r="A57" i="254"/>
  <c r="H57" i="254" s="1"/>
  <c r="A58" i="254"/>
  <c r="H58" i="254" s="1"/>
  <c r="A59" i="254"/>
  <c r="H59" i="254" s="1"/>
  <c r="A60" i="254"/>
  <c r="H60" i="254" s="1"/>
  <c r="A61" i="254"/>
  <c r="H61" i="254" s="1"/>
  <c r="A62" i="254"/>
  <c r="H62" i="254"/>
  <c r="A63" i="254"/>
  <c r="H63" i="254" s="1"/>
  <c r="A64" i="254"/>
  <c r="H64" i="254" s="1"/>
  <c r="A65" i="254"/>
  <c r="H65" i="254" s="1"/>
  <c r="A66" i="254"/>
  <c r="H66" i="254" s="1"/>
  <c r="A67" i="254"/>
  <c r="H67" i="254" s="1"/>
  <c r="A68" i="254"/>
  <c r="H68" i="254" s="1"/>
  <c r="A69" i="254"/>
  <c r="H69" i="254" s="1"/>
  <c r="A70" i="254"/>
  <c r="H70" i="254" s="1"/>
  <c r="A71" i="254"/>
  <c r="H71" i="254" s="1"/>
  <c r="A72" i="254"/>
  <c r="H72" i="254" s="1"/>
  <c r="A73" i="254"/>
  <c r="H73" i="254"/>
  <c r="A74" i="254"/>
  <c r="H74" i="254" s="1"/>
  <c r="A75" i="254"/>
  <c r="H75" i="254" s="1"/>
  <c r="A76" i="254"/>
  <c r="H76" i="254" s="1"/>
  <c r="A77" i="254"/>
  <c r="H77" i="254" s="1"/>
  <c r="A78" i="254"/>
  <c r="A79" i="254"/>
  <c r="H79" i="254" s="1"/>
  <c r="A80" i="254"/>
  <c r="H80" i="254" s="1"/>
  <c r="A81" i="254"/>
  <c r="H81" i="254" s="1"/>
  <c r="A82" i="254"/>
  <c r="H82" i="254" s="1"/>
  <c r="A83" i="254"/>
  <c r="H83" i="254" s="1"/>
  <c r="A84" i="254"/>
  <c r="H84" i="254" s="1"/>
  <c r="A85" i="254"/>
  <c r="H85" i="254" s="1"/>
  <c r="A86" i="254"/>
  <c r="H86" i="254" s="1"/>
  <c r="A87" i="254"/>
  <c r="H87" i="254" s="1"/>
  <c r="A88" i="254"/>
  <c r="H88" i="254" s="1"/>
  <c r="A89" i="254"/>
  <c r="H89" i="254"/>
  <c r="A90" i="254"/>
  <c r="H90" i="254" s="1"/>
  <c r="A91" i="254"/>
  <c r="H91" i="254" s="1"/>
  <c r="A92" i="254"/>
  <c r="H92" i="254" s="1"/>
  <c r="A93" i="254"/>
  <c r="H93" i="254" s="1"/>
  <c r="A94" i="254"/>
  <c r="H94" i="254" s="1"/>
  <c r="A95" i="254"/>
  <c r="H95" i="254" s="1"/>
  <c r="A96" i="254"/>
  <c r="A97" i="254"/>
  <c r="H97" i="254" s="1"/>
  <c r="A98" i="254"/>
  <c r="H98" i="254" s="1"/>
  <c r="A99" i="254"/>
  <c r="H99" i="254" s="1"/>
  <c r="A100" i="254"/>
  <c r="H100" i="254" s="1"/>
  <c r="A101" i="254"/>
  <c r="H101" i="254" s="1"/>
  <c r="A102" i="254"/>
  <c r="H102" i="254" s="1"/>
  <c r="A103" i="254"/>
  <c r="H103" i="254"/>
  <c r="A104" i="254"/>
  <c r="H104" i="254" s="1"/>
  <c r="A105" i="254"/>
  <c r="H105" i="254" s="1"/>
  <c r="A106" i="254"/>
  <c r="H106" i="254" s="1"/>
  <c r="A107" i="254"/>
  <c r="H107" i="254" s="1"/>
  <c r="A108" i="254"/>
  <c r="H108" i="254" s="1"/>
  <c r="A109" i="254"/>
  <c r="H109" i="254" s="1"/>
  <c r="A110" i="254"/>
  <c r="H110" i="254" s="1"/>
  <c r="A111" i="254"/>
  <c r="H111" i="254" s="1"/>
  <c r="A112" i="254"/>
  <c r="H112" i="254" s="1"/>
  <c r="A113" i="254"/>
  <c r="H113" i="254" s="1"/>
  <c r="A114" i="254"/>
  <c r="H114" i="254" s="1"/>
  <c r="A115" i="254"/>
  <c r="H115" i="254" s="1"/>
  <c r="A116" i="254"/>
  <c r="H116" i="254" s="1"/>
  <c r="A117" i="254"/>
  <c r="A118" i="254"/>
  <c r="H118" i="254" s="1"/>
  <c r="A119" i="254"/>
  <c r="H119" i="254" s="1"/>
  <c r="A120" i="254"/>
  <c r="H120" i="254" s="1"/>
  <c r="A121" i="254"/>
  <c r="H121" i="254" s="1"/>
  <c r="A122" i="254"/>
  <c r="H122" i="254" s="1"/>
  <c r="A123" i="254"/>
  <c r="H123" i="254" s="1"/>
  <c r="A124" i="254"/>
  <c r="H124" i="254"/>
  <c r="A125" i="254"/>
  <c r="H125" i="254" s="1"/>
  <c r="A126" i="254"/>
  <c r="H126" i="254" s="1"/>
  <c r="A127" i="254"/>
  <c r="H127" i="254" s="1"/>
  <c r="A128" i="254"/>
  <c r="H128" i="254" s="1"/>
  <c r="A129" i="254"/>
  <c r="H129" i="254" s="1"/>
  <c r="A130" i="254"/>
  <c r="H130" i="254"/>
  <c r="A131" i="254"/>
  <c r="H131" i="254"/>
  <c r="A132" i="254"/>
  <c r="H132" i="254"/>
  <c r="A133" i="254"/>
  <c r="H133" i="254" s="1"/>
  <c r="A134" i="254"/>
  <c r="H134" i="254" s="1"/>
  <c r="A135" i="254"/>
  <c r="H135" i="254" s="1"/>
  <c r="A136" i="254"/>
  <c r="H136" i="254" s="1"/>
  <c r="A137" i="254"/>
  <c r="H137" i="254" s="1"/>
  <c r="A138" i="254"/>
  <c r="H138" i="254"/>
  <c r="A139" i="254"/>
  <c r="H139" i="254" s="1"/>
  <c r="A140" i="254"/>
  <c r="H140" i="254" s="1"/>
  <c r="A141" i="254"/>
  <c r="H141" i="254" s="1"/>
  <c r="A142" i="254"/>
  <c r="H142" i="254" s="1"/>
  <c r="A143" i="254"/>
  <c r="H143" i="254" s="1"/>
  <c r="A144" i="254"/>
  <c r="H144" i="254" s="1"/>
  <c r="A145" i="254"/>
  <c r="H145" i="254" s="1"/>
  <c r="A146" i="254"/>
  <c r="H146" i="254" s="1"/>
  <c r="A147" i="254"/>
  <c r="H147" i="254" s="1"/>
  <c r="A148" i="254"/>
  <c r="H148" i="254" s="1"/>
  <c r="A149" i="254"/>
  <c r="H149" i="254" s="1"/>
  <c r="V162" i="254"/>
  <c r="U162" i="254"/>
  <c r="T162" i="254"/>
  <c r="S162" i="254"/>
  <c r="Q162" i="254"/>
  <c r="E156" i="254"/>
  <c r="W155" i="254"/>
  <c r="F149" i="254"/>
  <c r="V149" i="254" s="1"/>
  <c r="R149" i="254"/>
  <c r="F148" i="254"/>
  <c r="F147" i="254"/>
  <c r="T147" i="254" s="1"/>
  <c r="V147" i="254"/>
  <c r="F146" i="254"/>
  <c r="F145" i="254"/>
  <c r="F144" i="254"/>
  <c r="F143" i="254"/>
  <c r="F142" i="254"/>
  <c r="F141" i="254"/>
  <c r="U141" i="254" s="1"/>
  <c r="T141" i="254"/>
  <c r="F140" i="254"/>
  <c r="F139" i="254"/>
  <c r="F138" i="254"/>
  <c r="F137" i="254"/>
  <c r="F136" i="254"/>
  <c r="S136" i="254" s="1"/>
  <c r="F135" i="254"/>
  <c r="F134" i="254"/>
  <c r="F133" i="254"/>
  <c r="F132" i="254"/>
  <c r="F131" i="254"/>
  <c r="F130" i="254"/>
  <c r="F129" i="254"/>
  <c r="F128" i="254"/>
  <c r="Q128" i="254" s="1"/>
  <c r="F127" i="254"/>
  <c r="Q127" i="254" s="1"/>
  <c r="F126" i="254"/>
  <c r="F125" i="254"/>
  <c r="F124" i="254"/>
  <c r="T124" i="254" s="1"/>
  <c r="F123" i="254"/>
  <c r="F122" i="254"/>
  <c r="Q122" i="254" s="1"/>
  <c r="T122" i="254"/>
  <c r="F121" i="254"/>
  <c r="F120" i="254"/>
  <c r="F119" i="254"/>
  <c r="T119" i="254" s="1"/>
  <c r="F118" i="254"/>
  <c r="H117" i="254"/>
  <c r="F117" i="254"/>
  <c r="F116" i="254"/>
  <c r="F115" i="254"/>
  <c r="T115" i="254" s="1"/>
  <c r="F114" i="254"/>
  <c r="Q114" i="254" s="1"/>
  <c r="F113" i="254"/>
  <c r="T113" i="254" s="1"/>
  <c r="F112" i="254"/>
  <c r="F111" i="254"/>
  <c r="F110" i="254"/>
  <c r="F109" i="254"/>
  <c r="Q109" i="254" s="1"/>
  <c r="F108" i="254"/>
  <c r="Q108" i="254" s="1"/>
  <c r="F107" i="254"/>
  <c r="F106" i="254"/>
  <c r="F105" i="254"/>
  <c r="F104" i="254"/>
  <c r="T104" i="254" s="1"/>
  <c r="F103" i="254"/>
  <c r="S103" i="254" s="1"/>
  <c r="F102" i="254"/>
  <c r="S102" i="254" s="1"/>
  <c r="F101" i="254"/>
  <c r="F100" i="254"/>
  <c r="F99" i="254"/>
  <c r="F98" i="254"/>
  <c r="F97" i="254"/>
  <c r="F96" i="254"/>
  <c r="F95" i="254"/>
  <c r="F94" i="254"/>
  <c r="F93" i="254"/>
  <c r="F92" i="254"/>
  <c r="F91" i="254"/>
  <c r="F90" i="254"/>
  <c r="F89" i="254"/>
  <c r="F88" i="254"/>
  <c r="T88" i="254"/>
  <c r="F87" i="254"/>
  <c r="F86" i="254"/>
  <c r="F85" i="254"/>
  <c r="F84" i="254"/>
  <c r="V84" i="254" s="1"/>
  <c r="F83" i="254"/>
  <c r="Q83" i="254" s="1"/>
  <c r="F82" i="254"/>
  <c r="F81" i="254"/>
  <c r="F80" i="254"/>
  <c r="F79" i="254"/>
  <c r="U79" i="254" s="1"/>
  <c r="F78" i="254"/>
  <c r="V78" i="254" s="1"/>
  <c r="F77" i="254"/>
  <c r="Q77" i="254" s="1"/>
  <c r="F76" i="254"/>
  <c r="F75" i="254"/>
  <c r="F74" i="254"/>
  <c r="T74" i="254"/>
  <c r="F73" i="254"/>
  <c r="U73" i="254" s="1"/>
  <c r="F72" i="254"/>
  <c r="T72" i="254" s="1"/>
  <c r="F71" i="254"/>
  <c r="U71" i="254"/>
  <c r="F70" i="254"/>
  <c r="U70" i="254" s="1"/>
  <c r="F69" i="254"/>
  <c r="T69" i="254" s="1"/>
  <c r="F68" i="254"/>
  <c r="T68" i="254" s="1"/>
  <c r="U68" i="254"/>
  <c r="F67" i="254"/>
  <c r="T67" i="254" s="1"/>
  <c r="F66" i="254"/>
  <c r="U66" i="254" s="1"/>
  <c r="V66" i="254"/>
  <c r="F65" i="254"/>
  <c r="F64" i="254"/>
  <c r="F63" i="254"/>
  <c r="F62" i="254"/>
  <c r="F61" i="254"/>
  <c r="S61" i="254" s="1"/>
  <c r="F60" i="254"/>
  <c r="S60" i="254" s="1"/>
  <c r="F59" i="254"/>
  <c r="U59" i="254"/>
  <c r="F58" i="254"/>
  <c r="F57" i="254"/>
  <c r="F56" i="254"/>
  <c r="F55" i="254"/>
  <c r="F54" i="254"/>
  <c r="T54" i="254" s="1"/>
  <c r="F53" i="254"/>
  <c r="T53" i="254" s="1"/>
  <c r="F52" i="254"/>
  <c r="V52" i="254" s="1"/>
  <c r="F51" i="254"/>
  <c r="T51" i="254" s="1"/>
  <c r="F50" i="254"/>
  <c r="F49" i="254"/>
  <c r="T49" i="254" s="1"/>
  <c r="F48" i="254"/>
  <c r="T48" i="254" s="1"/>
  <c r="F47" i="254"/>
  <c r="T47" i="254" s="1"/>
  <c r="F46" i="254"/>
  <c r="F45" i="254"/>
  <c r="U45" i="254" s="1"/>
  <c r="F44" i="254"/>
  <c r="T44" i="254" s="1"/>
  <c r="F43" i="254"/>
  <c r="T43" i="254" s="1"/>
  <c r="F42" i="254"/>
  <c r="F41" i="254"/>
  <c r="V41" i="254"/>
  <c r="F40" i="254"/>
  <c r="U40" i="254"/>
  <c r="F39" i="254"/>
  <c r="F38" i="254"/>
  <c r="F37" i="254"/>
  <c r="F36" i="254"/>
  <c r="U36" i="254"/>
  <c r="F35" i="254"/>
  <c r="F34" i="254"/>
  <c r="V34" i="254" s="1"/>
  <c r="F33" i="254"/>
  <c r="F32" i="254"/>
  <c r="F31" i="254"/>
  <c r="F30" i="254"/>
  <c r="F29" i="254"/>
  <c r="F28" i="254"/>
  <c r="F27" i="254"/>
  <c r="S27" i="254" s="1"/>
  <c r="F26" i="254"/>
  <c r="F25" i="254"/>
  <c r="F24" i="254"/>
  <c r="S24" i="254" s="1"/>
  <c r="F23" i="254"/>
  <c r="F22" i="254"/>
  <c r="U22" i="254"/>
  <c r="F21" i="254"/>
  <c r="S21" i="254" s="1"/>
  <c r="F20" i="254"/>
  <c r="F19" i="254"/>
  <c r="V19" i="254" s="1"/>
  <c r="F18" i="254"/>
  <c r="S18" i="254" s="1"/>
  <c r="F17" i="254"/>
  <c r="T17" i="254"/>
  <c r="F16" i="254"/>
  <c r="F15" i="254"/>
  <c r="U15" i="254" s="1"/>
  <c r="F14" i="254"/>
  <c r="F13" i="254"/>
  <c r="F12" i="254"/>
  <c r="F11" i="254"/>
  <c r="F10" i="254"/>
  <c r="R10" i="254" s="1"/>
  <c r="F9" i="254"/>
  <c r="R9" i="254" s="1"/>
  <c r="F8" i="254"/>
  <c r="R8" i="254" s="1"/>
  <c r="F7" i="254"/>
  <c r="U7" i="254" s="1"/>
  <c r="AH6" i="254"/>
  <c r="AG6" i="254"/>
  <c r="AF6" i="254"/>
  <c r="AE6" i="254"/>
  <c r="AC6" i="254"/>
  <c r="AB6" i="254"/>
  <c r="F6" i="254"/>
  <c r="AD5" i="254"/>
  <c r="F5" i="254"/>
  <c r="AD4" i="254"/>
  <c r="AI4" i="254" s="1"/>
  <c r="F4" i="254"/>
  <c r="AD3" i="254"/>
  <c r="AI3" i="254" s="1"/>
  <c r="J3" i="254"/>
  <c r="F3" i="254"/>
  <c r="AD2" i="254"/>
  <c r="AI2" i="254" s="1"/>
  <c r="F2" i="254"/>
  <c r="Q2" i="254" s="1"/>
  <c r="A2" i="254"/>
  <c r="Q161" i="254" s="1"/>
  <c r="A3" i="253"/>
  <c r="H3" i="253" s="1"/>
  <c r="A4" i="253"/>
  <c r="H4" i="253" s="1"/>
  <c r="A5" i="253"/>
  <c r="H5" i="253" s="1"/>
  <c r="A6" i="253"/>
  <c r="H6" i="253" s="1"/>
  <c r="A7" i="253"/>
  <c r="H7" i="253" s="1"/>
  <c r="A8" i="253"/>
  <c r="H8" i="253" s="1"/>
  <c r="A9" i="253"/>
  <c r="H9" i="253" s="1"/>
  <c r="A10" i="253"/>
  <c r="H10" i="253" s="1"/>
  <c r="A11" i="253"/>
  <c r="H11" i="253" s="1"/>
  <c r="A12" i="253"/>
  <c r="H12" i="253" s="1"/>
  <c r="A13" i="253"/>
  <c r="H13" i="253" s="1"/>
  <c r="A14" i="253"/>
  <c r="H14" i="253" s="1"/>
  <c r="A15" i="253"/>
  <c r="H15" i="253" s="1"/>
  <c r="A16" i="253"/>
  <c r="H16" i="253" s="1"/>
  <c r="A17" i="253"/>
  <c r="H17" i="253" s="1"/>
  <c r="A18" i="253"/>
  <c r="H18" i="253" s="1"/>
  <c r="A19" i="253"/>
  <c r="H19" i="253" s="1"/>
  <c r="A20" i="253"/>
  <c r="H20" i="253" s="1"/>
  <c r="A21" i="253"/>
  <c r="H21" i="253" s="1"/>
  <c r="A22" i="253"/>
  <c r="H22" i="253" s="1"/>
  <c r="A23" i="253"/>
  <c r="H23" i="253" s="1"/>
  <c r="A24" i="253"/>
  <c r="H24" i="253" s="1"/>
  <c r="A25" i="253"/>
  <c r="H25" i="253" s="1"/>
  <c r="A26" i="253"/>
  <c r="H26" i="253" s="1"/>
  <c r="A27" i="253"/>
  <c r="H27" i="253" s="1"/>
  <c r="A28" i="253"/>
  <c r="H28" i="253" s="1"/>
  <c r="A29" i="253"/>
  <c r="H29" i="253" s="1"/>
  <c r="A30" i="253"/>
  <c r="H30" i="253" s="1"/>
  <c r="A31" i="253"/>
  <c r="H31" i="253" s="1"/>
  <c r="A32" i="253"/>
  <c r="H32" i="253" s="1"/>
  <c r="A33" i="253"/>
  <c r="H33" i="253" s="1"/>
  <c r="A34" i="253"/>
  <c r="H34" i="253" s="1"/>
  <c r="A35" i="253"/>
  <c r="H35" i="253" s="1"/>
  <c r="A36" i="253"/>
  <c r="H36" i="253" s="1"/>
  <c r="A37" i="253"/>
  <c r="H37" i="253" s="1"/>
  <c r="A38" i="253"/>
  <c r="H38" i="253" s="1"/>
  <c r="A39" i="253"/>
  <c r="H39" i="253" s="1"/>
  <c r="A40" i="253"/>
  <c r="H40" i="253" s="1"/>
  <c r="A41" i="253"/>
  <c r="H41" i="253" s="1"/>
  <c r="A42" i="253"/>
  <c r="H42" i="253" s="1"/>
  <c r="A43" i="253"/>
  <c r="H43" i="253" s="1"/>
  <c r="A44" i="253"/>
  <c r="H44" i="253" s="1"/>
  <c r="A45" i="253"/>
  <c r="H45" i="253" s="1"/>
  <c r="A46" i="253"/>
  <c r="H46" i="253" s="1"/>
  <c r="A47" i="253"/>
  <c r="H47" i="253" s="1"/>
  <c r="A48" i="253"/>
  <c r="H48" i="253" s="1"/>
  <c r="A49" i="253"/>
  <c r="H49" i="253" s="1"/>
  <c r="A50" i="253"/>
  <c r="H50" i="253" s="1"/>
  <c r="A51" i="253"/>
  <c r="H51" i="253" s="1"/>
  <c r="A52" i="253"/>
  <c r="H52" i="253" s="1"/>
  <c r="A53" i="253"/>
  <c r="H53" i="253" s="1"/>
  <c r="A54" i="253"/>
  <c r="H54" i="253" s="1"/>
  <c r="A55" i="253"/>
  <c r="H55" i="253" s="1"/>
  <c r="A56" i="253"/>
  <c r="H56" i="253" s="1"/>
  <c r="A57" i="253"/>
  <c r="H57" i="253" s="1"/>
  <c r="A58" i="253"/>
  <c r="H58" i="253" s="1"/>
  <c r="A59" i="253"/>
  <c r="H59" i="253" s="1"/>
  <c r="A60" i="253"/>
  <c r="H60" i="253" s="1"/>
  <c r="A61" i="253"/>
  <c r="H61" i="253" s="1"/>
  <c r="A62" i="253"/>
  <c r="H62" i="253" s="1"/>
  <c r="A63" i="253"/>
  <c r="H63" i="253" s="1"/>
  <c r="A64" i="253"/>
  <c r="H64" i="253" s="1"/>
  <c r="A65" i="253"/>
  <c r="H65" i="253" s="1"/>
  <c r="A66" i="253"/>
  <c r="H66" i="253" s="1"/>
  <c r="A67" i="253"/>
  <c r="H67" i="253" s="1"/>
  <c r="A68" i="253"/>
  <c r="H68" i="253" s="1"/>
  <c r="A69" i="253"/>
  <c r="H69" i="253" s="1"/>
  <c r="A70" i="253"/>
  <c r="H70" i="253" s="1"/>
  <c r="A71" i="253"/>
  <c r="H71" i="253" s="1"/>
  <c r="A72" i="253"/>
  <c r="H72" i="253" s="1"/>
  <c r="A73" i="253"/>
  <c r="H73" i="253" s="1"/>
  <c r="A74" i="253"/>
  <c r="H74" i="253" s="1"/>
  <c r="A75" i="253"/>
  <c r="H75" i="253" s="1"/>
  <c r="A76" i="253"/>
  <c r="H76" i="253" s="1"/>
  <c r="A77" i="253"/>
  <c r="H77" i="253" s="1"/>
  <c r="A78" i="253"/>
  <c r="H78" i="253" s="1"/>
  <c r="A79" i="253"/>
  <c r="H79" i="253" s="1"/>
  <c r="A80" i="253"/>
  <c r="H80" i="253" s="1"/>
  <c r="A81" i="253"/>
  <c r="H81" i="253" s="1"/>
  <c r="A82" i="253"/>
  <c r="H82" i="253" s="1"/>
  <c r="A83" i="253"/>
  <c r="H83" i="253" s="1"/>
  <c r="A84" i="253"/>
  <c r="H84" i="253" s="1"/>
  <c r="A85" i="253"/>
  <c r="H85" i="253" s="1"/>
  <c r="A86" i="253"/>
  <c r="H86" i="253" s="1"/>
  <c r="A87" i="253"/>
  <c r="H87" i="253" s="1"/>
  <c r="A88" i="253"/>
  <c r="H88" i="253" s="1"/>
  <c r="A89" i="253"/>
  <c r="H89" i="253" s="1"/>
  <c r="A90" i="253"/>
  <c r="H90" i="253" s="1"/>
  <c r="A91" i="253"/>
  <c r="H91" i="253" s="1"/>
  <c r="A92" i="253"/>
  <c r="H92" i="253" s="1"/>
  <c r="A93" i="253"/>
  <c r="H93" i="253" s="1"/>
  <c r="A94" i="253"/>
  <c r="H94" i="253" s="1"/>
  <c r="A95" i="253"/>
  <c r="H95" i="253" s="1"/>
  <c r="A96" i="253"/>
  <c r="H96" i="253" s="1"/>
  <c r="A97" i="253"/>
  <c r="H97" i="253" s="1"/>
  <c r="A98" i="253"/>
  <c r="H98" i="253" s="1"/>
  <c r="A99" i="253"/>
  <c r="H99" i="253" s="1"/>
  <c r="A100" i="253"/>
  <c r="H100" i="253" s="1"/>
  <c r="A101" i="253"/>
  <c r="H101" i="253" s="1"/>
  <c r="A102" i="253"/>
  <c r="H102" i="253" s="1"/>
  <c r="A103" i="253"/>
  <c r="H103" i="253" s="1"/>
  <c r="A104" i="253"/>
  <c r="H104" i="253" s="1"/>
  <c r="A105" i="253"/>
  <c r="H105" i="253" s="1"/>
  <c r="A106" i="253"/>
  <c r="H106" i="253" s="1"/>
  <c r="A107" i="253"/>
  <c r="H107" i="253" s="1"/>
  <c r="A108" i="253"/>
  <c r="H108" i="253" s="1"/>
  <c r="A109" i="253"/>
  <c r="H109" i="253" s="1"/>
  <c r="A110" i="253"/>
  <c r="H110" i="253" s="1"/>
  <c r="A111" i="253"/>
  <c r="H111" i="253" s="1"/>
  <c r="A112" i="253"/>
  <c r="H112" i="253" s="1"/>
  <c r="A113" i="253"/>
  <c r="H113" i="253" s="1"/>
  <c r="A114" i="253"/>
  <c r="H114" i="253" s="1"/>
  <c r="A115" i="253"/>
  <c r="H115" i="253" s="1"/>
  <c r="A116" i="253"/>
  <c r="H116" i="253" s="1"/>
  <c r="A117" i="253"/>
  <c r="H117" i="253" s="1"/>
  <c r="A118" i="253"/>
  <c r="H118" i="253" s="1"/>
  <c r="A119" i="253"/>
  <c r="H119" i="253" s="1"/>
  <c r="A120" i="253"/>
  <c r="H120" i="253" s="1"/>
  <c r="A121" i="253"/>
  <c r="H121" i="253" s="1"/>
  <c r="A122" i="253"/>
  <c r="H122" i="253" s="1"/>
  <c r="A123" i="253"/>
  <c r="H123" i="253" s="1"/>
  <c r="A124" i="253"/>
  <c r="H124" i="253" s="1"/>
  <c r="A125" i="253"/>
  <c r="H125" i="253" s="1"/>
  <c r="A126" i="253"/>
  <c r="H126" i="253" s="1"/>
  <c r="A127" i="253"/>
  <c r="H127" i="253" s="1"/>
  <c r="A128" i="253"/>
  <c r="H128" i="253" s="1"/>
  <c r="A129" i="253"/>
  <c r="H129" i="253" s="1"/>
  <c r="A130" i="253"/>
  <c r="H130" i="253" s="1"/>
  <c r="A131" i="253"/>
  <c r="H131" i="253" s="1"/>
  <c r="A132" i="253"/>
  <c r="H132" i="253" s="1"/>
  <c r="A133" i="253"/>
  <c r="H133" i="253" s="1"/>
  <c r="A134" i="253"/>
  <c r="H134" i="253" s="1"/>
  <c r="A135" i="253"/>
  <c r="H135" i="253" s="1"/>
  <c r="A136" i="253"/>
  <c r="H136" i="253" s="1"/>
  <c r="A137" i="253"/>
  <c r="H137" i="253" s="1"/>
  <c r="A138" i="253"/>
  <c r="H138" i="253" s="1"/>
  <c r="A139" i="253"/>
  <c r="H139" i="253" s="1"/>
  <c r="A140" i="253"/>
  <c r="H140" i="253" s="1"/>
  <c r="A141" i="253"/>
  <c r="H141" i="253" s="1"/>
  <c r="A142" i="253"/>
  <c r="H142" i="253" s="1"/>
  <c r="A143" i="253"/>
  <c r="H143" i="253" s="1"/>
  <c r="A144" i="253"/>
  <c r="H144" i="253" s="1"/>
  <c r="A145" i="253"/>
  <c r="H145" i="253" s="1"/>
  <c r="A146" i="253"/>
  <c r="H146" i="253" s="1"/>
  <c r="A147" i="253"/>
  <c r="H147" i="253" s="1"/>
  <c r="A148" i="253"/>
  <c r="H148" i="253" s="1"/>
  <c r="A149" i="253"/>
  <c r="H149" i="253" s="1"/>
  <c r="F149" i="253"/>
  <c r="F148" i="253"/>
  <c r="F147" i="253"/>
  <c r="R147" i="253" s="1"/>
  <c r="F146" i="253"/>
  <c r="T146" i="253" s="1"/>
  <c r="F145" i="253"/>
  <c r="F144" i="253"/>
  <c r="V144" i="253" s="1"/>
  <c r="F143" i="253"/>
  <c r="F142" i="253"/>
  <c r="S142" i="253" s="1"/>
  <c r="F141" i="253"/>
  <c r="F140" i="253"/>
  <c r="F139" i="253"/>
  <c r="F138" i="253"/>
  <c r="F137" i="253"/>
  <c r="F136" i="253"/>
  <c r="F135" i="253"/>
  <c r="T135" i="253" s="1"/>
  <c r="F134" i="253"/>
  <c r="F133" i="253"/>
  <c r="F132" i="253"/>
  <c r="F131" i="253"/>
  <c r="T131" i="253" s="1"/>
  <c r="F130" i="253"/>
  <c r="T130" i="253" s="1"/>
  <c r="F129" i="253"/>
  <c r="F128" i="253"/>
  <c r="F127" i="253"/>
  <c r="F126" i="253"/>
  <c r="T126" i="253" s="1"/>
  <c r="F125" i="253"/>
  <c r="F124" i="253"/>
  <c r="F123" i="253"/>
  <c r="U123" i="253" s="1"/>
  <c r="F122" i="253"/>
  <c r="F121" i="253"/>
  <c r="F120" i="253"/>
  <c r="T120" i="253" s="1"/>
  <c r="F119" i="253"/>
  <c r="F118" i="253"/>
  <c r="F117" i="253"/>
  <c r="V117" i="253" s="1"/>
  <c r="F116" i="253"/>
  <c r="F115" i="253"/>
  <c r="F114" i="253"/>
  <c r="F113" i="253"/>
  <c r="F112" i="253"/>
  <c r="U112" i="253" s="1"/>
  <c r="F111" i="253"/>
  <c r="F110" i="253"/>
  <c r="F109" i="253"/>
  <c r="F108" i="253"/>
  <c r="T108" i="253" s="1"/>
  <c r="F107" i="253"/>
  <c r="F106" i="253"/>
  <c r="U106" i="253" s="1"/>
  <c r="F105" i="253"/>
  <c r="F104" i="253"/>
  <c r="F103" i="253"/>
  <c r="F102" i="253"/>
  <c r="F101" i="253"/>
  <c r="F100" i="253"/>
  <c r="F99" i="253"/>
  <c r="F98" i="253"/>
  <c r="F97" i="253"/>
  <c r="F96" i="253"/>
  <c r="V96" i="253" s="1"/>
  <c r="F95" i="253"/>
  <c r="F94" i="253"/>
  <c r="F93" i="253"/>
  <c r="F92" i="253"/>
  <c r="F91" i="253"/>
  <c r="F90" i="253"/>
  <c r="T90" i="253" s="1"/>
  <c r="F89" i="253"/>
  <c r="F88" i="253"/>
  <c r="F87" i="253"/>
  <c r="S87" i="253" s="1"/>
  <c r="F86" i="253"/>
  <c r="F85" i="253"/>
  <c r="F84" i="253"/>
  <c r="F83" i="253"/>
  <c r="F82" i="253"/>
  <c r="F81" i="253"/>
  <c r="T81" i="253" s="1"/>
  <c r="F80" i="253"/>
  <c r="F79" i="253"/>
  <c r="F78" i="253"/>
  <c r="T78" i="253" s="1"/>
  <c r="F77" i="253"/>
  <c r="F76" i="253"/>
  <c r="F75" i="253"/>
  <c r="S75" i="253" s="1"/>
  <c r="F74" i="253"/>
  <c r="F73" i="253"/>
  <c r="F72" i="253"/>
  <c r="U72" i="253" s="1"/>
  <c r="F71" i="253"/>
  <c r="F70" i="253"/>
  <c r="F69" i="253"/>
  <c r="U69" i="253" s="1"/>
  <c r="F68" i="253"/>
  <c r="F67" i="253"/>
  <c r="F66" i="253"/>
  <c r="U66" i="253" s="1"/>
  <c r="F65" i="253"/>
  <c r="F64" i="253"/>
  <c r="F63" i="253"/>
  <c r="F62" i="253"/>
  <c r="F61" i="253"/>
  <c r="F60" i="253"/>
  <c r="F59" i="253"/>
  <c r="F58" i="253"/>
  <c r="F57" i="253"/>
  <c r="F56" i="253"/>
  <c r="F55" i="253"/>
  <c r="F54" i="253"/>
  <c r="F53" i="253"/>
  <c r="Q53" i="253" s="1"/>
  <c r="F52" i="253"/>
  <c r="Q52" i="253" s="1"/>
  <c r="F51" i="253"/>
  <c r="F50" i="253"/>
  <c r="Q50" i="253" s="1"/>
  <c r="F49" i="253"/>
  <c r="Q49" i="253" s="1"/>
  <c r="F48" i="253"/>
  <c r="F47" i="253"/>
  <c r="Q47" i="253" s="1"/>
  <c r="F46" i="253"/>
  <c r="Q46" i="253" s="1"/>
  <c r="F45" i="253"/>
  <c r="T45" i="253" s="1"/>
  <c r="F44" i="253"/>
  <c r="Q44" i="253" s="1"/>
  <c r="F43" i="253"/>
  <c r="Q43" i="253" s="1"/>
  <c r="F42" i="253"/>
  <c r="U42" i="253" s="1"/>
  <c r="F41" i="253"/>
  <c r="Q41" i="253" s="1"/>
  <c r="F40" i="253"/>
  <c r="Q40" i="253" s="1"/>
  <c r="F39" i="253"/>
  <c r="T39" i="253" s="1"/>
  <c r="F38" i="253"/>
  <c r="Q38" i="253" s="1"/>
  <c r="F37" i="253"/>
  <c r="Q37" i="253" s="1"/>
  <c r="F36" i="253"/>
  <c r="U36" i="253"/>
  <c r="F35" i="253"/>
  <c r="Q35" i="253" s="1"/>
  <c r="F34" i="253"/>
  <c r="Q34" i="253" s="1"/>
  <c r="F33" i="253"/>
  <c r="T33" i="253" s="1"/>
  <c r="F32" i="253"/>
  <c r="Q32" i="253" s="1"/>
  <c r="F31" i="253"/>
  <c r="Q31" i="253" s="1"/>
  <c r="F30" i="253"/>
  <c r="U30" i="253" s="1"/>
  <c r="F29" i="253"/>
  <c r="Q29" i="253" s="1"/>
  <c r="F28" i="253"/>
  <c r="Q28" i="253" s="1"/>
  <c r="F27" i="253"/>
  <c r="T27" i="253" s="1"/>
  <c r="F26" i="253"/>
  <c r="Q26" i="253" s="1"/>
  <c r="F25" i="253"/>
  <c r="Q25" i="253" s="1"/>
  <c r="F24" i="253"/>
  <c r="U24" i="253" s="1"/>
  <c r="F23" i="253"/>
  <c r="Q23" i="253" s="1"/>
  <c r="F22" i="253"/>
  <c r="Q22" i="253" s="1"/>
  <c r="F21" i="253"/>
  <c r="T21" i="253" s="1"/>
  <c r="F20" i="253"/>
  <c r="Q20" i="253" s="1"/>
  <c r="F19" i="253"/>
  <c r="Q19" i="253" s="1"/>
  <c r="F18" i="253"/>
  <c r="U18" i="253" s="1"/>
  <c r="F17" i="253"/>
  <c r="Q17" i="253" s="1"/>
  <c r="F16" i="253"/>
  <c r="Q16" i="253" s="1"/>
  <c r="F15" i="253"/>
  <c r="T15" i="253" s="1"/>
  <c r="F14" i="253"/>
  <c r="Q14" i="253" s="1"/>
  <c r="F13" i="253"/>
  <c r="Q13" i="253" s="1"/>
  <c r="F12" i="253"/>
  <c r="U12" i="253" s="1"/>
  <c r="F11" i="253"/>
  <c r="F10" i="253"/>
  <c r="F9" i="253"/>
  <c r="V9" i="253" s="1"/>
  <c r="F8" i="253"/>
  <c r="Q8" i="253" s="1"/>
  <c r="F7" i="253"/>
  <c r="F6" i="253"/>
  <c r="S6" i="253" s="1"/>
  <c r="F5" i="253"/>
  <c r="T5" i="253" s="1"/>
  <c r="F4" i="253"/>
  <c r="F3" i="253"/>
  <c r="U3" i="253" s="1"/>
  <c r="F2" i="253"/>
  <c r="F151" i="253" s="1"/>
  <c r="V157" i="253"/>
  <c r="U157" i="253"/>
  <c r="T157" i="253"/>
  <c r="S157" i="253"/>
  <c r="Q157" i="253"/>
  <c r="P157" i="253"/>
  <c r="R157" i="253" s="1"/>
  <c r="E151" i="253"/>
  <c r="W150" i="253"/>
  <c r="V149" i="253"/>
  <c r="S149" i="253"/>
  <c r="R149" i="253"/>
  <c r="U148" i="253"/>
  <c r="S147" i="253"/>
  <c r="V146" i="253"/>
  <c r="S146" i="253"/>
  <c r="R146" i="253"/>
  <c r="Q146" i="253"/>
  <c r="U146" i="253"/>
  <c r="V145" i="253"/>
  <c r="U145" i="253"/>
  <c r="S145" i="253"/>
  <c r="R145" i="253"/>
  <c r="Q145" i="253"/>
  <c r="T145" i="253"/>
  <c r="V143" i="253"/>
  <c r="U143" i="253"/>
  <c r="S143" i="253"/>
  <c r="R143" i="253"/>
  <c r="Q143" i="253"/>
  <c r="T143" i="253"/>
  <c r="V142" i="253"/>
  <c r="U142" i="253"/>
  <c r="R142" i="253"/>
  <c r="Q142" i="253"/>
  <c r="T142" i="253"/>
  <c r="V141" i="253"/>
  <c r="T137" i="253"/>
  <c r="V136" i="253"/>
  <c r="V134" i="253"/>
  <c r="T134" i="253"/>
  <c r="V133" i="253"/>
  <c r="T133" i="253"/>
  <c r="S133" i="253"/>
  <c r="R133" i="253"/>
  <c r="U132" i="253"/>
  <c r="V131" i="253"/>
  <c r="U131" i="253"/>
  <c r="S131" i="253"/>
  <c r="R131" i="253"/>
  <c r="Q131" i="253"/>
  <c r="V130" i="253"/>
  <c r="U130" i="253"/>
  <c r="S130" i="253"/>
  <c r="R130" i="253"/>
  <c r="Q130" i="253"/>
  <c r="W130" i="253" s="1"/>
  <c r="Y130" i="253" s="1"/>
  <c r="T128" i="253"/>
  <c r="R128" i="253"/>
  <c r="Q128" i="253"/>
  <c r="T127" i="253"/>
  <c r="R127" i="253"/>
  <c r="Q127" i="253"/>
  <c r="T125" i="253"/>
  <c r="Q125" i="253"/>
  <c r="R125" i="253"/>
  <c r="T124" i="253"/>
  <c r="R124" i="253"/>
  <c r="Q124" i="253"/>
  <c r="T121" i="253"/>
  <c r="R121" i="253"/>
  <c r="Q121" i="253"/>
  <c r="T119" i="253"/>
  <c r="R119" i="253"/>
  <c r="T118" i="253"/>
  <c r="R118" i="253"/>
  <c r="Q118" i="253"/>
  <c r="U115" i="253"/>
  <c r="R115" i="253"/>
  <c r="T115" i="253"/>
  <c r="T113" i="253"/>
  <c r="R113" i="253"/>
  <c r="Q113" i="253"/>
  <c r="S113" i="253"/>
  <c r="V112" i="253"/>
  <c r="T112" i="253"/>
  <c r="R112" i="253"/>
  <c r="Q112" i="253"/>
  <c r="S112" i="253"/>
  <c r="U109" i="253"/>
  <c r="T109" i="253"/>
  <c r="R109" i="253"/>
  <c r="T107" i="253"/>
  <c r="R107" i="253"/>
  <c r="Q107" i="253"/>
  <c r="S107" i="253"/>
  <c r="V106" i="253"/>
  <c r="T106" i="253"/>
  <c r="R106" i="253"/>
  <c r="Q106" i="253"/>
  <c r="S106" i="253"/>
  <c r="V105" i="253"/>
  <c r="T103" i="253"/>
  <c r="S103" i="253"/>
  <c r="Q103" i="253"/>
  <c r="R103" i="253"/>
  <c r="U101" i="253"/>
  <c r="S101" i="253"/>
  <c r="T101" i="253"/>
  <c r="T100" i="253"/>
  <c r="S100" i="253"/>
  <c r="Q100" i="253"/>
  <c r="R100" i="253"/>
  <c r="U98" i="253"/>
  <c r="T98" i="253"/>
  <c r="S98" i="253"/>
  <c r="T97" i="253"/>
  <c r="S97" i="253"/>
  <c r="Q97" i="253"/>
  <c r="R97" i="253"/>
  <c r="V95" i="253"/>
  <c r="S95" i="253"/>
  <c r="U94" i="253"/>
  <c r="T94" i="253"/>
  <c r="S94" i="253"/>
  <c r="R94" i="253"/>
  <c r="T92" i="253"/>
  <c r="S92" i="253"/>
  <c r="R92" i="253"/>
  <c r="Q92" i="253"/>
  <c r="T91" i="253"/>
  <c r="S91" i="253"/>
  <c r="Q91" i="253"/>
  <c r="T89" i="253"/>
  <c r="S89" i="253"/>
  <c r="Q89" i="253"/>
  <c r="T88" i="253"/>
  <c r="S88" i="253"/>
  <c r="R88" i="253"/>
  <c r="Q88" i="253"/>
  <c r="T87" i="253"/>
  <c r="T86" i="253"/>
  <c r="S86" i="253"/>
  <c r="R86" i="253"/>
  <c r="Q86" i="253"/>
  <c r="T85" i="253"/>
  <c r="S85" i="253"/>
  <c r="Q85" i="253"/>
  <c r="R84" i="253"/>
  <c r="T83" i="253"/>
  <c r="S83" i="253"/>
  <c r="Q83" i="253"/>
  <c r="T82" i="253"/>
  <c r="S82" i="253"/>
  <c r="R82" i="253"/>
  <c r="Q82" i="253"/>
  <c r="T80" i="253"/>
  <c r="S80" i="253"/>
  <c r="R80" i="253"/>
  <c r="Q80" i="253"/>
  <c r="T79" i="253"/>
  <c r="S79" i="253"/>
  <c r="Q79" i="253"/>
  <c r="T77" i="253"/>
  <c r="S77" i="253"/>
  <c r="Q77" i="253"/>
  <c r="T76" i="253"/>
  <c r="S76" i="253"/>
  <c r="R76" i="253"/>
  <c r="Q76" i="253"/>
  <c r="T75" i="253"/>
  <c r="V74" i="253"/>
  <c r="T74" i="253"/>
  <c r="Q74" i="253"/>
  <c r="R74" i="253"/>
  <c r="S73" i="253"/>
  <c r="R73" i="253"/>
  <c r="V73" i="253"/>
  <c r="T71" i="253"/>
  <c r="R71" i="253"/>
  <c r="Q71" i="253"/>
  <c r="T70" i="253"/>
  <c r="Q70" i="253"/>
  <c r="R70" i="253"/>
  <c r="T68" i="253"/>
  <c r="R68" i="253"/>
  <c r="Q68" i="253"/>
  <c r="T67" i="253"/>
  <c r="Q67" i="253"/>
  <c r="R67" i="253"/>
  <c r="T65" i="253"/>
  <c r="R65" i="253"/>
  <c r="U65" i="253"/>
  <c r="V64" i="253"/>
  <c r="T64" i="253"/>
  <c r="S64" i="253"/>
  <c r="Q64" i="253"/>
  <c r="V62" i="253"/>
  <c r="S62" i="253"/>
  <c r="Q62" i="253"/>
  <c r="T62" i="253"/>
  <c r="V61" i="253"/>
  <c r="T61" i="253"/>
  <c r="S61" i="253"/>
  <c r="Q61" i="253"/>
  <c r="T59" i="253"/>
  <c r="R59" i="253"/>
  <c r="S58" i="253"/>
  <c r="Q58" i="253"/>
  <c r="R58" i="253"/>
  <c r="S57" i="253"/>
  <c r="T56" i="253"/>
  <c r="R56" i="253"/>
  <c r="S55" i="253"/>
  <c r="Q55" i="253"/>
  <c r="R55" i="253"/>
  <c r="V53" i="253"/>
  <c r="U53" i="253"/>
  <c r="S53" i="253"/>
  <c r="R53" i="253"/>
  <c r="T53" i="253"/>
  <c r="V52" i="253"/>
  <c r="U52" i="253"/>
  <c r="S52" i="253"/>
  <c r="R52" i="253"/>
  <c r="T52" i="253"/>
  <c r="R51" i="253"/>
  <c r="V50" i="253"/>
  <c r="U50" i="253"/>
  <c r="S50" i="253"/>
  <c r="R50" i="253"/>
  <c r="T50" i="253"/>
  <c r="V49" i="253"/>
  <c r="U49" i="253"/>
  <c r="S49" i="253"/>
  <c r="R49" i="253"/>
  <c r="T49" i="253"/>
  <c r="V48" i="253"/>
  <c r="V47" i="253"/>
  <c r="U47" i="253"/>
  <c r="S47" i="253"/>
  <c r="R47" i="253"/>
  <c r="T47" i="253"/>
  <c r="V46" i="253"/>
  <c r="U46" i="253"/>
  <c r="S46" i="253"/>
  <c r="R46" i="253"/>
  <c r="T46" i="253"/>
  <c r="R45" i="253"/>
  <c r="V44" i="253"/>
  <c r="U44" i="253"/>
  <c r="S44" i="253"/>
  <c r="R44" i="253"/>
  <c r="T44" i="253"/>
  <c r="V43" i="253"/>
  <c r="U43" i="253"/>
  <c r="S43" i="253"/>
  <c r="R43" i="253"/>
  <c r="T43" i="253"/>
  <c r="V42" i="253"/>
  <c r="V41" i="253"/>
  <c r="U41" i="253"/>
  <c r="S41" i="253"/>
  <c r="R41" i="253"/>
  <c r="T41" i="253"/>
  <c r="V40" i="253"/>
  <c r="U40" i="253"/>
  <c r="S40" i="253"/>
  <c r="R40" i="253"/>
  <c r="T40" i="253"/>
  <c r="R39" i="253"/>
  <c r="V38" i="253"/>
  <c r="U38" i="253"/>
  <c r="S38" i="253"/>
  <c r="R38" i="253"/>
  <c r="T38" i="253"/>
  <c r="V37" i="253"/>
  <c r="U37" i="253"/>
  <c r="S37" i="253"/>
  <c r="R37" i="253"/>
  <c r="T37" i="253"/>
  <c r="V36" i="253"/>
  <c r="V35" i="253"/>
  <c r="U35" i="253"/>
  <c r="S35" i="253"/>
  <c r="R35" i="253"/>
  <c r="T35" i="253"/>
  <c r="V34" i="253"/>
  <c r="U34" i="253"/>
  <c r="S34" i="253"/>
  <c r="R34" i="253"/>
  <c r="T34" i="253"/>
  <c r="V33" i="253"/>
  <c r="R33" i="253"/>
  <c r="V32" i="253"/>
  <c r="U32" i="253"/>
  <c r="S32" i="253"/>
  <c r="R32" i="253"/>
  <c r="T32" i="253"/>
  <c r="V31" i="253"/>
  <c r="U31" i="253"/>
  <c r="S31" i="253"/>
  <c r="R31" i="253"/>
  <c r="T31" i="253"/>
  <c r="V30" i="253"/>
  <c r="V29" i="253"/>
  <c r="U29" i="253"/>
  <c r="S29" i="253"/>
  <c r="R29" i="253"/>
  <c r="T29" i="253"/>
  <c r="V28" i="253"/>
  <c r="U28" i="253"/>
  <c r="S28" i="253"/>
  <c r="R28" i="253"/>
  <c r="T28" i="253"/>
  <c r="R27" i="253"/>
  <c r="V26" i="253"/>
  <c r="U26" i="253"/>
  <c r="S26" i="253"/>
  <c r="R26" i="253"/>
  <c r="T26" i="253"/>
  <c r="V25" i="253"/>
  <c r="U25" i="253"/>
  <c r="S25" i="253"/>
  <c r="R25" i="253"/>
  <c r="T25" i="253"/>
  <c r="V24" i="253"/>
  <c r="V23" i="253"/>
  <c r="U23" i="253"/>
  <c r="S23" i="253"/>
  <c r="R23" i="253"/>
  <c r="T23" i="253"/>
  <c r="V22" i="253"/>
  <c r="U22" i="253"/>
  <c r="S22" i="253"/>
  <c r="R22" i="253"/>
  <c r="T22" i="253"/>
  <c r="R21" i="253"/>
  <c r="V20" i="253"/>
  <c r="U20" i="253"/>
  <c r="S20" i="253"/>
  <c r="R20" i="253"/>
  <c r="T20" i="253"/>
  <c r="V19" i="253"/>
  <c r="U19" i="253"/>
  <c r="S19" i="253"/>
  <c r="R19" i="253"/>
  <c r="T19" i="253"/>
  <c r="V18" i="253"/>
  <c r="V17" i="253"/>
  <c r="U17" i="253"/>
  <c r="S17" i="253"/>
  <c r="R17" i="253"/>
  <c r="T17" i="253"/>
  <c r="V16" i="253"/>
  <c r="U16" i="253"/>
  <c r="S16" i="253"/>
  <c r="R16" i="253"/>
  <c r="T16" i="253"/>
  <c r="R15" i="253"/>
  <c r="V14" i="253"/>
  <c r="U14" i="253"/>
  <c r="S14" i="253"/>
  <c r="R14" i="253"/>
  <c r="T14" i="253"/>
  <c r="V13" i="253"/>
  <c r="U13" i="253"/>
  <c r="S13" i="253"/>
  <c r="R13" i="253"/>
  <c r="T13" i="253"/>
  <c r="V12" i="253"/>
  <c r="T12" i="253"/>
  <c r="V11" i="253"/>
  <c r="U11" i="253"/>
  <c r="S11" i="253"/>
  <c r="R11" i="253"/>
  <c r="Q11" i="253"/>
  <c r="T11" i="253"/>
  <c r="V10" i="253"/>
  <c r="U10" i="253"/>
  <c r="S10" i="253"/>
  <c r="R10" i="253"/>
  <c r="Q10" i="253"/>
  <c r="T10" i="253"/>
  <c r="V8" i="253"/>
  <c r="U8" i="253"/>
  <c r="S8" i="253"/>
  <c r="R8" i="253"/>
  <c r="T8" i="253"/>
  <c r="V7" i="253"/>
  <c r="U7" i="253"/>
  <c r="S7" i="253"/>
  <c r="R7" i="253"/>
  <c r="Q7" i="253"/>
  <c r="T7" i="253"/>
  <c r="AH6" i="253"/>
  <c r="AG6" i="253"/>
  <c r="AF6" i="253"/>
  <c r="AE6" i="253"/>
  <c r="AC6" i="253"/>
  <c r="AB6" i="253"/>
  <c r="V6" i="253"/>
  <c r="AD5" i="253"/>
  <c r="V5" i="253"/>
  <c r="U5" i="253"/>
  <c r="S5" i="253"/>
  <c r="R5" i="253"/>
  <c r="Q5" i="253"/>
  <c r="W5" i="253" s="1"/>
  <c r="Y5" i="253" s="1"/>
  <c r="AD4" i="253"/>
  <c r="AI4" i="253" s="1"/>
  <c r="U4" i="253"/>
  <c r="T4" i="253"/>
  <c r="AD3" i="253"/>
  <c r="AI3" i="253" s="1"/>
  <c r="AD2" i="253"/>
  <c r="AI2" i="253" s="1"/>
  <c r="V2" i="253"/>
  <c r="U2" i="253"/>
  <c r="S2" i="253"/>
  <c r="R2" i="253"/>
  <c r="Q2" i="253"/>
  <c r="J2" i="253"/>
  <c r="T2" i="253"/>
  <c r="A2" i="253"/>
  <c r="H2" i="253" s="1"/>
  <c r="A3" i="252"/>
  <c r="H3" i="252" s="1"/>
  <c r="A4" i="252"/>
  <c r="H4" i="252" s="1"/>
  <c r="A5" i="252"/>
  <c r="H5" i="252" s="1"/>
  <c r="A6" i="252"/>
  <c r="H6" i="252" s="1"/>
  <c r="A7" i="252"/>
  <c r="H7" i="252" s="1"/>
  <c r="A8" i="252"/>
  <c r="H8" i="252" s="1"/>
  <c r="A9" i="252"/>
  <c r="H9" i="252" s="1"/>
  <c r="A10" i="252"/>
  <c r="H10" i="252" s="1"/>
  <c r="A11" i="252"/>
  <c r="H11" i="252" s="1"/>
  <c r="A12" i="252"/>
  <c r="A13" i="252"/>
  <c r="H13" i="252" s="1"/>
  <c r="A14" i="252"/>
  <c r="H14" i="252" s="1"/>
  <c r="A15" i="252"/>
  <c r="H15" i="252" s="1"/>
  <c r="A16" i="252"/>
  <c r="H16" i="252" s="1"/>
  <c r="A17" i="252"/>
  <c r="H17" i="252" s="1"/>
  <c r="A18" i="252"/>
  <c r="H18" i="252" s="1"/>
  <c r="A19" i="252"/>
  <c r="H19" i="252" s="1"/>
  <c r="A20" i="252"/>
  <c r="H20" i="252" s="1"/>
  <c r="A21" i="252"/>
  <c r="H21" i="252" s="1"/>
  <c r="A22" i="252"/>
  <c r="H22" i="252" s="1"/>
  <c r="A23" i="252"/>
  <c r="H23" i="252" s="1"/>
  <c r="A24" i="252"/>
  <c r="H24" i="252" s="1"/>
  <c r="A25" i="252"/>
  <c r="H25" i="252" s="1"/>
  <c r="A26" i="252"/>
  <c r="H26" i="252" s="1"/>
  <c r="A27" i="252"/>
  <c r="H27" i="252" s="1"/>
  <c r="A28" i="252"/>
  <c r="H28" i="252" s="1"/>
  <c r="A29" i="252"/>
  <c r="H29" i="252" s="1"/>
  <c r="A30" i="252"/>
  <c r="H30" i="252" s="1"/>
  <c r="A31" i="252"/>
  <c r="H31" i="252" s="1"/>
  <c r="A32" i="252"/>
  <c r="H32" i="252" s="1"/>
  <c r="A33" i="252"/>
  <c r="H33" i="252" s="1"/>
  <c r="A34" i="252"/>
  <c r="H34" i="252" s="1"/>
  <c r="A35" i="252"/>
  <c r="H35" i="252" s="1"/>
  <c r="A36" i="252"/>
  <c r="H36" i="252" s="1"/>
  <c r="A37" i="252"/>
  <c r="H37" i="252" s="1"/>
  <c r="A38" i="252"/>
  <c r="H38" i="252" s="1"/>
  <c r="A39" i="252"/>
  <c r="H39" i="252" s="1"/>
  <c r="A40" i="252"/>
  <c r="H40" i="252" s="1"/>
  <c r="A41" i="252"/>
  <c r="H41" i="252" s="1"/>
  <c r="A42" i="252"/>
  <c r="H42" i="252" s="1"/>
  <c r="A43" i="252"/>
  <c r="H43" i="252" s="1"/>
  <c r="A44" i="252"/>
  <c r="H44" i="252" s="1"/>
  <c r="A45" i="252"/>
  <c r="H45" i="252" s="1"/>
  <c r="A46" i="252"/>
  <c r="H46" i="252" s="1"/>
  <c r="A47" i="252"/>
  <c r="H47" i="252" s="1"/>
  <c r="A48" i="252"/>
  <c r="H48" i="252" s="1"/>
  <c r="A49" i="252"/>
  <c r="H49" i="252" s="1"/>
  <c r="A50" i="252"/>
  <c r="H50" i="252" s="1"/>
  <c r="A51" i="252"/>
  <c r="H51" i="252" s="1"/>
  <c r="A52" i="252"/>
  <c r="H52" i="252" s="1"/>
  <c r="A53" i="252"/>
  <c r="H53" i="252" s="1"/>
  <c r="A54" i="252"/>
  <c r="H54" i="252" s="1"/>
  <c r="A55" i="252"/>
  <c r="H55" i="252" s="1"/>
  <c r="A56" i="252"/>
  <c r="H56" i="252" s="1"/>
  <c r="A57" i="252"/>
  <c r="H57" i="252" s="1"/>
  <c r="A58" i="252"/>
  <c r="H58" i="252" s="1"/>
  <c r="A59" i="252"/>
  <c r="H59" i="252" s="1"/>
  <c r="A60" i="252"/>
  <c r="H60" i="252" s="1"/>
  <c r="A61" i="252"/>
  <c r="H61" i="252" s="1"/>
  <c r="A62" i="252"/>
  <c r="H62" i="252" s="1"/>
  <c r="A63" i="252"/>
  <c r="H63" i="252" s="1"/>
  <c r="A64" i="252"/>
  <c r="H64" i="252" s="1"/>
  <c r="A65" i="252"/>
  <c r="H65" i="252" s="1"/>
  <c r="A66" i="252"/>
  <c r="H66" i="252" s="1"/>
  <c r="A67" i="252"/>
  <c r="H67" i="252" s="1"/>
  <c r="A68" i="252"/>
  <c r="H68" i="252" s="1"/>
  <c r="A69" i="252"/>
  <c r="H69" i="252" s="1"/>
  <c r="A70" i="252"/>
  <c r="H70" i="252" s="1"/>
  <c r="A71" i="252"/>
  <c r="H71" i="252" s="1"/>
  <c r="A72" i="252"/>
  <c r="H72" i="252" s="1"/>
  <c r="A73" i="252"/>
  <c r="H73" i="252" s="1"/>
  <c r="A74" i="252"/>
  <c r="H74" i="252" s="1"/>
  <c r="A75" i="252"/>
  <c r="H75" i="252" s="1"/>
  <c r="A76" i="252"/>
  <c r="H76" i="252" s="1"/>
  <c r="A77" i="252"/>
  <c r="H77" i="252" s="1"/>
  <c r="A78" i="252"/>
  <c r="H78" i="252" s="1"/>
  <c r="A79" i="252"/>
  <c r="H79" i="252" s="1"/>
  <c r="A80" i="252"/>
  <c r="H80" i="252" s="1"/>
  <c r="A81" i="252"/>
  <c r="H81" i="252" s="1"/>
  <c r="A82" i="252"/>
  <c r="H82" i="252" s="1"/>
  <c r="A83" i="252"/>
  <c r="H83" i="252" s="1"/>
  <c r="A84" i="252"/>
  <c r="H84" i="252" s="1"/>
  <c r="A85" i="252"/>
  <c r="H85" i="252" s="1"/>
  <c r="A86" i="252"/>
  <c r="H86" i="252" s="1"/>
  <c r="A87" i="252"/>
  <c r="H87" i="252" s="1"/>
  <c r="A88" i="252"/>
  <c r="H88" i="252" s="1"/>
  <c r="A89" i="252"/>
  <c r="H89" i="252" s="1"/>
  <c r="A90" i="252"/>
  <c r="H90" i="252" s="1"/>
  <c r="A91" i="252"/>
  <c r="H91" i="252" s="1"/>
  <c r="A92" i="252"/>
  <c r="H92" i="252" s="1"/>
  <c r="A93" i="252"/>
  <c r="H93" i="252" s="1"/>
  <c r="A94" i="252"/>
  <c r="H94" i="252" s="1"/>
  <c r="A95" i="252"/>
  <c r="H95" i="252" s="1"/>
  <c r="A96" i="252"/>
  <c r="H96" i="252" s="1"/>
  <c r="A97" i="252"/>
  <c r="H97" i="252" s="1"/>
  <c r="A98" i="252"/>
  <c r="H98" i="252" s="1"/>
  <c r="A99" i="252"/>
  <c r="H99" i="252" s="1"/>
  <c r="A100" i="252"/>
  <c r="H100" i="252" s="1"/>
  <c r="A101" i="252"/>
  <c r="H101" i="252" s="1"/>
  <c r="A102" i="252"/>
  <c r="H102" i="252" s="1"/>
  <c r="A103" i="252"/>
  <c r="H103" i="252" s="1"/>
  <c r="A104" i="252"/>
  <c r="H104" i="252" s="1"/>
  <c r="A105" i="252"/>
  <c r="H105" i="252" s="1"/>
  <c r="A106" i="252"/>
  <c r="H106" i="252" s="1"/>
  <c r="A107" i="252"/>
  <c r="H107" i="252" s="1"/>
  <c r="A108" i="252"/>
  <c r="H108" i="252" s="1"/>
  <c r="A109" i="252"/>
  <c r="H109" i="252" s="1"/>
  <c r="A110" i="252"/>
  <c r="H110" i="252" s="1"/>
  <c r="A111" i="252"/>
  <c r="H111" i="252" s="1"/>
  <c r="A112" i="252"/>
  <c r="H112" i="252" s="1"/>
  <c r="A113" i="252"/>
  <c r="H113" i="252" s="1"/>
  <c r="A114" i="252"/>
  <c r="H114" i="252" s="1"/>
  <c r="A115" i="252"/>
  <c r="A116" i="252"/>
  <c r="A117" i="252"/>
  <c r="A118" i="252"/>
  <c r="A119" i="252"/>
  <c r="A120" i="252"/>
  <c r="A121" i="252"/>
  <c r="A122" i="252"/>
  <c r="A123" i="252"/>
  <c r="A124" i="252"/>
  <c r="A125" i="252"/>
  <c r="A126" i="252"/>
  <c r="A127" i="252"/>
  <c r="A128" i="252"/>
  <c r="A129" i="252"/>
  <c r="A130" i="252"/>
  <c r="A131" i="252"/>
  <c r="A132" i="252"/>
  <c r="A133" i="252"/>
  <c r="A134" i="252"/>
  <c r="A135" i="252"/>
  <c r="A136" i="252"/>
  <c r="A137" i="252"/>
  <c r="A138" i="252"/>
  <c r="A139" i="252"/>
  <c r="A140" i="252"/>
  <c r="A141" i="252"/>
  <c r="A142" i="252"/>
  <c r="A143" i="252"/>
  <c r="A144" i="252"/>
  <c r="A145" i="252"/>
  <c r="A146" i="252"/>
  <c r="A147" i="252"/>
  <c r="A148" i="252"/>
  <c r="A149" i="252"/>
  <c r="E151" i="252"/>
  <c r="W150" i="252"/>
  <c r="F149" i="252"/>
  <c r="H149" i="252"/>
  <c r="H148" i="252"/>
  <c r="F148" i="252"/>
  <c r="H147" i="252"/>
  <c r="F147" i="252"/>
  <c r="H146" i="252"/>
  <c r="F146" i="252"/>
  <c r="J145" i="252"/>
  <c r="F145" i="252"/>
  <c r="H145" i="252"/>
  <c r="J144" i="252"/>
  <c r="F144" i="252"/>
  <c r="H144" i="252"/>
  <c r="J143" i="252"/>
  <c r="F143" i="252"/>
  <c r="H143" i="252"/>
  <c r="J142" i="252"/>
  <c r="F142" i="252"/>
  <c r="H142" i="252"/>
  <c r="J141" i="252"/>
  <c r="F141" i="252"/>
  <c r="H141" i="252"/>
  <c r="F140" i="252"/>
  <c r="H140" i="252"/>
  <c r="F139" i="252"/>
  <c r="H139" i="252"/>
  <c r="J138" i="252"/>
  <c r="F138" i="252"/>
  <c r="H138" i="252"/>
  <c r="J137" i="252"/>
  <c r="F137" i="252"/>
  <c r="H137" i="252"/>
  <c r="J136" i="252"/>
  <c r="F136" i="252"/>
  <c r="H136" i="252"/>
  <c r="J135" i="252"/>
  <c r="H135" i="252"/>
  <c r="F135" i="252"/>
  <c r="J134" i="252"/>
  <c r="F134" i="252"/>
  <c r="H134" i="252"/>
  <c r="F133" i="252"/>
  <c r="H133" i="252"/>
  <c r="J132" i="252"/>
  <c r="F132" i="252"/>
  <c r="H132" i="252"/>
  <c r="J131" i="252"/>
  <c r="F131" i="252"/>
  <c r="H131" i="252"/>
  <c r="J130" i="252"/>
  <c r="F130" i="252"/>
  <c r="H130" i="252"/>
  <c r="F129" i="252"/>
  <c r="H129" i="252"/>
  <c r="J128" i="252"/>
  <c r="F128" i="252"/>
  <c r="H128" i="252"/>
  <c r="J127" i="252"/>
  <c r="F127" i="252"/>
  <c r="H127" i="252"/>
  <c r="J126" i="252"/>
  <c r="F126" i="252"/>
  <c r="H126" i="252"/>
  <c r="J125" i="252"/>
  <c r="F125" i="252"/>
  <c r="H125" i="252"/>
  <c r="J124" i="252"/>
  <c r="F124" i="252"/>
  <c r="H124" i="252"/>
  <c r="J123" i="252"/>
  <c r="F123" i="252"/>
  <c r="H123" i="252"/>
  <c r="J122" i="252"/>
  <c r="F122" i="252"/>
  <c r="H122" i="252"/>
  <c r="J121" i="252"/>
  <c r="F121" i="252"/>
  <c r="H121" i="252"/>
  <c r="J120" i="252"/>
  <c r="F120" i="252"/>
  <c r="H120" i="252"/>
  <c r="J119" i="252"/>
  <c r="F119" i="252"/>
  <c r="H119" i="252"/>
  <c r="J118" i="252"/>
  <c r="F118" i="252"/>
  <c r="H118" i="252"/>
  <c r="J117" i="252"/>
  <c r="F117" i="252"/>
  <c r="H117" i="252"/>
  <c r="J116" i="252"/>
  <c r="F116" i="252"/>
  <c r="H116" i="252"/>
  <c r="J115" i="252"/>
  <c r="F115" i="252"/>
  <c r="H115" i="252"/>
  <c r="J114" i="252"/>
  <c r="F114" i="252"/>
  <c r="J113" i="252"/>
  <c r="F113" i="252"/>
  <c r="J112" i="252"/>
  <c r="F112" i="252"/>
  <c r="J111" i="252"/>
  <c r="F111" i="252"/>
  <c r="J110" i="252"/>
  <c r="F110" i="252"/>
  <c r="J109" i="252"/>
  <c r="F109" i="252"/>
  <c r="J108" i="252"/>
  <c r="F108" i="252"/>
  <c r="J107" i="252"/>
  <c r="F107" i="252"/>
  <c r="J106" i="252"/>
  <c r="F106" i="252"/>
  <c r="S106" i="252"/>
  <c r="J105" i="252"/>
  <c r="F105" i="252"/>
  <c r="F104" i="252"/>
  <c r="J103" i="252"/>
  <c r="F103" i="252"/>
  <c r="J102" i="252"/>
  <c r="F102" i="252"/>
  <c r="J101" i="252"/>
  <c r="F101" i="252"/>
  <c r="J100" i="252"/>
  <c r="F100" i="252"/>
  <c r="J99" i="252"/>
  <c r="F99" i="252"/>
  <c r="J98" i="252"/>
  <c r="F98" i="252"/>
  <c r="J97" i="252"/>
  <c r="F97" i="252"/>
  <c r="J96" i="252"/>
  <c r="F96" i="252"/>
  <c r="J95" i="252"/>
  <c r="F95" i="252"/>
  <c r="F94" i="252"/>
  <c r="J93" i="252"/>
  <c r="F93" i="252"/>
  <c r="J92" i="252"/>
  <c r="F92" i="252"/>
  <c r="U92" i="252" s="1"/>
  <c r="J91" i="252"/>
  <c r="F91" i="252"/>
  <c r="J90" i="252"/>
  <c r="F90" i="252"/>
  <c r="J89" i="252"/>
  <c r="F89" i="252"/>
  <c r="J88" i="252"/>
  <c r="F88" i="252"/>
  <c r="J87" i="252"/>
  <c r="F87" i="252"/>
  <c r="J86" i="252"/>
  <c r="F86" i="252"/>
  <c r="J85" i="252"/>
  <c r="F85" i="252"/>
  <c r="R85" i="252" s="1"/>
  <c r="J84" i="252"/>
  <c r="F84" i="252"/>
  <c r="J83" i="252"/>
  <c r="F83" i="252"/>
  <c r="J82" i="252"/>
  <c r="F82" i="252"/>
  <c r="J81" i="252"/>
  <c r="F81" i="252"/>
  <c r="J80" i="252"/>
  <c r="F80" i="252"/>
  <c r="J79" i="252"/>
  <c r="F79" i="252"/>
  <c r="J78" i="252"/>
  <c r="F78" i="252"/>
  <c r="J77" i="252"/>
  <c r="F77" i="252"/>
  <c r="J76" i="252"/>
  <c r="F76" i="252"/>
  <c r="J75" i="252"/>
  <c r="F75" i="252"/>
  <c r="J74" i="252"/>
  <c r="F74" i="252"/>
  <c r="F73" i="252"/>
  <c r="J72" i="252"/>
  <c r="F72" i="252"/>
  <c r="J71" i="252"/>
  <c r="F71" i="252"/>
  <c r="J70" i="252"/>
  <c r="F70" i="252"/>
  <c r="J69" i="252"/>
  <c r="F69" i="252"/>
  <c r="J68" i="252"/>
  <c r="F68" i="252"/>
  <c r="J67" i="252"/>
  <c r="F67" i="252"/>
  <c r="J66" i="252"/>
  <c r="F66" i="252"/>
  <c r="F65" i="252"/>
  <c r="J64" i="252"/>
  <c r="F64" i="252"/>
  <c r="J63" i="252"/>
  <c r="F63" i="252"/>
  <c r="J62" i="252"/>
  <c r="F62" i="252"/>
  <c r="J61" i="252"/>
  <c r="F61" i="252"/>
  <c r="J60" i="252"/>
  <c r="F60" i="252"/>
  <c r="J59" i="252"/>
  <c r="F59" i="252"/>
  <c r="J58" i="252"/>
  <c r="F58" i="252"/>
  <c r="J57" i="252"/>
  <c r="F57" i="252"/>
  <c r="J56" i="252"/>
  <c r="F56" i="252"/>
  <c r="J55" i="252"/>
  <c r="F55" i="252"/>
  <c r="J54" i="252"/>
  <c r="F54" i="252"/>
  <c r="J53" i="252"/>
  <c r="F53" i="252"/>
  <c r="J52" i="252"/>
  <c r="F52" i="252"/>
  <c r="J51" i="252"/>
  <c r="F51" i="252"/>
  <c r="J50" i="252"/>
  <c r="F50" i="252"/>
  <c r="J49" i="252"/>
  <c r="F49" i="252"/>
  <c r="J48" i="252"/>
  <c r="F48" i="252"/>
  <c r="J47" i="252"/>
  <c r="F47" i="252"/>
  <c r="J46" i="252"/>
  <c r="F46" i="252"/>
  <c r="J45" i="252"/>
  <c r="F45" i="252"/>
  <c r="J44" i="252"/>
  <c r="F44" i="252"/>
  <c r="J43" i="252"/>
  <c r="F43" i="252"/>
  <c r="J42" i="252"/>
  <c r="F42" i="252"/>
  <c r="J41" i="252"/>
  <c r="F41" i="252"/>
  <c r="J40" i="252"/>
  <c r="F40" i="252"/>
  <c r="J39" i="252"/>
  <c r="F39" i="252"/>
  <c r="J38" i="252"/>
  <c r="F38" i="252"/>
  <c r="J37" i="252"/>
  <c r="F37" i="252"/>
  <c r="J36" i="252"/>
  <c r="F36" i="252"/>
  <c r="J35" i="252"/>
  <c r="F35" i="252"/>
  <c r="J34" i="252"/>
  <c r="F34" i="252"/>
  <c r="V33" i="252"/>
  <c r="J33" i="252"/>
  <c r="F33" i="252"/>
  <c r="J32" i="252"/>
  <c r="F32" i="252"/>
  <c r="J31" i="252"/>
  <c r="F31" i="252"/>
  <c r="J30" i="252"/>
  <c r="F30" i="252"/>
  <c r="J29" i="252"/>
  <c r="F29" i="252"/>
  <c r="J28" i="252"/>
  <c r="F28" i="252"/>
  <c r="J27" i="252"/>
  <c r="F27" i="252"/>
  <c r="J26" i="252"/>
  <c r="F26" i="252"/>
  <c r="J25" i="252"/>
  <c r="F25" i="252"/>
  <c r="J24" i="252"/>
  <c r="F24" i="252"/>
  <c r="J23" i="252"/>
  <c r="F23" i="252"/>
  <c r="J22" i="252"/>
  <c r="F22" i="252"/>
  <c r="R22" i="252" s="1"/>
  <c r="J21" i="252"/>
  <c r="F21" i="252"/>
  <c r="J20" i="252"/>
  <c r="F20" i="252"/>
  <c r="J19" i="252"/>
  <c r="F19" i="252"/>
  <c r="J18" i="252"/>
  <c r="F18" i="252"/>
  <c r="J17" i="252"/>
  <c r="F17" i="252"/>
  <c r="J16" i="252"/>
  <c r="F16" i="252"/>
  <c r="J15" i="252"/>
  <c r="F15" i="252"/>
  <c r="J14" i="252"/>
  <c r="F14" i="252"/>
  <c r="J13" i="252"/>
  <c r="F13" i="252"/>
  <c r="J12" i="252"/>
  <c r="F12" i="252"/>
  <c r="J11" i="252"/>
  <c r="F11" i="252"/>
  <c r="J10" i="252"/>
  <c r="F10" i="252"/>
  <c r="J9" i="252"/>
  <c r="F9" i="252"/>
  <c r="J8" i="252"/>
  <c r="F8" i="252"/>
  <c r="R8" i="252" s="1"/>
  <c r="J7" i="252"/>
  <c r="F7" i="252"/>
  <c r="J6" i="252"/>
  <c r="F6" i="252"/>
  <c r="J5" i="252"/>
  <c r="F5" i="252"/>
  <c r="J4" i="252"/>
  <c r="F4" i="252"/>
  <c r="J3" i="252"/>
  <c r="F3" i="252"/>
  <c r="R3" i="252"/>
  <c r="J2" i="252"/>
  <c r="F2" i="252"/>
  <c r="A2" i="252"/>
  <c r="V157" i="252"/>
  <c r="U157" i="252"/>
  <c r="T157" i="252"/>
  <c r="Q157" i="252"/>
  <c r="AH6" i="252"/>
  <c r="AG6" i="252"/>
  <c r="AF6" i="252"/>
  <c r="AE6" i="252"/>
  <c r="AC6" i="252"/>
  <c r="AB6" i="252"/>
  <c r="AD5" i="252"/>
  <c r="AD4" i="252"/>
  <c r="AI4" i="252" s="1"/>
  <c r="AD3" i="252"/>
  <c r="AI3" i="252"/>
  <c r="AD2" i="252"/>
  <c r="AI2" i="252"/>
  <c r="E151" i="251"/>
  <c r="F3" i="251"/>
  <c r="F4" i="251"/>
  <c r="F5" i="251"/>
  <c r="F6" i="251"/>
  <c r="F7" i="251"/>
  <c r="F8" i="251"/>
  <c r="F9" i="251"/>
  <c r="F10" i="251"/>
  <c r="F11" i="251"/>
  <c r="F12" i="251"/>
  <c r="F13" i="251"/>
  <c r="F14" i="251"/>
  <c r="F15" i="251"/>
  <c r="F16" i="251"/>
  <c r="F17" i="251"/>
  <c r="F18" i="251"/>
  <c r="F19" i="251"/>
  <c r="F20" i="251"/>
  <c r="F21" i="251"/>
  <c r="F22" i="251"/>
  <c r="F23" i="251"/>
  <c r="F24" i="251"/>
  <c r="F25" i="251"/>
  <c r="F26" i="251"/>
  <c r="F27" i="251"/>
  <c r="F28" i="251"/>
  <c r="F29" i="251"/>
  <c r="F30" i="251"/>
  <c r="F31" i="251"/>
  <c r="F32" i="251"/>
  <c r="F33" i="251"/>
  <c r="F34" i="251"/>
  <c r="F35" i="251"/>
  <c r="F36" i="251"/>
  <c r="F37" i="251"/>
  <c r="F38" i="251"/>
  <c r="F39" i="251"/>
  <c r="F40" i="251"/>
  <c r="F41" i="251"/>
  <c r="F42" i="251"/>
  <c r="F43" i="251"/>
  <c r="F44" i="251"/>
  <c r="F45" i="251"/>
  <c r="F46" i="251"/>
  <c r="F47" i="251"/>
  <c r="F48" i="251"/>
  <c r="F49" i="251"/>
  <c r="F50" i="251"/>
  <c r="F51" i="251"/>
  <c r="F52" i="251"/>
  <c r="F53" i="251"/>
  <c r="F54" i="251"/>
  <c r="F55" i="251"/>
  <c r="F56" i="251"/>
  <c r="F57" i="251"/>
  <c r="F58" i="251"/>
  <c r="F59" i="251"/>
  <c r="F60" i="251"/>
  <c r="F61" i="251"/>
  <c r="F62" i="251"/>
  <c r="F63" i="251"/>
  <c r="F64" i="251"/>
  <c r="F65" i="251"/>
  <c r="F66" i="251"/>
  <c r="F67" i="251"/>
  <c r="F68" i="251"/>
  <c r="F69" i="251"/>
  <c r="F70" i="251"/>
  <c r="F71" i="251"/>
  <c r="F72" i="251"/>
  <c r="F73" i="251"/>
  <c r="F74" i="251"/>
  <c r="F75" i="251"/>
  <c r="F76" i="251"/>
  <c r="F77" i="251"/>
  <c r="F78" i="251"/>
  <c r="F79" i="251"/>
  <c r="F80" i="251"/>
  <c r="F81" i="251"/>
  <c r="F82" i="251"/>
  <c r="F83" i="251"/>
  <c r="F84" i="251"/>
  <c r="F85" i="251"/>
  <c r="F86" i="251"/>
  <c r="F87" i="251"/>
  <c r="F88" i="251"/>
  <c r="F89" i="251"/>
  <c r="F90" i="251"/>
  <c r="F91" i="251"/>
  <c r="F92" i="251"/>
  <c r="F93" i="251"/>
  <c r="F94" i="251"/>
  <c r="F95" i="251"/>
  <c r="F96" i="251"/>
  <c r="F97" i="251"/>
  <c r="F98" i="251"/>
  <c r="F99" i="251"/>
  <c r="F100" i="251"/>
  <c r="F101" i="251"/>
  <c r="F102" i="251"/>
  <c r="F103" i="251"/>
  <c r="F104" i="251"/>
  <c r="F105" i="251"/>
  <c r="F106" i="251"/>
  <c r="F107" i="251"/>
  <c r="F108" i="251"/>
  <c r="F109" i="251"/>
  <c r="F110" i="251"/>
  <c r="F111" i="251"/>
  <c r="F112" i="251"/>
  <c r="F113" i="251"/>
  <c r="F114" i="251"/>
  <c r="F115" i="251"/>
  <c r="F116" i="251"/>
  <c r="F117" i="251"/>
  <c r="F118" i="251"/>
  <c r="F119" i="251"/>
  <c r="F120" i="251"/>
  <c r="F121" i="251"/>
  <c r="F122" i="251"/>
  <c r="F123" i="251"/>
  <c r="F124" i="251"/>
  <c r="F125" i="251"/>
  <c r="F126" i="251"/>
  <c r="F127" i="251"/>
  <c r="F128" i="251"/>
  <c r="F129" i="251"/>
  <c r="F130" i="251"/>
  <c r="F131" i="251"/>
  <c r="F132" i="251"/>
  <c r="F133" i="251"/>
  <c r="F134" i="251"/>
  <c r="F135" i="251"/>
  <c r="F136" i="251"/>
  <c r="F137" i="251"/>
  <c r="F138" i="251"/>
  <c r="F139" i="251"/>
  <c r="F140" i="251"/>
  <c r="F141" i="251"/>
  <c r="F142" i="251"/>
  <c r="F143" i="251"/>
  <c r="F144" i="251"/>
  <c r="F145" i="251"/>
  <c r="F146" i="251"/>
  <c r="F147" i="251"/>
  <c r="F148" i="251"/>
  <c r="F149" i="251"/>
  <c r="A62" i="251"/>
  <c r="H62" i="251" s="1"/>
  <c r="S157" i="252"/>
  <c r="P157" i="252"/>
  <c r="V157" i="251"/>
  <c r="U157" i="251"/>
  <c r="T157" i="251"/>
  <c r="Q157" i="251"/>
  <c r="A149" i="251"/>
  <c r="H149" i="251"/>
  <c r="H148" i="251"/>
  <c r="H147" i="251"/>
  <c r="H146" i="251"/>
  <c r="J145" i="251"/>
  <c r="A145" i="251"/>
  <c r="H145" i="251"/>
  <c r="J144" i="251"/>
  <c r="A144" i="251"/>
  <c r="H144" i="251"/>
  <c r="J143" i="251"/>
  <c r="A143" i="251"/>
  <c r="H143" i="251" s="1"/>
  <c r="J142" i="251"/>
  <c r="A142" i="251"/>
  <c r="H142" i="251"/>
  <c r="J141" i="251"/>
  <c r="A141" i="251"/>
  <c r="H141" i="251" s="1"/>
  <c r="A140" i="251"/>
  <c r="H140" i="251"/>
  <c r="A139" i="251"/>
  <c r="H139" i="251" s="1"/>
  <c r="J138" i="251"/>
  <c r="A138" i="251"/>
  <c r="H138" i="251"/>
  <c r="J137" i="251"/>
  <c r="A137" i="251"/>
  <c r="H137" i="251"/>
  <c r="J136" i="251"/>
  <c r="A136" i="251"/>
  <c r="H136" i="251"/>
  <c r="J135" i="251"/>
  <c r="A135" i="251"/>
  <c r="H135" i="251"/>
  <c r="J134" i="251"/>
  <c r="A134" i="251"/>
  <c r="H134" i="251" s="1"/>
  <c r="A133" i="251"/>
  <c r="H133" i="251" s="1"/>
  <c r="J132" i="251"/>
  <c r="A132" i="251"/>
  <c r="H132" i="251"/>
  <c r="J131" i="251"/>
  <c r="A131" i="251"/>
  <c r="H131" i="251"/>
  <c r="J130" i="251"/>
  <c r="A130" i="251"/>
  <c r="H130" i="251"/>
  <c r="A129" i="251"/>
  <c r="H129" i="251"/>
  <c r="J128" i="251"/>
  <c r="A128" i="251"/>
  <c r="H128" i="251" s="1"/>
  <c r="J127" i="251"/>
  <c r="A127" i="251"/>
  <c r="H127" i="251"/>
  <c r="J126" i="251"/>
  <c r="A126" i="251"/>
  <c r="H126" i="251"/>
  <c r="J125" i="251"/>
  <c r="A125" i="251"/>
  <c r="H125" i="251" s="1"/>
  <c r="J124" i="251"/>
  <c r="A124" i="251"/>
  <c r="H124" i="251" s="1"/>
  <c r="J123" i="251"/>
  <c r="A123" i="251"/>
  <c r="H123" i="251" s="1"/>
  <c r="J122" i="251"/>
  <c r="A122" i="251"/>
  <c r="H122" i="251" s="1"/>
  <c r="J121" i="251"/>
  <c r="A121" i="251"/>
  <c r="H121" i="251"/>
  <c r="J120" i="251"/>
  <c r="A120" i="251"/>
  <c r="H120" i="251" s="1"/>
  <c r="J119" i="251"/>
  <c r="A119" i="251"/>
  <c r="H119" i="251" s="1"/>
  <c r="J118" i="251"/>
  <c r="A118" i="251"/>
  <c r="H118" i="251" s="1"/>
  <c r="J117" i="251"/>
  <c r="A117" i="251"/>
  <c r="H117" i="251" s="1"/>
  <c r="J116" i="251"/>
  <c r="A116" i="251"/>
  <c r="H116" i="251"/>
  <c r="A115" i="251"/>
  <c r="H115" i="251" s="1"/>
  <c r="A114" i="251"/>
  <c r="H114" i="251" s="1"/>
  <c r="J113" i="251"/>
  <c r="A113" i="251"/>
  <c r="S158" i="251" s="1"/>
  <c r="H113" i="251"/>
  <c r="J112" i="251"/>
  <c r="A112" i="251"/>
  <c r="J111" i="251"/>
  <c r="A111" i="251"/>
  <c r="H111" i="251" s="1"/>
  <c r="J110" i="251"/>
  <c r="A110" i="251"/>
  <c r="H110" i="251"/>
  <c r="J109" i="251"/>
  <c r="A109" i="251"/>
  <c r="H109" i="251"/>
  <c r="J108" i="251"/>
  <c r="A108" i="251"/>
  <c r="H108" i="251" s="1"/>
  <c r="J107" i="251"/>
  <c r="A107" i="251"/>
  <c r="H107" i="251" s="1"/>
  <c r="J106" i="251"/>
  <c r="A106" i="251"/>
  <c r="H106" i="251" s="1"/>
  <c r="J105" i="251"/>
  <c r="A105" i="251"/>
  <c r="H105" i="251" s="1"/>
  <c r="A104" i="251"/>
  <c r="H104" i="251"/>
  <c r="J103" i="251"/>
  <c r="A103" i="251"/>
  <c r="H103" i="251" s="1"/>
  <c r="J102" i="251"/>
  <c r="A102" i="251"/>
  <c r="H102" i="251"/>
  <c r="A101" i="251"/>
  <c r="H101" i="251"/>
  <c r="J100" i="251"/>
  <c r="A100" i="251"/>
  <c r="H100" i="251"/>
  <c r="J99" i="251"/>
  <c r="A99" i="251"/>
  <c r="H99" i="251"/>
  <c r="J98" i="251"/>
  <c r="A98" i="251"/>
  <c r="H98" i="251"/>
  <c r="A97" i="251"/>
  <c r="H97" i="251" s="1"/>
  <c r="J96" i="251"/>
  <c r="A96" i="251"/>
  <c r="H96" i="251"/>
  <c r="J95" i="251"/>
  <c r="A95" i="251"/>
  <c r="H95" i="251" s="1"/>
  <c r="A94" i="251"/>
  <c r="H94" i="251" s="1"/>
  <c r="J93" i="251"/>
  <c r="A93" i="251"/>
  <c r="H93" i="251" s="1"/>
  <c r="J92" i="251"/>
  <c r="A92" i="251"/>
  <c r="H92" i="251" s="1"/>
  <c r="J91" i="251"/>
  <c r="A91" i="251"/>
  <c r="H91" i="251" s="1"/>
  <c r="J90" i="251"/>
  <c r="A90" i="251"/>
  <c r="H90" i="251" s="1"/>
  <c r="J89" i="251"/>
  <c r="A89" i="251"/>
  <c r="H89" i="251" s="1"/>
  <c r="J88" i="251"/>
  <c r="A88" i="251"/>
  <c r="H88" i="251"/>
  <c r="J87" i="251"/>
  <c r="A87" i="251"/>
  <c r="H87" i="251" s="1"/>
  <c r="J86" i="251"/>
  <c r="A86" i="251"/>
  <c r="H86" i="251" s="1"/>
  <c r="J85" i="251"/>
  <c r="A85" i="251"/>
  <c r="H85" i="251"/>
  <c r="A84" i="251"/>
  <c r="H84" i="251"/>
  <c r="J83" i="251"/>
  <c r="A83" i="251"/>
  <c r="H83" i="251" s="1"/>
  <c r="J82" i="251"/>
  <c r="A82" i="251"/>
  <c r="H82" i="251" s="1"/>
  <c r="J81" i="251"/>
  <c r="A81" i="251"/>
  <c r="H81" i="251" s="1"/>
  <c r="J80" i="251"/>
  <c r="A80" i="251"/>
  <c r="H80" i="251" s="1"/>
  <c r="J79" i="251"/>
  <c r="A79" i="251"/>
  <c r="H79" i="251" s="1"/>
  <c r="J78" i="251"/>
  <c r="A78" i="251"/>
  <c r="H78" i="251"/>
  <c r="J77" i="251"/>
  <c r="A77" i="251"/>
  <c r="H77" i="251" s="1"/>
  <c r="J76" i="251"/>
  <c r="A76" i="251"/>
  <c r="J75" i="251"/>
  <c r="A75" i="251"/>
  <c r="H75" i="251" s="1"/>
  <c r="J74" i="251"/>
  <c r="A74" i="251"/>
  <c r="H74" i="251" s="1"/>
  <c r="A73" i="251"/>
  <c r="H73" i="251"/>
  <c r="J72" i="251"/>
  <c r="A72" i="251"/>
  <c r="H72" i="251" s="1"/>
  <c r="A71" i="251"/>
  <c r="H71" i="251"/>
  <c r="J70" i="251"/>
  <c r="A70" i="251"/>
  <c r="H70" i="251" s="1"/>
  <c r="J69" i="251"/>
  <c r="A69" i="251"/>
  <c r="H69" i="251"/>
  <c r="A68" i="251"/>
  <c r="H68" i="251" s="1"/>
  <c r="J67" i="251"/>
  <c r="A67" i="251"/>
  <c r="H67" i="251"/>
  <c r="A66" i="251"/>
  <c r="H66" i="251" s="1"/>
  <c r="A65" i="251"/>
  <c r="H65" i="251" s="1"/>
  <c r="J64" i="251"/>
  <c r="A64" i="251"/>
  <c r="H64" i="251" s="1"/>
  <c r="J63" i="251"/>
  <c r="A63" i="251"/>
  <c r="H63" i="251" s="1"/>
  <c r="J62" i="251"/>
  <c r="J61" i="251"/>
  <c r="A61" i="251"/>
  <c r="H61" i="251"/>
  <c r="J60" i="251"/>
  <c r="A60" i="251"/>
  <c r="H60" i="251" s="1"/>
  <c r="J59" i="251"/>
  <c r="A59" i="251"/>
  <c r="H59" i="251" s="1"/>
  <c r="J58" i="251"/>
  <c r="A58" i="251"/>
  <c r="H58" i="251" s="1"/>
  <c r="J57" i="251"/>
  <c r="A57" i="251"/>
  <c r="H57" i="251" s="1"/>
  <c r="J56" i="251"/>
  <c r="A56" i="251"/>
  <c r="H56" i="251"/>
  <c r="J55" i="251"/>
  <c r="A55" i="251"/>
  <c r="H55" i="251" s="1"/>
  <c r="J54" i="251"/>
  <c r="A54" i="251"/>
  <c r="H54" i="251"/>
  <c r="J53" i="251"/>
  <c r="A53" i="251"/>
  <c r="H53" i="251" s="1"/>
  <c r="J52" i="251"/>
  <c r="A52" i="251"/>
  <c r="H52" i="251" s="1"/>
  <c r="J51" i="251"/>
  <c r="A51" i="251"/>
  <c r="H51" i="251"/>
  <c r="J50" i="251"/>
  <c r="A50" i="251"/>
  <c r="H50" i="251"/>
  <c r="J49" i="251"/>
  <c r="A49" i="251"/>
  <c r="H49" i="251"/>
  <c r="J48" i="251"/>
  <c r="A48" i="251"/>
  <c r="H48" i="251"/>
  <c r="J47" i="251"/>
  <c r="A47" i="251"/>
  <c r="H47" i="251" s="1"/>
  <c r="J46" i="251"/>
  <c r="H46" i="251"/>
  <c r="J45" i="251"/>
  <c r="A45" i="251"/>
  <c r="J44" i="251"/>
  <c r="A44" i="251"/>
  <c r="H44" i="251"/>
  <c r="J43" i="251"/>
  <c r="A43" i="251"/>
  <c r="H43" i="251" s="1"/>
  <c r="J42" i="251"/>
  <c r="A42" i="251"/>
  <c r="J41" i="251"/>
  <c r="A41" i="251"/>
  <c r="H41" i="251" s="1"/>
  <c r="A40" i="251"/>
  <c r="H40" i="251" s="1"/>
  <c r="A39" i="251"/>
  <c r="H39" i="251" s="1"/>
  <c r="J38" i="251"/>
  <c r="A38" i="251"/>
  <c r="H38" i="251" s="1"/>
  <c r="J37" i="251"/>
  <c r="A37" i="251"/>
  <c r="H37" i="251"/>
  <c r="J36" i="251"/>
  <c r="A36" i="251"/>
  <c r="H36" i="251" s="1"/>
  <c r="J35" i="251"/>
  <c r="A35" i="251"/>
  <c r="H35" i="251" s="1"/>
  <c r="A34" i="251"/>
  <c r="H34" i="251" s="1"/>
  <c r="J33" i="251"/>
  <c r="A33" i="251"/>
  <c r="H33" i="251" s="1"/>
  <c r="J32" i="251"/>
  <c r="A32" i="251"/>
  <c r="H32" i="251"/>
  <c r="J31" i="251"/>
  <c r="A31" i="251"/>
  <c r="H31" i="251"/>
  <c r="J30" i="251"/>
  <c r="A30" i="251"/>
  <c r="J29" i="251"/>
  <c r="A29" i="251"/>
  <c r="H29" i="251" s="1"/>
  <c r="J28" i="251"/>
  <c r="A28" i="251"/>
  <c r="H28" i="251" s="1"/>
  <c r="J27" i="251"/>
  <c r="A27" i="251"/>
  <c r="J26" i="251"/>
  <c r="A26" i="251"/>
  <c r="H26" i="251" s="1"/>
  <c r="A25" i="251"/>
  <c r="J24" i="251"/>
  <c r="A24" i="251"/>
  <c r="H24" i="251"/>
  <c r="J23" i="251"/>
  <c r="A23" i="251"/>
  <c r="H23" i="251"/>
  <c r="J22" i="251"/>
  <c r="A22" i="251"/>
  <c r="H22" i="251" s="1"/>
  <c r="J21" i="251"/>
  <c r="A21" i="251"/>
  <c r="H21" i="251" s="1"/>
  <c r="J20" i="251"/>
  <c r="A20" i="251"/>
  <c r="H20" i="251"/>
  <c r="J19" i="251"/>
  <c r="A19" i="251"/>
  <c r="H19" i="251" s="1"/>
  <c r="J18" i="251"/>
  <c r="A18" i="251"/>
  <c r="H18" i="251" s="1"/>
  <c r="J17" i="251"/>
  <c r="A17" i="251"/>
  <c r="H17" i="251" s="1"/>
  <c r="A16" i="251"/>
  <c r="H16" i="251" s="1"/>
  <c r="J15" i="251"/>
  <c r="A15" i="251"/>
  <c r="H15" i="251"/>
  <c r="J14" i="251"/>
  <c r="A14" i="251"/>
  <c r="H14" i="251" s="1"/>
  <c r="J13" i="251"/>
  <c r="A13" i="251"/>
  <c r="H13" i="251"/>
  <c r="J12" i="251"/>
  <c r="A12" i="251"/>
  <c r="H12" i="251" s="1"/>
  <c r="A11" i="251"/>
  <c r="A10" i="251"/>
  <c r="H10" i="251" s="1"/>
  <c r="J9" i="251"/>
  <c r="A9" i="251"/>
  <c r="H9" i="251" s="1"/>
  <c r="A8" i="251"/>
  <c r="J7" i="251"/>
  <c r="A7" i="251"/>
  <c r="H7" i="251" s="1"/>
  <c r="AH6" i="251"/>
  <c r="AG6" i="251"/>
  <c r="AF6" i="251"/>
  <c r="AE6" i="251"/>
  <c r="AC6" i="251"/>
  <c r="AB6" i="251"/>
  <c r="J6" i="251"/>
  <c r="A6" i="251"/>
  <c r="H6" i="251" s="1"/>
  <c r="AD5" i="251"/>
  <c r="J5" i="251"/>
  <c r="A5" i="251"/>
  <c r="AD4" i="251"/>
  <c r="AI4" i="251" s="1"/>
  <c r="J4" i="251"/>
  <c r="A4" i="251"/>
  <c r="AD3" i="251"/>
  <c r="AI3" i="251" s="1"/>
  <c r="J3" i="251"/>
  <c r="A3" i="251"/>
  <c r="AD2" i="251"/>
  <c r="AI2" i="251" s="1"/>
  <c r="J2" i="251"/>
  <c r="F2" i="251"/>
  <c r="A2" i="251"/>
  <c r="V158" i="249"/>
  <c r="U158" i="249"/>
  <c r="T158" i="249"/>
  <c r="S158" i="249"/>
  <c r="Q158" i="249"/>
  <c r="P158" i="249"/>
  <c r="R158" i="249" s="1"/>
  <c r="E152" i="249"/>
  <c r="W151" i="249"/>
  <c r="F150" i="249"/>
  <c r="U150" i="249" s="1"/>
  <c r="A150" i="249"/>
  <c r="H150" i="249"/>
  <c r="H149" i="249"/>
  <c r="F149" i="249"/>
  <c r="Q149" i="249"/>
  <c r="H148" i="249"/>
  <c r="F148" i="249"/>
  <c r="H147" i="249"/>
  <c r="F147" i="249"/>
  <c r="J146" i="249"/>
  <c r="F146" i="249"/>
  <c r="A146" i="249"/>
  <c r="H146" i="249"/>
  <c r="J145" i="249"/>
  <c r="F145" i="249"/>
  <c r="T145" i="249"/>
  <c r="A145" i="249"/>
  <c r="H145" i="249"/>
  <c r="J144" i="249"/>
  <c r="F144" i="249"/>
  <c r="A144" i="249"/>
  <c r="H144" i="249" s="1"/>
  <c r="J143" i="249"/>
  <c r="F143" i="249"/>
  <c r="R143" i="249"/>
  <c r="A143" i="249"/>
  <c r="H143" i="249" s="1"/>
  <c r="J142" i="249"/>
  <c r="F142" i="249"/>
  <c r="A142" i="249"/>
  <c r="H142" i="249"/>
  <c r="F141" i="249"/>
  <c r="A141" i="249"/>
  <c r="H141" i="249"/>
  <c r="F140" i="249"/>
  <c r="A140" i="249"/>
  <c r="H140" i="249" s="1"/>
  <c r="J139" i="249"/>
  <c r="F139" i="249"/>
  <c r="U139" i="249"/>
  <c r="A139" i="249"/>
  <c r="H139" i="249"/>
  <c r="J138" i="249"/>
  <c r="F138" i="249"/>
  <c r="A138" i="249"/>
  <c r="H138" i="249"/>
  <c r="J137" i="249"/>
  <c r="F137" i="249"/>
  <c r="V137" i="249"/>
  <c r="A137" i="249"/>
  <c r="H137" i="249"/>
  <c r="J136" i="249"/>
  <c r="F136" i="249"/>
  <c r="A136" i="249"/>
  <c r="H136" i="249"/>
  <c r="J135" i="249"/>
  <c r="F135" i="249"/>
  <c r="V135" i="249"/>
  <c r="A135" i="249"/>
  <c r="H135" i="249"/>
  <c r="F134" i="249"/>
  <c r="T134" i="249"/>
  <c r="A134" i="249"/>
  <c r="H134" i="249" s="1"/>
  <c r="J133" i="249"/>
  <c r="F133" i="249"/>
  <c r="Q133" i="249" s="1"/>
  <c r="A133" i="249"/>
  <c r="H133" i="249"/>
  <c r="J132" i="249"/>
  <c r="F132" i="249"/>
  <c r="Q132" i="249" s="1"/>
  <c r="A132" i="249"/>
  <c r="H132" i="249"/>
  <c r="J131" i="249"/>
  <c r="F131" i="249"/>
  <c r="A131" i="249"/>
  <c r="H131" i="249"/>
  <c r="F130" i="249"/>
  <c r="A130" i="249"/>
  <c r="H130" i="249" s="1"/>
  <c r="J129" i="249"/>
  <c r="F129" i="249"/>
  <c r="S129" i="249"/>
  <c r="A129" i="249"/>
  <c r="H129" i="249"/>
  <c r="J128" i="249"/>
  <c r="F128" i="249"/>
  <c r="A128" i="249"/>
  <c r="H128" i="249"/>
  <c r="J127" i="249"/>
  <c r="F127" i="249"/>
  <c r="A127" i="249"/>
  <c r="H127" i="249" s="1"/>
  <c r="J126" i="249"/>
  <c r="F126" i="249"/>
  <c r="A126" i="249"/>
  <c r="H126" i="249" s="1"/>
  <c r="J125" i="249"/>
  <c r="F125" i="249"/>
  <c r="A125" i="249"/>
  <c r="H125" i="249"/>
  <c r="J124" i="249"/>
  <c r="F124" i="249"/>
  <c r="T124" i="249"/>
  <c r="A124" i="249"/>
  <c r="H124" i="249" s="1"/>
  <c r="J123" i="249"/>
  <c r="F123" i="249"/>
  <c r="A123" i="249"/>
  <c r="H123" i="249"/>
  <c r="J122" i="249"/>
  <c r="F122" i="249"/>
  <c r="S122" i="249" s="1"/>
  <c r="A122" i="249"/>
  <c r="H122" i="249"/>
  <c r="J121" i="249"/>
  <c r="F121" i="249"/>
  <c r="U121" i="249" s="1"/>
  <c r="A121" i="249"/>
  <c r="H121" i="249"/>
  <c r="J120" i="249"/>
  <c r="F120" i="249"/>
  <c r="Q120" i="249" s="1"/>
  <c r="A120" i="249"/>
  <c r="H120" i="249"/>
  <c r="J119" i="249"/>
  <c r="F119" i="249"/>
  <c r="A119" i="249"/>
  <c r="H119" i="249" s="1"/>
  <c r="J118" i="249"/>
  <c r="F118" i="249"/>
  <c r="R118" i="249"/>
  <c r="A118" i="249"/>
  <c r="H118" i="249"/>
  <c r="J117" i="249"/>
  <c r="F117" i="249"/>
  <c r="A117" i="249"/>
  <c r="H117" i="249"/>
  <c r="F116" i="249"/>
  <c r="A116" i="249"/>
  <c r="F115" i="249"/>
  <c r="S115" i="249" s="1"/>
  <c r="A115" i="249"/>
  <c r="H115" i="249" s="1"/>
  <c r="J114" i="249"/>
  <c r="F114" i="249"/>
  <c r="A114" i="249"/>
  <c r="H114" i="249" s="1"/>
  <c r="J113" i="249"/>
  <c r="F113" i="249"/>
  <c r="A113" i="249"/>
  <c r="H113" i="249" s="1"/>
  <c r="J112" i="249"/>
  <c r="F112" i="249"/>
  <c r="Q112" i="249"/>
  <c r="A112" i="249"/>
  <c r="H112" i="249" s="1"/>
  <c r="J111" i="249"/>
  <c r="F111" i="249"/>
  <c r="S111" i="249"/>
  <c r="A111" i="249"/>
  <c r="H111" i="249" s="1"/>
  <c r="J110" i="249"/>
  <c r="F110" i="249"/>
  <c r="V110" i="249"/>
  <c r="A110" i="249"/>
  <c r="H110" i="249"/>
  <c r="J109" i="249"/>
  <c r="F109" i="249"/>
  <c r="A109" i="249"/>
  <c r="H109" i="249"/>
  <c r="J108" i="249"/>
  <c r="F108" i="249"/>
  <c r="V108" i="249"/>
  <c r="A108" i="249"/>
  <c r="H108" i="249"/>
  <c r="J107" i="249"/>
  <c r="F107" i="249"/>
  <c r="Q107" i="249"/>
  <c r="A107" i="249"/>
  <c r="H107" i="249"/>
  <c r="J106" i="249"/>
  <c r="F106" i="249"/>
  <c r="A106" i="249"/>
  <c r="H106" i="249"/>
  <c r="F105" i="249"/>
  <c r="A105" i="249"/>
  <c r="H105" i="249" s="1"/>
  <c r="J104" i="249"/>
  <c r="F104" i="249"/>
  <c r="A104" i="249"/>
  <c r="H104" i="249" s="1"/>
  <c r="J103" i="249"/>
  <c r="F103" i="249"/>
  <c r="A103" i="249"/>
  <c r="H103" i="249" s="1"/>
  <c r="F102" i="249"/>
  <c r="A102" i="249"/>
  <c r="H102" i="249"/>
  <c r="J101" i="249"/>
  <c r="F101" i="249"/>
  <c r="V101" i="249"/>
  <c r="A101" i="249"/>
  <c r="H101" i="249"/>
  <c r="J100" i="249"/>
  <c r="F100" i="249"/>
  <c r="A100" i="249"/>
  <c r="H100" i="249"/>
  <c r="J99" i="249"/>
  <c r="F99" i="249"/>
  <c r="A99" i="249"/>
  <c r="H99" i="249"/>
  <c r="F98" i="249"/>
  <c r="A98" i="249"/>
  <c r="H98" i="249" s="1"/>
  <c r="J97" i="249"/>
  <c r="F97" i="249"/>
  <c r="V97" i="249"/>
  <c r="A97" i="249"/>
  <c r="H97" i="249" s="1"/>
  <c r="J96" i="249"/>
  <c r="F96" i="249"/>
  <c r="A96" i="249"/>
  <c r="H96" i="249"/>
  <c r="F95" i="249"/>
  <c r="R95" i="249"/>
  <c r="A95" i="249"/>
  <c r="H95" i="249"/>
  <c r="J94" i="249"/>
  <c r="F94" i="249"/>
  <c r="A94" i="249"/>
  <c r="H94" i="249"/>
  <c r="J93" i="249"/>
  <c r="F93" i="249"/>
  <c r="R93" i="249" s="1"/>
  <c r="A93" i="249"/>
  <c r="H93" i="249"/>
  <c r="J92" i="249"/>
  <c r="F92" i="249"/>
  <c r="A92" i="249"/>
  <c r="H92" i="249"/>
  <c r="J91" i="249"/>
  <c r="F91" i="249"/>
  <c r="A91" i="249"/>
  <c r="H91" i="249"/>
  <c r="J90" i="249"/>
  <c r="F90" i="249"/>
  <c r="A90" i="249"/>
  <c r="H90" i="249"/>
  <c r="J89" i="249"/>
  <c r="F89" i="249"/>
  <c r="V89" i="249"/>
  <c r="A89" i="249"/>
  <c r="H89" i="249" s="1"/>
  <c r="J88" i="249"/>
  <c r="F88" i="249"/>
  <c r="S88" i="249" s="1"/>
  <c r="A88" i="249"/>
  <c r="H88" i="249"/>
  <c r="J87" i="249"/>
  <c r="F87" i="249"/>
  <c r="A87" i="249"/>
  <c r="H87" i="249"/>
  <c r="J86" i="249"/>
  <c r="F86" i="249"/>
  <c r="A86" i="249"/>
  <c r="H86" i="249"/>
  <c r="F85" i="249"/>
  <c r="A85" i="249"/>
  <c r="H85" i="249"/>
  <c r="J84" i="249"/>
  <c r="F84" i="249"/>
  <c r="T84" i="249"/>
  <c r="A84" i="249"/>
  <c r="H84" i="249"/>
  <c r="J83" i="249"/>
  <c r="F83" i="249"/>
  <c r="A83" i="249"/>
  <c r="H83" i="249" s="1"/>
  <c r="J82" i="249"/>
  <c r="F82" i="249"/>
  <c r="A82" i="249"/>
  <c r="H82" i="249"/>
  <c r="J81" i="249"/>
  <c r="F81" i="249"/>
  <c r="A81" i="249"/>
  <c r="J80" i="249"/>
  <c r="F80" i="249"/>
  <c r="T80" i="249"/>
  <c r="A80" i="249"/>
  <c r="H80" i="249"/>
  <c r="J79" i="249"/>
  <c r="F79" i="249"/>
  <c r="A79" i="249"/>
  <c r="H79" i="249"/>
  <c r="J78" i="249"/>
  <c r="F78" i="249"/>
  <c r="V78" i="249"/>
  <c r="A78" i="249"/>
  <c r="H78" i="249"/>
  <c r="J77" i="249"/>
  <c r="F77" i="249"/>
  <c r="A77" i="249"/>
  <c r="H77" i="249" s="1"/>
  <c r="J76" i="249"/>
  <c r="F76" i="249"/>
  <c r="V76" i="249" s="1"/>
  <c r="A76" i="249"/>
  <c r="H76" i="249"/>
  <c r="J75" i="249"/>
  <c r="F75" i="249"/>
  <c r="A75" i="249"/>
  <c r="H75" i="249"/>
  <c r="F74" i="249"/>
  <c r="A74" i="249"/>
  <c r="H74" i="249"/>
  <c r="J73" i="249"/>
  <c r="F73" i="249"/>
  <c r="U73" i="249"/>
  <c r="A73" i="249"/>
  <c r="H73" i="249"/>
  <c r="F72" i="249"/>
  <c r="V72" i="249"/>
  <c r="A72" i="249"/>
  <c r="H72" i="249" s="1"/>
  <c r="F71" i="249"/>
  <c r="A71" i="249"/>
  <c r="H71" i="249" s="1"/>
  <c r="J70" i="249"/>
  <c r="F70" i="249"/>
  <c r="V70" i="249"/>
  <c r="A70" i="249"/>
  <c r="H70" i="249"/>
  <c r="J69" i="249"/>
  <c r="F69" i="249"/>
  <c r="A69" i="249"/>
  <c r="H69" i="249"/>
  <c r="F68" i="249"/>
  <c r="R68" i="249"/>
  <c r="A68" i="249"/>
  <c r="H68" i="249"/>
  <c r="J67" i="249"/>
  <c r="F67" i="249"/>
  <c r="T67" i="249"/>
  <c r="A67" i="249"/>
  <c r="H67" i="249"/>
  <c r="F66" i="249"/>
  <c r="A66" i="249"/>
  <c r="H66" i="249"/>
  <c r="F65" i="249"/>
  <c r="T65" i="249"/>
  <c r="A65" i="249"/>
  <c r="H65" i="249"/>
  <c r="J64" i="249"/>
  <c r="F64" i="249"/>
  <c r="Q64" i="249" s="1"/>
  <c r="A64" i="249"/>
  <c r="H64" i="249" s="1"/>
  <c r="J63" i="249"/>
  <c r="F63" i="249"/>
  <c r="T63" i="249"/>
  <c r="A63" i="249"/>
  <c r="H63" i="249"/>
  <c r="J62" i="249"/>
  <c r="F62" i="249"/>
  <c r="A62" i="249"/>
  <c r="H62" i="249"/>
  <c r="J61" i="249"/>
  <c r="F61" i="249"/>
  <c r="R61" i="249"/>
  <c r="A61" i="249"/>
  <c r="H61" i="249"/>
  <c r="J60" i="249"/>
  <c r="F60" i="249"/>
  <c r="A60" i="249"/>
  <c r="H60" i="249" s="1"/>
  <c r="J59" i="249"/>
  <c r="F59" i="249"/>
  <c r="Q59" i="249" s="1"/>
  <c r="A59" i="249"/>
  <c r="H59" i="249"/>
  <c r="J58" i="249"/>
  <c r="F58" i="249"/>
  <c r="T58" i="249" s="1"/>
  <c r="A58" i="249"/>
  <c r="H58" i="249" s="1"/>
  <c r="J57" i="249"/>
  <c r="F57" i="249"/>
  <c r="U57" i="249"/>
  <c r="A57" i="249"/>
  <c r="H57" i="249"/>
  <c r="J56" i="249"/>
  <c r="F56" i="249"/>
  <c r="T56" i="249" s="1"/>
  <c r="A56" i="249"/>
  <c r="J55" i="249"/>
  <c r="F55" i="249"/>
  <c r="V55" i="249"/>
  <c r="A55" i="249"/>
  <c r="H55" i="249" s="1"/>
  <c r="J54" i="249"/>
  <c r="F54" i="249"/>
  <c r="R54" i="249" s="1"/>
  <c r="A54" i="249"/>
  <c r="H54" i="249" s="1"/>
  <c r="J53" i="249"/>
  <c r="F53" i="249"/>
  <c r="A53" i="249"/>
  <c r="H53" i="249"/>
  <c r="J52" i="249"/>
  <c r="F52" i="249"/>
  <c r="T52" i="249" s="1"/>
  <c r="A52" i="249"/>
  <c r="H52" i="249"/>
  <c r="J51" i="249"/>
  <c r="F51" i="249"/>
  <c r="A51" i="249"/>
  <c r="H51" i="249" s="1"/>
  <c r="J50" i="249"/>
  <c r="F50" i="249"/>
  <c r="V50" i="249" s="1"/>
  <c r="A50" i="249"/>
  <c r="H50" i="249"/>
  <c r="J49" i="249"/>
  <c r="F49" i="249"/>
  <c r="A49" i="249"/>
  <c r="H49" i="249"/>
  <c r="J48" i="249"/>
  <c r="F48" i="249"/>
  <c r="V48" i="249"/>
  <c r="A48" i="249"/>
  <c r="H48" i="249"/>
  <c r="J47" i="249"/>
  <c r="F47" i="249"/>
  <c r="A47" i="249"/>
  <c r="H47" i="249" s="1"/>
  <c r="J46" i="249"/>
  <c r="H46" i="249"/>
  <c r="F46" i="249"/>
  <c r="J45" i="249"/>
  <c r="F45" i="249"/>
  <c r="U45" i="249"/>
  <c r="A45" i="249"/>
  <c r="H45" i="249" s="1"/>
  <c r="J44" i="249"/>
  <c r="F44" i="249"/>
  <c r="U44" i="249" s="1"/>
  <c r="A44" i="249"/>
  <c r="H44" i="249" s="1"/>
  <c r="J43" i="249"/>
  <c r="F43" i="249"/>
  <c r="U43" i="249"/>
  <c r="A43" i="249"/>
  <c r="H43" i="249" s="1"/>
  <c r="J42" i="249"/>
  <c r="F42" i="249"/>
  <c r="A42" i="249"/>
  <c r="H42" i="249" s="1"/>
  <c r="J41" i="249"/>
  <c r="F41" i="249"/>
  <c r="Q41" i="249" s="1"/>
  <c r="A41" i="249"/>
  <c r="H41" i="249" s="1"/>
  <c r="F40" i="249"/>
  <c r="Q40" i="249"/>
  <c r="A40" i="249"/>
  <c r="H40" i="249"/>
  <c r="F39" i="249"/>
  <c r="S39" i="249"/>
  <c r="A39" i="249"/>
  <c r="H39" i="249" s="1"/>
  <c r="J38" i="249"/>
  <c r="F38" i="249"/>
  <c r="A38" i="249"/>
  <c r="H38" i="249"/>
  <c r="J37" i="249"/>
  <c r="F37" i="249"/>
  <c r="R37" i="249"/>
  <c r="A37" i="249"/>
  <c r="J36" i="249"/>
  <c r="F36" i="249"/>
  <c r="R36" i="249"/>
  <c r="A36" i="249"/>
  <c r="H36" i="249"/>
  <c r="J35" i="249"/>
  <c r="F35" i="249"/>
  <c r="V35" i="249"/>
  <c r="A35" i="249"/>
  <c r="H35" i="249" s="1"/>
  <c r="F34" i="249"/>
  <c r="A34" i="249"/>
  <c r="H34" i="249" s="1"/>
  <c r="V33" i="249"/>
  <c r="J33" i="249"/>
  <c r="F33" i="249"/>
  <c r="A33" i="249"/>
  <c r="H33" i="249"/>
  <c r="J32" i="249"/>
  <c r="F32" i="249"/>
  <c r="V32" i="249"/>
  <c r="A32" i="249"/>
  <c r="H32" i="249"/>
  <c r="J31" i="249"/>
  <c r="F31" i="249"/>
  <c r="A31" i="249"/>
  <c r="H31" i="249" s="1"/>
  <c r="J30" i="249"/>
  <c r="F30" i="249"/>
  <c r="A30" i="249"/>
  <c r="H30" i="249" s="1"/>
  <c r="J29" i="249"/>
  <c r="F29" i="249"/>
  <c r="Q29" i="249" s="1"/>
  <c r="A29" i="249"/>
  <c r="H29" i="249"/>
  <c r="J28" i="249"/>
  <c r="F28" i="249"/>
  <c r="A28" i="249"/>
  <c r="H28" i="249"/>
  <c r="J27" i="249"/>
  <c r="F27" i="249"/>
  <c r="A27" i="249"/>
  <c r="H27" i="249" s="1"/>
  <c r="J26" i="249"/>
  <c r="F26" i="249"/>
  <c r="A26" i="249"/>
  <c r="H26" i="249"/>
  <c r="F25" i="249"/>
  <c r="A25" i="249"/>
  <c r="H25" i="249"/>
  <c r="J24" i="249"/>
  <c r="F24" i="249"/>
  <c r="A24" i="249"/>
  <c r="H24" i="249" s="1"/>
  <c r="J23" i="249"/>
  <c r="F23" i="249"/>
  <c r="A23" i="249"/>
  <c r="H23" i="249"/>
  <c r="J22" i="249"/>
  <c r="F22" i="249"/>
  <c r="A22" i="249"/>
  <c r="H22" i="249"/>
  <c r="J21" i="249"/>
  <c r="F21" i="249"/>
  <c r="V21" i="249"/>
  <c r="A21" i="249"/>
  <c r="H21" i="249"/>
  <c r="J20" i="249"/>
  <c r="F20" i="249"/>
  <c r="R20" i="249"/>
  <c r="A20" i="249"/>
  <c r="H20" i="249" s="1"/>
  <c r="J19" i="249"/>
  <c r="F19" i="249"/>
  <c r="T19" i="249"/>
  <c r="A19" i="249"/>
  <c r="H19" i="249"/>
  <c r="J18" i="249"/>
  <c r="F18" i="249"/>
  <c r="A18" i="249"/>
  <c r="H18" i="249"/>
  <c r="J17" i="249"/>
  <c r="F17" i="249"/>
  <c r="V17" i="249" s="1"/>
  <c r="A17" i="249"/>
  <c r="H17" i="249" s="1"/>
  <c r="F16" i="249"/>
  <c r="A16" i="249"/>
  <c r="H16" i="249"/>
  <c r="J15" i="249"/>
  <c r="F15" i="249"/>
  <c r="A15" i="249"/>
  <c r="H15" i="249" s="1"/>
  <c r="J14" i="249"/>
  <c r="F14" i="249"/>
  <c r="A14" i="249"/>
  <c r="H14" i="249" s="1"/>
  <c r="J13" i="249"/>
  <c r="F13" i="249"/>
  <c r="A13" i="249"/>
  <c r="H13" i="249"/>
  <c r="J12" i="249"/>
  <c r="F12" i="249"/>
  <c r="S12" i="249"/>
  <c r="A12" i="249"/>
  <c r="H12" i="249"/>
  <c r="F11" i="249"/>
  <c r="S11" i="249" s="1"/>
  <c r="A11" i="249"/>
  <c r="S157" i="249" s="1"/>
  <c r="H11" i="249"/>
  <c r="F10" i="249"/>
  <c r="Q10" i="249"/>
  <c r="A10" i="249"/>
  <c r="H10" i="249" s="1"/>
  <c r="J9" i="249"/>
  <c r="F9" i="249"/>
  <c r="A9" i="249"/>
  <c r="H9" i="249" s="1"/>
  <c r="F8" i="249"/>
  <c r="A8" i="249"/>
  <c r="H8" i="249"/>
  <c r="J7" i="249"/>
  <c r="F7" i="249"/>
  <c r="A7" i="249"/>
  <c r="H7" i="249"/>
  <c r="AH6" i="249"/>
  <c r="AG6" i="249"/>
  <c r="AF6" i="249"/>
  <c r="AE6" i="249"/>
  <c r="AC6" i="249"/>
  <c r="AB6" i="249"/>
  <c r="J6" i="249"/>
  <c r="F6" i="249"/>
  <c r="R6" i="249"/>
  <c r="A6" i="249"/>
  <c r="H6" i="249" s="1"/>
  <c r="AD5" i="249"/>
  <c r="J5" i="249"/>
  <c r="F5" i="249"/>
  <c r="A5" i="249"/>
  <c r="H5" i="249"/>
  <c r="AD4" i="249"/>
  <c r="AI4" i="249"/>
  <c r="J4" i="249"/>
  <c r="F4" i="249"/>
  <c r="U4" i="249"/>
  <c r="A4" i="249"/>
  <c r="H4" i="249" s="1"/>
  <c r="AD3" i="249"/>
  <c r="AI3" i="249" s="1"/>
  <c r="J3" i="249"/>
  <c r="F3" i="249"/>
  <c r="S3" i="249"/>
  <c r="A3" i="249"/>
  <c r="H3" i="249"/>
  <c r="AD2" i="249"/>
  <c r="AI2" i="249" s="1"/>
  <c r="J2" i="249"/>
  <c r="F2" i="249"/>
  <c r="A2" i="249"/>
  <c r="AD2" i="248"/>
  <c r="AD3" i="248"/>
  <c r="AD4" i="248"/>
  <c r="J46" i="248"/>
  <c r="H46" i="248"/>
  <c r="F46" i="248"/>
  <c r="U158" i="248"/>
  <c r="T158" i="248"/>
  <c r="S158" i="248"/>
  <c r="Q158" i="248"/>
  <c r="P158" i="248"/>
  <c r="R158" i="248" s="1"/>
  <c r="E152" i="248"/>
  <c r="W151" i="248"/>
  <c r="F150" i="248"/>
  <c r="A150" i="248"/>
  <c r="H150" i="248"/>
  <c r="H149" i="248"/>
  <c r="F149" i="248"/>
  <c r="U149" i="248"/>
  <c r="H148" i="248"/>
  <c r="F148" i="248"/>
  <c r="H147" i="248"/>
  <c r="F147" i="248"/>
  <c r="S147" i="248" s="1"/>
  <c r="Q147" i="248"/>
  <c r="J146" i="248"/>
  <c r="F146" i="248"/>
  <c r="S146" i="248"/>
  <c r="A146" i="248"/>
  <c r="H146" i="248"/>
  <c r="J145" i="248"/>
  <c r="F145" i="248"/>
  <c r="R145" i="248"/>
  <c r="A145" i="248"/>
  <c r="H145" i="248" s="1"/>
  <c r="J144" i="248"/>
  <c r="F144" i="248"/>
  <c r="A144" i="248"/>
  <c r="H144" i="248"/>
  <c r="J143" i="248"/>
  <c r="F143" i="248"/>
  <c r="T143" i="248"/>
  <c r="A143" i="248"/>
  <c r="H143" i="248"/>
  <c r="J142" i="248"/>
  <c r="F142" i="248"/>
  <c r="A142" i="248"/>
  <c r="H142" i="248"/>
  <c r="F141" i="248"/>
  <c r="A141" i="248"/>
  <c r="H141" i="248" s="1"/>
  <c r="F140" i="248"/>
  <c r="Q140" i="248"/>
  <c r="A140" i="248"/>
  <c r="H140" i="248" s="1"/>
  <c r="J139" i="248"/>
  <c r="F139" i="248"/>
  <c r="V139" i="248"/>
  <c r="A139" i="248"/>
  <c r="H139" i="248"/>
  <c r="J138" i="248"/>
  <c r="F138" i="248"/>
  <c r="Q138" i="248"/>
  <c r="A138" i="248"/>
  <c r="H138" i="248"/>
  <c r="J137" i="248"/>
  <c r="F137" i="248"/>
  <c r="U137" i="248"/>
  <c r="A137" i="248"/>
  <c r="H137" i="248"/>
  <c r="J136" i="248"/>
  <c r="F136" i="248"/>
  <c r="A136" i="248"/>
  <c r="H136" i="248"/>
  <c r="J135" i="248"/>
  <c r="F135" i="248"/>
  <c r="A135" i="248"/>
  <c r="H135" i="248"/>
  <c r="F134" i="248"/>
  <c r="A134" i="248"/>
  <c r="H134" i="248"/>
  <c r="J133" i="248"/>
  <c r="F133" i="248"/>
  <c r="A133" i="248"/>
  <c r="H133" i="248"/>
  <c r="J132" i="248"/>
  <c r="F132" i="248"/>
  <c r="Q132" i="248" s="1"/>
  <c r="A132" i="248"/>
  <c r="H132" i="248"/>
  <c r="J131" i="248"/>
  <c r="F131" i="248"/>
  <c r="A131" i="248"/>
  <c r="H131" i="248"/>
  <c r="F130" i="248"/>
  <c r="A130" i="248"/>
  <c r="H130" i="248"/>
  <c r="J129" i="248"/>
  <c r="F129" i="248"/>
  <c r="Q129" i="248"/>
  <c r="A129" i="248"/>
  <c r="H129" i="248" s="1"/>
  <c r="J128" i="248"/>
  <c r="F128" i="248"/>
  <c r="A128" i="248"/>
  <c r="H128" i="248" s="1"/>
  <c r="J127" i="248"/>
  <c r="F127" i="248"/>
  <c r="Q127" i="248" s="1"/>
  <c r="A127" i="248"/>
  <c r="H127" i="248" s="1"/>
  <c r="J126" i="248"/>
  <c r="F126" i="248"/>
  <c r="Q126" i="248"/>
  <c r="A126" i="248"/>
  <c r="H126" i="248"/>
  <c r="J125" i="248"/>
  <c r="F125" i="248"/>
  <c r="A125" i="248"/>
  <c r="H125" i="248"/>
  <c r="J124" i="248"/>
  <c r="F124" i="248"/>
  <c r="U124" i="248"/>
  <c r="A124" i="248"/>
  <c r="H124" i="248"/>
  <c r="J123" i="248"/>
  <c r="F123" i="248"/>
  <c r="A123" i="248"/>
  <c r="H123" i="248"/>
  <c r="J122" i="248"/>
  <c r="F122" i="248"/>
  <c r="R122" i="248"/>
  <c r="A122" i="248"/>
  <c r="H122" i="248" s="1"/>
  <c r="J121" i="248"/>
  <c r="F121" i="248"/>
  <c r="U121" i="248"/>
  <c r="A121" i="248"/>
  <c r="H121" i="248" s="1"/>
  <c r="J120" i="248"/>
  <c r="F120" i="248"/>
  <c r="A120" i="248"/>
  <c r="H120" i="248" s="1"/>
  <c r="J119" i="248"/>
  <c r="F119" i="248"/>
  <c r="T119" i="248"/>
  <c r="A119" i="248"/>
  <c r="H119" i="248" s="1"/>
  <c r="J118" i="248"/>
  <c r="F118" i="248"/>
  <c r="R118" i="248" s="1"/>
  <c r="A118" i="248"/>
  <c r="J117" i="248"/>
  <c r="F117" i="248"/>
  <c r="Q117" i="248"/>
  <c r="A117" i="248"/>
  <c r="H117" i="248" s="1"/>
  <c r="F116" i="248"/>
  <c r="V116" i="248" s="1"/>
  <c r="A116" i="248"/>
  <c r="U159" i="248" s="1"/>
  <c r="H116" i="248"/>
  <c r="F115" i="248"/>
  <c r="T115" i="248"/>
  <c r="A115" i="248"/>
  <c r="H115" i="248"/>
  <c r="J114" i="248"/>
  <c r="F114" i="248"/>
  <c r="A114" i="248"/>
  <c r="H114" i="248" s="1"/>
  <c r="J113" i="248"/>
  <c r="F113" i="248"/>
  <c r="Q113" i="248" s="1"/>
  <c r="A113" i="248"/>
  <c r="H113" i="248" s="1"/>
  <c r="J112" i="248"/>
  <c r="F112" i="248"/>
  <c r="A112" i="248"/>
  <c r="H112" i="248"/>
  <c r="J111" i="248"/>
  <c r="F111" i="248"/>
  <c r="V111" i="248" s="1"/>
  <c r="A111" i="248"/>
  <c r="H111" i="248" s="1"/>
  <c r="J110" i="248"/>
  <c r="F110" i="248"/>
  <c r="R110" i="248" s="1"/>
  <c r="S110" i="248"/>
  <c r="A110" i="248"/>
  <c r="H110" i="248"/>
  <c r="J109" i="248"/>
  <c r="F109" i="248"/>
  <c r="Q109" i="248" s="1"/>
  <c r="A109" i="248"/>
  <c r="H109" i="248" s="1"/>
  <c r="J108" i="248"/>
  <c r="F108" i="248"/>
  <c r="A108" i="248"/>
  <c r="H108" i="248"/>
  <c r="J107" i="248"/>
  <c r="F107" i="248"/>
  <c r="R107" i="248"/>
  <c r="A107" i="248"/>
  <c r="H107" i="248"/>
  <c r="J106" i="248"/>
  <c r="F106" i="248"/>
  <c r="S106" i="248" s="1"/>
  <c r="A106" i="248"/>
  <c r="H106" i="248"/>
  <c r="F105" i="248"/>
  <c r="S105" i="248" s="1"/>
  <c r="A105" i="248"/>
  <c r="H105" i="248"/>
  <c r="J104" i="248"/>
  <c r="F104" i="248"/>
  <c r="V104" i="248"/>
  <c r="A104" i="248"/>
  <c r="H104" i="248" s="1"/>
  <c r="J103" i="248"/>
  <c r="F103" i="248"/>
  <c r="T103" i="248"/>
  <c r="A103" i="248"/>
  <c r="H103" i="248"/>
  <c r="F102" i="248"/>
  <c r="A102" i="248"/>
  <c r="H102" i="248"/>
  <c r="J101" i="248"/>
  <c r="F101" i="248"/>
  <c r="Q101" i="248"/>
  <c r="A101" i="248"/>
  <c r="H101" i="248" s="1"/>
  <c r="J100" i="248"/>
  <c r="F100" i="248"/>
  <c r="Q100" i="248"/>
  <c r="A100" i="248"/>
  <c r="H100" i="248"/>
  <c r="J99" i="248"/>
  <c r="F99" i="248"/>
  <c r="A99" i="248"/>
  <c r="H99" i="248" s="1"/>
  <c r="F98" i="248"/>
  <c r="A98" i="248"/>
  <c r="H98" i="248" s="1"/>
  <c r="J97" i="248"/>
  <c r="F97" i="248"/>
  <c r="A97" i="248"/>
  <c r="H97" i="248" s="1"/>
  <c r="J96" i="248"/>
  <c r="F96" i="248"/>
  <c r="V96" i="248" s="1"/>
  <c r="A96" i="248"/>
  <c r="H96" i="248"/>
  <c r="F95" i="248"/>
  <c r="Q95" i="248" s="1"/>
  <c r="A95" i="248"/>
  <c r="H95" i="248" s="1"/>
  <c r="J94" i="248"/>
  <c r="F94" i="248"/>
  <c r="R94" i="248"/>
  <c r="A94" i="248"/>
  <c r="H94" i="248"/>
  <c r="J93" i="248"/>
  <c r="F93" i="248"/>
  <c r="S93" i="248"/>
  <c r="A93" i="248"/>
  <c r="H93" i="248" s="1"/>
  <c r="J92" i="248"/>
  <c r="F92" i="248"/>
  <c r="A92" i="248"/>
  <c r="H92" i="248"/>
  <c r="J91" i="248"/>
  <c r="F91" i="248"/>
  <c r="A91" i="248"/>
  <c r="H91" i="248"/>
  <c r="J90" i="248"/>
  <c r="F90" i="248"/>
  <c r="V90" i="248"/>
  <c r="A90" i="248"/>
  <c r="H90" i="248"/>
  <c r="J89" i="248"/>
  <c r="F89" i="248"/>
  <c r="U89" i="248"/>
  <c r="A89" i="248"/>
  <c r="H89" i="248"/>
  <c r="J88" i="248"/>
  <c r="F88" i="248"/>
  <c r="A88" i="248"/>
  <c r="H88" i="248"/>
  <c r="J87" i="248"/>
  <c r="F87" i="248"/>
  <c r="U87" i="248"/>
  <c r="A87" i="248"/>
  <c r="H87" i="248" s="1"/>
  <c r="J86" i="248"/>
  <c r="F86" i="248"/>
  <c r="A86" i="248"/>
  <c r="H86" i="248"/>
  <c r="F85" i="248"/>
  <c r="A85" i="248"/>
  <c r="H85" i="248" s="1"/>
  <c r="J84" i="248"/>
  <c r="F84" i="248"/>
  <c r="Q84" i="248" s="1"/>
  <c r="A84" i="248"/>
  <c r="H84" i="248" s="1"/>
  <c r="J83" i="248"/>
  <c r="F83" i="248"/>
  <c r="S83" i="248"/>
  <c r="A83" i="248"/>
  <c r="T159" i="248" s="1"/>
  <c r="H83" i="248"/>
  <c r="J82" i="248"/>
  <c r="F82" i="248"/>
  <c r="Q82" i="248" s="1"/>
  <c r="R82" i="248"/>
  <c r="A82" i="248"/>
  <c r="H82" i="248"/>
  <c r="J81" i="248"/>
  <c r="F81" i="248"/>
  <c r="A81" i="248"/>
  <c r="J80" i="248"/>
  <c r="F80" i="248"/>
  <c r="R80" i="248"/>
  <c r="A80" i="248"/>
  <c r="H80" i="248"/>
  <c r="J79" i="248"/>
  <c r="F79" i="248"/>
  <c r="T79" i="248"/>
  <c r="A79" i="248"/>
  <c r="H79" i="248"/>
  <c r="J78" i="248"/>
  <c r="F78" i="248"/>
  <c r="V78" i="248"/>
  <c r="A78" i="248"/>
  <c r="Q157" i="248" s="1"/>
  <c r="H78" i="248"/>
  <c r="J77" i="248"/>
  <c r="F77" i="248"/>
  <c r="V77" i="248"/>
  <c r="A77" i="248"/>
  <c r="H77" i="248"/>
  <c r="J76" i="248"/>
  <c r="F76" i="248"/>
  <c r="T76" i="248"/>
  <c r="A76" i="248"/>
  <c r="H76" i="248" s="1"/>
  <c r="J75" i="248"/>
  <c r="F75" i="248"/>
  <c r="U75" i="248"/>
  <c r="A75" i="248"/>
  <c r="H75" i="248" s="1"/>
  <c r="F74" i="248"/>
  <c r="A74" i="248"/>
  <c r="H74" i="248"/>
  <c r="J73" i="248"/>
  <c r="F73" i="248"/>
  <c r="Q73" i="248"/>
  <c r="A73" i="248"/>
  <c r="H73" i="248" s="1"/>
  <c r="F72" i="248"/>
  <c r="T72" i="248" s="1"/>
  <c r="A72" i="248"/>
  <c r="H72" i="248" s="1"/>
  <c r="F71" i="248"/>
  <c r="T71" i="248"/>
  <c r="A71" i="248"/>
  <c r="H71" i="248" s="1"/>
  <c r="J70" i="248"/>
  <c r="F70" i="248"/>
  <c r="A70" i="248"/>
  <c r="H70" i="248"/>
  <c r="J69" i="248"/>
  <c r="F69" i="248"/>
  <c r="U69" i="248"/>
  <c r="A69" i="248"/>
  <c r="H69" i="248"/>
  <c r="F68" i="248"/>
  <c r="V68" i="248"/>
  <c r="A68" i="248"/>
  <c r="H68" i="248" s="1"/>
  <c r="J67" i="248"/>
  <c r="F67" i="248"/>
  <c r="T67" i="248"/>
  <c r="A67" i="248"/>
  <c r="H67" i="248"/>
  <c r="F66" i="248"/>
  <c r="R66" i="248"/>
  <c r="A66" i="248"/>
  <c r="H66" i="248"/>
  <c r="F65" i="248"/>
  <c r="V65" i="248"/>
  <c r="A65" i="248"/>
  <c r="H65" i="248"/>
  <c r="J64" i="248"/>
  <c r="F64" i="248"/>
  <c r="A64" i="248"/>
  <c r="H64" i="248"/>
  <c r="J63" i="248"/>
  <c r="F63" i="248"/>
  <c r="U63" i="248"/>
  <c r="A63" i="248"/>
  <c r="H63" i="248" s="1"/>
  <c r="J62" i="248"/>
  <c r="F62" i="248"/>
  <c r="V62" i="248" s="1"/>
  <c r="A62" i="248"/>
  <c r="H62" i="248" s="1"/>
  <c r="J61" i="248"/>
  <c r="F61" i="248"/>
  <c r="V61" i="248"/>
  <c r="A61" i="248"/>
  <c r="H61" i="248" s="1"/>
  <c r="J60" i="248"/>
  <c r="F60" i="248"/>
  <c r="A60" i="248"/>
  <c r="H60" i="248" s="1"/>
  <c r="J59" i="248"/>
  <c r="F59" i="248"/>
  <c r="A59" i="248"/>
  <c r="H59" i="248" s="1"/>
  <c r="J58" i="248"/>
  <c r="F58" i="248"/>
  <c r="S58" i="248"/>
  <c r="A58" i="248"/>
  <c r="H58" i="248"/>
  <c r="J57" i="248"/>
  <c r="F57" i="248"/>
  <c r="A57" i="248"/>
  <c r="H57" i="248" s="1"/>
  <c r="J56" i="248"/>
  <c r="F56" i="248"/>
  <c r="A56" i="248"/>
  <c r="Q156" i="248" s="1"/>
  <c r="H56" i="248"/>
  <c r="J55" i="248"/>
  <c r="F55" i="248"/>
  <c r="T55" i="248"/>
  <c r="A55" i="248"/>
  <c r="H55" i="248"/>
  <c r="J54" i="248"/>
  <c r="F54" i="248"/>
  <c r="A54" i="248"/>
  <c r="H54" i="248"/>
  <c r="J53" i="248"/>
  <c r="F53" i="248"/>
  <c r="U53" i="248"/>
  <c r="A53" i="248"/>
  <c r="V159" i="248" s="1"/>
  <c r="H53" i="248"/>
  <c r="J52" i="248"/>
  <c r="F52" i="248"/>
  <c r="V52" i="248"/>
  <c r="A52" i="248"/>
  <c r="H52" i="248" s="1"/>
  <c r="J51" i="248"/>
  <c r="F51" i="248"/>
  <c r="A51" i="248"/>
  <c r="H51" i="248"/>
  <c r="J50" i="248"/>
  <c r="F50" i="248"/>
  <c r="V50" i="248"/>
  <c r="A50" i="248"/>
  <c r="H50" i="248" s="1"/>
  <c r="J49" i="248"/>
  <c r="F49" i="248"/>
  <c r="U49" i="248"/>
  <c r="A49" i="248"/>
  <c r="H49" i="248"/>
  <c r="J48" i="248"/>
  <c r="F48" i="248"/>
  <c r="A48" i="248"/>
  <c r="H48" i="248" s="1"/>
  <c r="J47" i="248"/>
  <c r="F47" i="248"/>
  <c r="A47" i="248"/>
  <c r="H47" i="248"/>
  <c r="J45" i="248"/>
  <c r="F45" i="248"/>
  <c r="R45" i="248"/>
  <c r="A45" i="248"/>
  <c r="H45" i="248"/>
  <c r="J44" i="248"/>
  <c r="F44" i="248"/>
  <c r="A44" i="248"/>
  <c r="H44" i="248" s="1"/>
  <c r="J43" i="248"/>
  <c r="F43" i="248"/>
  <c r="V43" i="248"/>
  <c r="A43" i="248"/>
  <c r="H43" i="248"/>
  <c r="J42" i="248"/>
  <c r="F42" i="248"/>
  <c r="A42" i="248"/>
  <c r="H42" i="248" s="1"/>
  <c r="J41" i="248"/>
  <c r="F41" i="248"/>
  <c r="V41" i="248"/>
  <c r="A41" i="248"/>
  <c r="H41" i="248"/>
  <c r="F40" i="248"/>
  <c r="Q40" i="248"/>
  <c r="A40" i="248"/>
  <c r="H40" i="248" s="1"/>
  <c r="F39" i="248"/>
  <c r="A39" i="248"/>
  <c r="H39" i="248" s="1"/>
  <c r="J38" i="248"/>
  <c r="F38" i="248"/>
  <c r="V38" i="248"/>
  <c r="A38" i="248"/>
  <c r="H38" i="248"/>
  <c r="J37" i="248"/>
  <c r="F37" i="248"/>
  <c r="Q37" i="248"/>
  <c r="A37" i="248"/>
  <c r="J36" i="248"/>
  <c r="F36" i="248"/>
  <c r="T36" i="248"/>
  <c r="A36" i="248"/>
  <c r="H36" i="248" s="1"/>
  <c r="J35" i="248"/>
  <c r="F35" i="248"/>
  <c r="V35" i="248" s="1"/>
  <c r="A35" i="248"/>
  <c r="H35" i="248" s="1"/>
  <c r="F34" i="248"/>
  <c r="A34" i="248"/>
  <c r="H34" i="248" s="1"/>
  <c r="V33" i="248"/>
  <c r="J33" i="248"/>
  <c r="F33" i="248"/>
  <c r="Q33" i="248" s="1"/>
  <c r="A33" i="248"/>
  <c r="H33" i="248" s="1"/>
  <c r="J32" i="248"/>
  <c r="F32" i="248"/>
  <c r="A32" i="248"/>
  <c r="H32" i="248"/>
  <c r="J31" i="248"/>
  <c r="F31" i="248"/>
  <c r="A31" i="248"/>
  <c r="H31" i="248"/>
  <c r="J30" i="248"/>
  <c r="F30" i="248"/>
  <c r="A30" i="248"/>
  <c r="H30" i="248" s="1"/>
  <c r="J29" i="248"/>
  <c r="F29" i="248"/>
  <c r="S29" i="248"/>
  <c r="A29" i="248"/>
  <c r="H29" i="248" s="1"/>
  <c r="J28" i="248"/>
  <c r="F28" i="248"/>
  <c r="Q28" i="248"/>
  <c r="A28" i="248"/>
  <c r="H28" i="248"/>
  <c r="J27" i="248"/>
  <c r="F27" i="248"/>
  <c r="A27" i="248"/>
  <c r="H27" i="248" s="1"/>
  <c r="J26" i="248"/>
  <c r="F26" i="248"/>
  <c r="S26" i="248"/>
  <c r="A26" i="248"/>
  <c r="H26" i="248" s="1"/>
  <c r="F25" i="248"/>
  <c r="A25" i="248"/>
  <c r="H25" i="248" s="1"/>
  <c r="J24" i="248"/>
  <c r="F24" i="248"/>
  <c r="A24" i="248"/>
  <c r="S157" i="248" s="1"/>
  <c r="H24" i="248"/>
  <c r="J23" i="248"/>
  <c r="F23" i="248"/>
  <c r="V23" i="248"/>
  <c r="A23" i="248"/>
  <c r="H23" i="248"/>
  <c r="J22" i="248"/>
  <c r="F22" i="248"/>
  <c r="U22" i="248" s="1"/>
  <c r="A22" i="248"/>
  <c r="H22" i="248" s="1"/>
  <c r="J21" i="248"/>
  <c r="F21" i="248"/>
  <c r="V21" i="248" s="1"/>
  <c r="A21" i="248"/>
  <c r="H21" i="248"/>
  <c r="J20" i="248"/>
  <c r="F20" i="248"/>
  <c r="U20" i="248" s="1"/>
  <c r="A20" i="248"/>
  <c r="H20" i="248"/>
  <c r="J19" i="248"/>
  <c r="F19" i="248"/>
  <c r="V19" i="248"/>
  <c r="A19" i="248"/>
  <c r="H19" i="248"/>
  <c r="J18" i="248"/>
  <c r="F18" i="248"/>
  <c r="A18" i="248"/>
  <c r="H18" i="248"/>
  <c r="J17" i="248"/>
  <c r="F17" i="248"/>
  <c r="T17" i="248"/>
  <c r="A17" i="248"/>
  <c r="H17" i="248"/>
  <c r="F16" i="248"/>
  <c r="T16" i="248"/>
  <c r="A16" i="248"/>
  <c r="H16" i="248"/>
  <c r="J15" i="248"/>
  <c r="F15" i="248"/>
  <c r="A15" i="248"/>
  <c r="H15" i="248" s="1"/>
  <c r="J14" i="248"/>
  <c r="F14" i="248"/>
  <c r="Q14" i="248"/>
  <c r="A14" i="248"/>
  <c r="H14" i="248" s="1"/>
  <c r="J13" i="248"/>
  <c r="F13" i="248"/>
  <c r="V13" i="248"/>
  <c r="A13" i="248"/>
  <c r="H13" i="248" s="1"/>
  <c r="J12" i="248"/>
  <c r="F12" i="248"/>
  <c r="S12" i="248"/>
  <c r="A12" i="248"/>
  <c r="H12" i="248"/>
  <c r="F11" i="248"/>
  <c r="R11" i="248"/>
  <c r="A11" i="248"/>
  <c r="H11" i="248"/>
  <c r="F10" i="248"/>
  <c r="V10" i="248" s="1"/>
  <c r="A10" i="248"/>
  <c r="H10" i="248" s="1"/>
  <c r="J9" i="248"/>
  <c r="F9" i="248"/>
  <c r="V9" i="248" s="1"/>
  <c r="A9" i="248"/>
  <c r="H9" i="248"/>
  <c r="F8" i="248"/>
  <c r="V8" i="248"/>
  <c r="A8" i="248"/>
  <c r="H8" i="248" s="1"/>
  <c r="J7" i="248"/>
  <c r="F7" i="248"/>
  <c r="A7" i="248"/>
  <c r="H7" i="248"/>
  <c r="AH6" i="248"/>
  <c r="AG6" i="248"/>
  <c r="AF6" i="248"/>
  <c r="AE6" i="248"/>
  <c r="AC6" i="248"/>
  <c r="AB6" i="248"/>
  <c r="J6" i="248"/>
  <c r="F6" i="248"/>
  <c r="U6" i="248"/>
  <c r="A6" i="248"/>
  <c r="H6" i="248"/>
  <c r="AD5" i="248"/>
  <c r="J5" i="248"/>
  <c r="F5" i="248"/>
  <c r="A5" i="248"/>
  <c r="H5" i="248"/>
  <c r="AI4" i="248"/>
  <c r="J4" i="248"/>
  <c r="F4" i="248"/>
  <c r="U4" i="248"/>
  <c r="A4" i="248"/>
  <c r="H4" i="248" s="1"/>
  <c r="AI3" i="248"/>
  <c r="J3" i="248"/>
  <c r="F3" i="248"/>
  <c r="S3" i="248"/>
  <c r="A3" i="248"/>
  <c r="AI2" i="248"/>
  <c r="J2" i="248"/>
  <c r="F2" i="248"/>
  <c r="T2" i="248"/>
  <c r="A2" i="248"/>
  <c r="H2" i="248" s="1"/>
  <c r="AD3" i="247"/>
  <c r="W150" i="247"/>
  <c r="H147" i="247"/>
  <c r="F147" i="247"/>
  <c r="U157" i="247"/>
  <c r="T157" i="247"/>
  <c r="S157" i="247"/>
  <c r="Q157" i="247"/>
  <c r="E151" i="247"/>
  <c r="F149" i="247"/>
  <c r="R149" i="247"/>
  <c r="A149" i="247"/>
  <c r="H149" i="247"/>
  <c r="H148" i="247"/>
  <c r="F148" i="247"/>
  <c r="V148" i="247"/>
  <c r="H146" i="247"/>
  <c r="F146" i="247"/>
  <c r="R146" i="247"/>
  <c r="J145" i="247"/>
  <c r="F145" i="247"/>
  <c r="Q145" i="247" s="1"/>
  <c r="V145" i="247"/>
  <c r="A145" i="247"/>
  <c r="H145" i="247"/>
  <c r="J144" i="247"/>
  <c r="F144" i="247"/>
  <c r="A144" i="247"/>
  <c r="H144" i="247"/>
  <c r="J143" i="247"/>
  <c r="F143" i="247"/>
  <c r="Q143" i="247"/>
  <c r="A143" i="247"/>
  <c r="H143" i="247"/>
  <c r="J142" i="247"/>
  <c r="F142" i="247"/>
  <c r="V142" i="247"/>
  <c r="A142" i="247"/>
  <c r="H142" i="247" s="1"/>
  <c r="J141" i="247"/>
  <c r="F141" i="247"/>
  <c r="A141" i="247"/>
  <c r="H141" i="247"/>
  <c r="F140" i="247"/>
  <c r="Q140" i="247"/>
  <c r="A140" i="247"/>
  <c r="H140" i="247" s="1"/>
  <c r="F139" i="247"/>
  <c r="T139" i="247"/>
  <c r="A139" i="247"/>
  <c r="H139" i="247"/>
  <c r="J138" i="247"/>
  <c r="F138" i="247"/>
  <c r="A138" i="247"/>
  <c r="H138" i="247"/>
  <c r="J137" i="247"/>
  <c r="F137" i="247"/>
  <c r="A137" i="247"/>
  <c r="H137" i="247"/>
  <c r="J136" i="247"/>
  <c r="F136" i="247"/>
  <c r="S136" i="247"/>
  <c r="A136" i="247"/>
  <c r="H136" i="247"/>
  <c r="J135" i="247"/>
  <c r="F135" i="247"/>
  <c r="V135" i="247"/>
  <c r="A135" i="247"/>
  <c r="H135" i="247"/>
  <c r="J134" i="247"/>
  <c r="F134" i="247"/>
  <c r="A134" i="247"/>
  <c r="H134" i="247"/>
  <c r="F133" i="247"/>
  <c r="U133" i="247" s="1"/>
  <c r="A133" i="247"/>
  <c r="H133" i="247"/>
  <c r="J132" i="247"/>
  <c r="F132" i="247"/>
  <c r="A132" i="247"/>
  <c r="H132" i="247" s="1"/>
  <c r="J131" i="247"/>
  <c r="F131" i="247"/>
  <c r="V131" i="247"/>
  <c r="A131" i="247"/>
  <c r="H131" i="247" s="1"/>
  <c r="J130" i="247"/>
  <c r="F130" i="247"/>
  <c r="A130" i="247"/>
  <c r="H130" i="247" s="1"/>
  <c r="F129" i="247"/>
  <c r="Q129" i="247" s="1"/>
  <c r="R129" i="247"/>
  <c r="A129" i="247"/>
  <c r="H129" i="247" s="1"/>
  <c r="J128" i="247"/>
  <c r="F128" i="247"/>
  <c r="A128" i="247"/>
  <c r="H128" i="247"/>
  <c r="J127" i="247"/>
  <c r="F127" i="247"/>
  <c r="R127" i="247"/>
  <c r="A127" i="247"/>
  <c r="H127" i="247" s="1"/>
  <c r="J126" i="247"/>
  <c r="F126" i="247"/>
  <c r="A126" i="247"/>
  <c r="H126" i="247"/>
  <c r="J125" i="247"/>
  <c r="F125" i="247"/>
  <c r="Q125" i="247"/>
  <c r="A125" i="247"/>
  <c r="H125" i="247" s="1"/>
  <c r="J124" i="247"/>
  <c r="F124" i="247"/>
  <c r="A124" i="247"/>
  <c r="H124" i="247"/>
  <c r="J123" i="247"/>
  <c r="F123" i="247"/>
  <c r="A123" i="247"/>
  <c r="H123" i="247"/>
  <c r="J122" i="247"/>
  <c r="F122" i="247"/>
  <c r="A122" i="247"/>
  <c r="H122" i="247"/>
  <c r="J121" i="247"/>
  <c r="F121" i="247"/>
  <c r="A121" i="247"/>
  <c r="H121" i="247" s="1"/>
  <c r="J120" i="247"/>
  <c r="F120" i="247"/>
  <c r="A120" i="247"/>
  <c r="H120" i="247"/>
  <c r="J119" i="247"/>
  <c r="F119" i="247"/>
  <c r="Q119" i="247"/>
  <c r="A119" i="247"/>
  <c r="H119" i="247"/>
  <c r="J118" i="247"/>
  <c r="F118" i="247"/>
  <c r="V118" i="247"/>
  <c r="A118" i="247"/>
  <c r="H118" i="247"/>
  <c r="J117" i="247"/>
  <c r="F117" i="247"/>
  <c r="R117" i="247"/>
  <c r="A117" i="247"/>
  <c r="J116" i="247"/>
  <c r="F116" i="247"/>
  <c r="A116" i="247"/>
  <c r="H116" i="247" s="1"/>
  <c r="F115" i="247"/>
  <c r="A115" i="247"/>
  <c r="H115" i="247"/>
  <c r="F114" i="247"/>
  <c r="V114" i="247" s="1"/>
  <c r="A114" i="247"/>
  <c r="H114" i="247" s="1"/>
  <c r="J113" i="247"/>
  <c r="F113" i="247"/>
  <c r="V113" i="247"/>
  <c r="A113" i="247"/>
  <c r="H113" i="247" s="1"/>
  <c r="J112" i="247"/>
  <c r="F112" i="247"/>
  <c r="A112" i="247"/>
  <c r="H112" i="247"/>
  <c r="J111" i="247"/>
  <c r="F111" i="247"/>
  <c r="A111" i="247"/>
  <c r="H111" i="247" s="1"/>
  <c r="J110" i="247"/>
  <c r="F110" i="247"/>
  <c r="A110" i="247"/>
  <c r="H110" i="247" s="1"/>
  <c r="J109" i="247"/>
  <c r="F109" i="247"/>
  <c r="T109" i="247"/>
  <c r="A109" i="247"/>
  <c r="H109" i="247"/>
  <c r="J108" i="247"/>
  <c r="F108" i="247"/>
  <c r="R108" i="247"/>
  <c r="A108" i="247"/>
  <c r="H108" i="247"/>
  <c r="J107" i="247"/>
  <c r="F107" i="247"/>
  <c r="S107" i="247" s="1"/>
  <c r="A107" i="247"/>
  <c r="H107" i="247" s="1"/>
  <c r="J106" i="247"/>
  <c r="F106" i="247"/>
  <c r="A106" i="247"/>
  <c r="H106" i="247"/>
  <c r="J105" i="247"/>
  <c r="F105" i="247"/>
  <c r="A105" i="247"/>
  <c r="H105" i="247"/>
  <c r="F104" i="247"/>
  <c r="Q104" i="247"/>
  <c r="A104" i="247"/>
  <c r="J103" i="247"/>
  <c r="F103" i="247"/>
  <c r="R103" i="247"/>
  <c r="A103" i="247"/>
  <c r="H103" i="247"/>
  <c r="J102" i="247"/>
  <c r="F102" i="247"/>
  <c r="A102" i="247"/>
  <c r="H102" i="247"/>
  <c r="F101" i="247"/>
  <c r="R101" i="247" s="1"/>
  <c r="Q101" i="247"/>
  <c r="A101" i="247"/>
  <c r="H101" i="247"/>
  <c r="J100" i="247"/>
  <c r="F100" i="247"/>
  <c r="R100" i="247" s="1"/>
  <c r="A100" i="247"/>
  <c r="H100" i="247" s="1"/>
  <c r="J99" i="247"/>
  <c r="F99" i="247"/>
  <c r="R99" i="247" s="1"/>
  <c r="A99" i="247"/>
  <c r="Q156" i="247" s="1"/>
  <c r="H99" i="247"/>
  <c r="J98" i="247"/>
  <c r="F98" i="247"/>
  <c r="Q98" i="247"/>
  <c r="A98" i="247"/>
  <c r="H98" i="247" s="1"/>
  <c r="F97" i="247"/>
  <c r="Q97" i="247"/>
  <c r="A97" i="247"/>
  <c r="H97" i="247" s="1"/>
  <c r="J96" i="247"/>
  <c r="F96" i="247"/>
  <c r="T96" i="247"/>
  <c r="A96" i="247"/>
  <c r="H96" i="247" s="1"/>
  <c r="J95" i="247"/>
  <c r="F95" i="247"/>
  <c r="Q95" i="247"/>
  <c r="A95" i="247"/>
  <c r="H95" i="247" s="1"/>
  <c r="F94" i="247"/>
  <c r="S94" i="247" s="1"/>
  <c r="A94" i="247"/>
  <c r="H94" i="247" s="1"/>
  <c r="J93" i="247"/>
  <c r="F93" i="247"/>
  <c r="A93" i="247"/>
  <c r="H93" i="247" s="1"/>
  <c r="J92" i="247"/>
  <c r="F92" i="247"/>
  <c r="A92" i="247"/>
  <c r="H92" i="247"/>
  <c r="J91" i="247"/>
  <c r="F91" i="247"/>
  <c r="V91" i="247"/>
  <c r="A91" i="247"/>
  <c r="H91" i="247"/>
  <c r="J90" i="247"/>
  <c r="F90" i="247"/>
  <c r="S90" i="247"/>
  <c r="A90" i="247"/>
  <c r="H90" i="247"/>
  <c r="J89" i="247"/>
  <c r="F89" i="247"/>
  <c r="R89" i="247"/>
  <c r="A89" i="247"/>
  <c r="H89" i="247"/>
  <c r="J88" i="247"/>
  <c r="F88" i="247"/>
  <c r="A88" i="247"/>
  <c r="H88" i="247"/>
  <c r="J87" i="247"/>
  <c r="F87" i="247"/>
  <c r="V87" i="247" s="1"/>
  <c r="A87" i="247"/>
  <c r="H87" i="247"/>
  <c r="J86" i="247"/>
  <c r="F86" i="247"/>
  <c r="A86" i="247"/>
  <c r="H86" i="247"/>
  <c r="J85" i="247"/>
  <c r="F85" i="247"/>
  <c r="S85" i="247"/>
  <c r="A85" i="247"/>
  <c r="H85" i="247"/>
  <c r="F84" i="247"/>
  <c r="Q84" i="247"/>
  <c r="A84" i="247"/>
  <c r="H84" i="247" s="1"/>
  <c r="J83" i="247"/>
  <c r="F83" i="247"/>
  <c r="A83" i="247"/>
  <c r="H83" i="247" s="1"/>
  <c r="J82" i="247"/>
  <c r="F82" i="247"/>
  <c r="V82" i="247" s="1"/>
  <c r="A82" i="247"/>
  <c r="J81" i="247"/>
  <c r="F81" i="247"/>
  <c r="A81" i="247"/>
  <c r="H81" i="247"/>
  <c r="J80" i="247"/>
  <c r="F80" i="247"/>
  <c r="R80" i="247"/>
  <c r="A80" i="247"/>
  <c r="H80" i="247" s="1"/>
  <c r="S158" i="247"/>
  <c r="J79" i="247"/>
  <c r="F79" i="247"/>
  <c r="Q79" i="247"/>
  <c r="A79" i="247"/>
  <c r="H79" i="247"/>
  <c r="J78" i="247"/>
  <c r="F78" i="247"/>
  <c r="A78" i="247"/>
  <c r="H78" i="247" s="1"/>
  <c r="J77" i="247"/>
  <c r="F77" i="247"/>
  <c r="Q77" i="247" s="1"/>
  <c r="R77" i="247"/>
  <c r="A77" i="247"/>
  <c r="H77" i="247"/>
  <c r="J76" i="247"/>
  <c r="F76" i="247"/>
  <c r="A76" i="247"/>
  <c r="H76" i="247" s="1"/>
  <c r="J75" i="247"/>
  <c r="F75" i="247"/>
  <c r="A75" i="247"/>
  <c r="H75" i="247"/>
  <c r="J74" i="247"/>
  <c r="F74" i="247"/>
  <c r="Q74" i="247"/>
  <c r="A74" i="247"/>
  <c r="H74" i="247"/>
  <c r="F73" i="247"/>
  <c r="S73" i="247" s="1"/>
  <c r="A73" i="247"/>
  <c r="H73" i="247"/>
  <c r="J72" i="247"/>
  <c r="F72" i="247"/>
  <c r="T72" i="247"/>
  <c r="A72" i="247"/>
  <c r="H72" i="247" s="1"/>
  <c r="F71" i="247"/>
  <c r="A71" i="247"/>
  <c r="H71" i="247" s="1"/>
  <c r="F70" i="247"/>
  <c r="A70" i="247"/>
  <c r="H70" i="247"/>
  <c r="J69" i="247"/>
  <c r="F69" i="247"/>
  <c r="V69" i="247"/>
  <c r="A69" i="247"/>
  <c r="H69" i="247"/>
  <c r="J68" i="247"/>
  <c r="F68" i="247"/>
  <c r="A68" i="247"/>
  <c r="H68" i="247"/>
  <c r="F67" i="247"/>
  <c r="R67" i="247" s="1"/>
  <c r="A67" i="247"/>
  <c r="H67" i="247" s="1"/>
  <c r="J66" i="247"/>
  <c r="F66" i="247"/>
  <c r="A66" i="247"/>
  <c r="H66" i="247"/>
  <c r="F65" i="247"/>
  <c r="A65" i="247"/>
  <c r="F64" i="247"/>
  <c r="Q64" i="247"/>
  <c r="A64" i="247"/>
  <c r="H64" i="247"/>
  <c r="J63" i="247"/>
  <c r="F63" i="247"/>
  <c r="A63" i="247"/>
  <c r="H63" i="247" s="1"/>
  <c r="J62" i="247"/>
  <c r="F62" i="247"/>
  <c r="A62" i="247"/>
  <c r="H62" i="247"/>
  <c r="J61" i="247"/>
  <c r="F61" i="247"/>
  <c r="A61" i="247"/>
  <c r="V157" i="247" s="1"/>
  <c r="H61" i="247"/>
  <c r="J60" i="247"/>
  <c r="F60" i="247"/>
  <c r="A60" i="247"/>
  <c r="H60" i="247"/>
  <c r="J59" i="247"/>
  <c r="F59" i="247"/>
  <c r="A59" i="247"/>
  <c r="H59" i="247"/>
  <c r="J58" i="247"/>
  <c r="F58" i="247"/>
  <c r="Q58" i="247" s="1"/>
  <c r="A58" i="247"/>
  <c r="H58" i="247"/>
  <c r="J57" i="247"/>
  <c r="F57" i="247"/>
  <c r="S57" i="247"/>
  <c r="A57" i="247"/>
  <c r="H57" i="247"/>
  <c r="J56" i="247"/>
  <c r="F56" i="247"/>
  <c r="T56" i="247"/>
  <c r="A56" i="247"/>
  <c r="H56" i="247"/>
  <c r="J55" i="247"/>
  <c r="F55" i="247"/>
  <c r="A55" i="247"/>
  <c r="H55" i="247" s="1"/>
  <c r="J54" i="247"/>
  <c r="F54" i="247"/>
  <c r="A54" i="247"/>
  <c r="H54" i="247"/>
  <c r="J53" i="247"/>
  <c r="F53" i="247"/>
  <c r="A53" i="247"/>
  <c r="H53" i="247" s="1"/>
  <c r="J52" i="247"/>
  <c r="F52" i="247"/>
  <c r="S52" i="247"/>
  <c r="A52" i="247"/>
  <c r="H52" i="247"/>
  <c r="J51" i="247"/>
  <c r="F51" i="247"/>
  <c r="T51" i="247"/>
  <c r="A51" i="247"/>
  <c r="H51" i="247"/>
  <c r="J50" i="247"/>
  <c r="F50" i="247"/>
  <c r="T50" i="247" s="1"/>
  <c r="A50" i="247"/>
  <c r="H50" i="247"/>
  <c r="J49" i="247"/>
  <c r="F49" i="247"/>
  <c r="A49" i="247"/>
  <c r="H49" i="247" s="1"/>
  <c r="J48" i="247"/>
  <c r="F48" i="247"/>
  <c r="Q48" i="247" s="1"/>
  <c r="R48" i="247"/>
  <c r="A48" i="247"/>
  <c r="H48" i="247"/>
  <c r="J47" i="247"/>
  <c r="F47" i="247"/>
  <c r="A47" i="247"/>
  <c r="H47" i="247"/>
  <c r="J46" i="247"/>
  <c r="F46" i="247"/>
  <c r="T46" i="247"/>
  <c r="A46" i="247"/>
  <c r="H46" i="247"/>
  <c r="J45" i="247"/>
  <c r="F45" i="247"/>
  <c r="T45" i="247"/>
  <c r="A45" i="247"/>
  <c r="H45" i="247" s="1"/>
  <c r="J44" i="247"/>
  <c r="F44" i="247"/>
  <c r="A44" i="247"/>
  <c r="H44" i="247"/>
  <c r="J43" i="247"/>
  <c r="F43" i="247"/>
  <c r="A43" i="247"/>
  <c r="H43" i="247" s="1"/>
  <c r="J42" i="247"/>
  <c r="F42" i="247"/>
  <c r="R42" i="247" s="1"/>
  <c r="A42" i="247"/>
  <c r="H42" i="247"/>
  <c r="J41" i="247"/>
  <c r="F41" i="247"/>
  <c r="T41" i="247"/>
  <c r="A41" i="247"/>
  <c r="H41" i="247" s="1"/>
  <c r="F40" i="247"/>
  <c r="R40" i="247"/>
  <c r="A40" i="247"/>
  <c r="H40" i="247"/>
  <c r="F39" i="247"/>
  <c r="A39" i="247"/>
  <c r="S156" i="247" s="1"/>
  <c r="H39" i="247"/>
  <c r="J38" i="247"/>
  <c r="F38" i="247"/>
  <c r="A38" i="247"/>
  <c r="H38" i="247" s="1"/>
  <c r="J37" i="247"/>
  <c r="F37" i="247"/>
  <c r="A37" i="247"/>
  <c r="J36" i="247"/>
  <c r="F36" i="247"/>
  <c r="Q36" i="247" s="1"/>
  <c r="R36" i="247"/>
  <c r="A36" i="247"/>
  <c r="H36" i="247" s="1"/>
  <c r="J35" i="247"/>
  <c r="F35" i="247"/>
  <c r="A35" i="247"/>
  <c r="H35" i="247"/>
  <c r="F34" i="247"/>
  <c r="S34" i="247"/>
  <c r="A34" i="247"/>
  <c r="H34" i="247"/>
  <c r="V33" i="247"/>
  <c r="J33" i="247"/>
  <c r="F33" i="247"/>
  <c r="A33" i="247"/>
  <c r="H33" i="247"/>
  <c r="J32" i="247"/>
  <c r="F32" i="247"/>
  <c r="Q32" i="247"/>
  <c r="A32" i="247"/>
  <c r="H32" i="247"/>
  <c r="J31" i="247"/>
  <c r="F31" i="247"/>
  <c r="R31" i="247" s="1"/>
  <c r="Q31" i="247"/>
  <c r="A31" i="247"/>
  <c r="H31" i="247"/>
  <c r="J30" i="247"/>
  <c r="F30" i="247"/>
  <c r="Q30" i="247"/>
  <c r="A30" i="247"/>
  <c r="H30" i="247"/>
  <c r="J29" i="247"/>
  <c r="F29" i="247"/>
  <c r="R29" i="247"/>
  <c r="A29" i="247"/>
  <c r="H29" i="247"/>
  <c r="J28" i="247"/>
  <c r="F28" i="247"/>
  <c r="V28" i="247"/>
  <c r="A28" i="247"/>
  <c r="H28" i="247"/>
  <c r="J27" i="247"/>
  <c r="F27" i="247"/>
  <c r="A27" i="247"/>
  <c r="H27" i="247"/>
  <c r="J26" i="247"/>
  <c r="F26" i="247"/>
  <c r="A26" i="247"/>
  <c r="H26" i="247" s="1"/>
  <c r="F25" i="247"/>
  <c r="A25" i="247"/>
  <c r="H25" i="247"/>
  <c r="J24" i="247"/>
  <c r="F24" i="247"/>
  <c r="T24" i="247"/>
  <c r="A24" i="247"/>
  <c r="H24" i="247" s="1"/>
  <c r="J23" i="247"/>
  <c r="F23" i="247"/>
  <c r="V23" i="247"/>
  <c r="A23" i="247"/>
  <c r="H23" i="247" s="1"/>
  <c r="J22" i="247"/>
  <c r="F22" i="247"/>
  <c r="A22" i="247"/>
  <c r="H22" i="247" s="1"/>
  <c r="J21" i="247"/>
  <c r="F21" i="247"/>
  <c r="R21" i="247"/>
  <c r="A21" i="247"/>
  <c r="H21" i="247"/>
  <c r="J20" i="247"/>
  <c r="F20" i="247"/>
  <c r="A20" i="247"/>
  <c r="H20" i="247" s="1"/>
  <c r="J19" i="247"/>
  <c r="F19" i="247"/>
  <c r="A19" i="247"/>
  <c r="H19" i="247" s="1"/>
  <c r="J18" i="247"/>
  <c r="F18" i="247"/>
  <c r="V18" i="247" s="1"/>
  <c r="A18" i="247"/>
  <c r="H18" i="247" s="1"/>
  <c r="J17" i="247"/>
  <c r="F17" i="247"/>
  <c r="A17" i="247"/>
  <c r="H17" i="247"/>
  <c r="F16" i="247"/>
  <c r="Q16" i="247"/>
  <c r="A16" i="247"/>
  <c r="J15" i="247"/>
  <c r="F15" i="247"/>
  <c r="A15" i="247"/>
  <c r="H15" i="247"/>
  <c r="J14" i="247"/>
  <c r="F14" i="247"/>
  <c r="S14" i="247" s="1"/>
  <c r="A14" i="247"/>
  <c r="H14" i="247" s="1"/>
  <c r="J13" i="247"/>
  <c r="F13" i="247"/>
  <c r="A13" i="247"/>
  <c r="J12" i="247"/>
  <c r="F12" i="247"/>
  <c r="A12" i="247"/>
  <c r="H12" i="247"/>
  <c r="F11" i="247"/>
  <c r="A11" i="247"/>
  <c r="H11" i="247" s="1"/>
  <c r="F10" i="247"/>
  <c r="Q10" i="247"/>
  <c r="A10" i="247"/>
  <c r="H10" i="247" s="1"/>
  <c r="J9" i="247"/>
  <c r="F9" i="247"/>
  <c r="Q9" i="247" s="1"/>
  <c r="A9" i="247"/>
  <c r="H9" i="247"/>
  <c r="F8" i="247"/>
  <c r="V8" i="247"/>
  <c r="A8" i="247"/>
  <c r="H8" i="247"/>
  <c r="J7" i="247"/>
  <c r="F7" i="247"/>
  <c r="T7" i="247"/>
  <c r="A7" i="247"/>
  <c r="H7" i="247" s="1"/>
  <c r="J6" i="247"/>
  <c r="F6" i="247"/>
  <c r="T6" i="247" s="1"/>
  <c r="A6" i="247"/>
  <c r="H6" i="247"/>
  <c r="J5" i="247"/>
  <c r="F5" i="247"/>
  <c r="S5" i="247"/>
  <c r="A5" i="247"/>
  <c r="H5" i="247"/>
  <c r="AD4" i="247"/>
  <c r="AI4" i="247"/>
  <c r="J4" i="247"/>
  <c r="F4" i="247"/>
  <c r="A4" i="247"/>
  <c r="AI3" i="247"/>
  <c r="J3" i="247"/>
  <c r="F3" i="247"/>
  <c r="R3" i="247" s="1"/>
  <c r="A3" i="247"/>
  <c r="H3" i="247" s="1"/>
  <c r="AI2" i="247"/>
  <c r="J2" i="247"/>
  <c r="F2" i="247"/>
  <c r="S2" i="247"/>
  <c r="A2" i="247"/>
  <c r="AD4" i="246"/>
  <c r="AI4" i="246"/>
  <c r="AI2" i="246"/>
  <c r="AI3" i="246"/>
  <c r="F136" i="246"/>
  <c r="A136" i="246"/>
  <c r="V33" i="246"/>
  <c r="H147" i="246"/>
  <c r="H146" i="246"/>
  <c r="F147" i="246"/>
  <c r="F146" i="246"/>
  <c r="V156" i="246"/>
  <c r="U156" i="246"/>
  <c r="T156" i="246"/>
  <c r="S156" i="246"/>
  <c r="Q156" i="246"/>
  <c r="E150" i="246"/>
  <c r="F148" i="246"/>
  <c r="S148" i="246"/>
  <c r="A148" i="246"/>
  <c r="H148" i="246"/>
  <c r="J145" i="246"/>
  <c r="F145" i="246"/>
  <c r="A145" i="246"/>
  <c r="H145" i="246"/>
  <c r="J144" i="246"/>
  <c r="F144" i="246"/>
  <c r="V144" i="246"/>
  <c r="A144" i="246"/>
  <c r="H144" i="246"/>
  <c r="J143" i="246"/>
  <c r="F143" i="246"/>
  <c r="S143" i="246"/>
  <c r="A143" i="246"/>
  <c r="H143" i="246"/>
  <c r="J142" i="246"/>
  <c r="F142" i="246"/>
  <c r="S142" i="246"/>
  <c r="A142" i="246"/>
  <c r="H142" i="246" s="1"/>
  <c r="J141" i="246"/>
  <c r="F141" i="246"/>
  <c r="A141" i="246"/>
  <c r="H141" i="246" s="1"/>
  <c r="F140" i="246"/>
  <c r="A140" i="246"/>
  <c r="H140" i="246" s="1"/>
  <c r="F139" i="246"/>
  <c r="U139" i="246"/>
  <c r="A139" i="246"/>
  <c r="H139" i="246"/>
  <c r="J138" i="246"/>
  <c r="F138" i="246"/>
  <c r="A138" i="246"/>
  <c r="H138" i="246"/>
  <c r="J137" i="246"/>
  <c r="F137" i="246"/>
  <c r="A137" i="246"/>
  <c r="H137" i="246"/>
  <c r="J136" i="246"/>
  <c r="Q136" i="246"/>
  <c r="H136" i="246"/>
  <c r="J135" i="246"/>
  <c r="F135" i="246"/>
  <c r="V135" i="246" s="1"/>
  <c r="A135" i="246"/>
  <c r="H135" i="246"/>
  <c r="J134" i="246"/>
  <c r="F134" i="246"/>
  <c r="A134" i="246"/>
  <c r="H134" i="246"/>
  <c r="F133" i="246"/>
  <c r="A133" i="246"/>
  <c r="H133" i="246"/>
  <c r="J132" i="246"/>
  <c r="F132" i="246"/>
  <c r="Q132" i="246"/>
  <c r="A132" i="246"/>
  <c r="H132" i="246" s="1"/>
  <c r="J131" i="246"/>
  <c r="F131" i="246"/>
  <c r="A131" i="246"/>
  <c r="H131" i="246"/>
  <c r="J130" i="246"/>
  <c r="F130" i="246"/>
  <c r="V130" i="246" s="1"/>
  <c r="A130" i="246"/>
  <c r="H130" i="246" s="1"/>
  <c r="F129" i="246"/>
  <c r="T129" i="246" s="1"/>
  <c r="A129" i="246"/>
  <c r="H129" i="246" s="1"/>
  <c r="J128" i="246"/>
  <c r="F128" i="246"/>
  <c r="T128" i="246"/>
  <c r="A128" i="246"/>
  <c r="H128" i="246" s="1"/>
  <c r="J127" i="246"/>
  <c r="F127" i="246"/>
  <c r="V127" i="246" s="1"/>
  <c r="A127" i="246"/>
  <c r="H127" i="246"/>
  <c r="J126" i="246"/>
  <c r="F126" i="246"/>
  <c r="A126" i="246"/>
  <c r="H126" i="246" s="1"/>
  <c r="J125" i="246"/>
  <c r="F125" i="246"/>
  <c r="V125" i="246"/>
  <c r="A125" i="246"/>
  <c r="H125" i="246" s="1"/>
  <c r="J124" i="246"/>
  <c r="F124" i="246"/>
  <c r="S124" i="246" s="1"/>
  <c r="A124" i="246"/>
  <c r="H124" i="246"/>
  <c r="J123" i="246"/>
  <c r="F123" i="246"/>
  <c r="V123" i="246"/>
  <c r="A123" i="246"/>
  <c r="H123" i="246"/>
  <c r="J122" i="246"/>
  <c r="F122" i="246"/>
  <c r="V122" i="246" s="1"/>
  <c r="A122" i="246"/>
  <c r="H122" i="246" s="1"/>
  <c r="J121" i="246"/>
  <c r="F121" i="246"/>
  <c r="A121" i="246"/>
  <c r="H121" i="246"/>
  <c r="J120" i="246"/>
  <c r="F120" i="246"/>
  <c r="V120" i="246"/>
  <c r="A120" i="246"/>
  <c r="H120" i="246"/>
  <c r="J119" i="246"/>
  <c r="F119" i="246"/>
  <c r="S119" i="246"/>
  <c r="A119" i="246"/>
  <c r="H119" i="246" s="1"/>
  <c r="J118" i="246"/>
  <c r="F118" i="246"/>
  <c r="S118" i="246" s="1"/>
  <c r="A118" i="246"/>
  <c r="H118" i="246"/>
  <c r="J117" i="246"/>
  <c r="F117" i="246"/>
  <c r="V117" i="246"/>
  <c r="A117" i="246"/>
  <c r="H117" i="246" s="1"/>
  <c r="J116" i="246"/>
  <c r="F116" i="246"/>
  <c r="S116" i="246"/>
  <c r="A116" i="246"/>
  <c r="H116" i="246" s="1"/>
  <c r="F115" i="246"/>
  <c r="Q115" i="246"/>
  <c r="A115" i="246"/>
  <c r="H115" i="246" s="1"/>
  <c r="F114" i="246"/>
  <c r="R114" i="246" s="1"/>
  <c r="A114" i="246"/>
  <c r="H114" i="246" s="1"/>
  <c r="J113" i="246"/>
  <c r="F113" i="246"/>
  <c r="V113" i="246"/>
  <c r="A113" i="246"/>
  <c r="H113" i="246" s="1"/>
  <c r="J112" i="246"/>
  <c r="F112" i="246"/>
  <c r="V112" i="246"/>
  <c r="A112" i="246"/>
  <c r="H112" i="246"/>
  <c r="J111" i="246"/>
  <c r="F111" i="246"/>
  <c r="V111" i="246" s="1"/>
  <c r="A111" i="246"/>
  <c r="H111" i="246"/>
  <c r="J110" i="246"/>
  <c r="F110" i="246"/>
  <c r="A110" i="246"/>
  <c r="H110" i="246"/>
  <c r="J109" i="246"/>
  <c r="F109" i="246"/>
  <c r="Q109" i="246" s="1"/>
  <c r="A109" i="246"/>
  <c r="H109" i="246" s="1"/>
  <c r="J108" i="246"/>
  <c r="F108" i="246"/>
  <c r="U108" i="246"/>
  <c r="A108" i="246"/>
  <c r="H108" i="246" s="1"/>
  <c r="J107" i="246"/>
  <c r="F107" i="246"/>
  <c r="S107" i="246"/>
  <c r="A107" i="246"/>
  <c r="H107" i="246" s="1"/>
  <c r="J106" i="246"/>
  <c r="F106" i="246"/>
  <c r="A106" i="246"/>
  <c r="H106" i="246"/>
  <c r="J105" i="246"/>
  <c r="F105" i="246"/>
  <c r="Q105" i="246" s="1"/>
  <c r="A105" i="246"/>
  <c r="H105" i="246"/>
  <c r="F104" i="246"/>
  <c r="U104" i="246" s="1"/>
  <c r="A104" i="246"/>
  <c r="Q157" i="246" s="1"/>
  <c r="H104" i="246"/>
  <c r="J103" i="246"/>
  <c r="F103" i="246"/>
  <c r="V103" i="246"/>
  <c r="A103" i="246"/>
  <c r="H103" i="246"/>
  <c r="J102" i="246"/>
  <c r="F102" i="246"/>
  <c r="T102" i="246" s="1"/>
  <c r="A102" i="246"/>
  <c r="H102" i="246" s="1"/>
  <c r="F101" i="246"/>
  <c r="T101" i="246" s="1"/>
  <c r="A101" i="246"/>
  <c r="H101" i="246"/>
  <c r="J100" i="246"/>
  <c r="F100" i="246"/>
  <c r="V100" i="246"/>
  <c r="A100" i="246"/>
  <c r="H100" i="246"/>
  <c r="J99" i="246"/>
  <c r="F99" i="246"/>
  <c r="A99" i="246"/>
  <c r="U157" i="246" s="1"/>
  <c r="H99" i="246"/>
  <c r="J98" i="246"/>
  <c r="F98" i="246"/>
  <c r="V98" i="246" s="1"/>
  <c r="A98" i="246"/>
  <c r="H98" i="246"/>
  <c r="F97" i="246"/>
  <c r="Q97" i="246"/>
  <c r="A97" i="246"/>
  <c r="H97" i="246" s="1"/>
  <c r="J96" i="246"/>
  <c r="F96" i="246"/>
  <c r="S96" i="246"/>
  <c r="A96" i="246"/>
  <c r="H96" i="246" s="1"/>
  <c r="J95" i="246"/>
  <c r="F95" i="246"/>
  <c r="A95" i="246"/>
  <c r="H95" i="246"/>
  <c r="F94" i="246"/>
  <c r="A94" i="246"/>
  <c r="H94" i="246" s="1"/>
  <c r="J93" i="246"/>
  <c r="F93" i="246"/>
  <c r="R93" i="246"/>
  <c r="A93" i="246"/>
  <c r="H93" i="246" s="1"/>
  <c r="J92" i="246"/>
  <c r="F92" i="246"/>
  <c r="Q92" i="246"/>
  <c r="A92" i="246"/>
  <c r="H92" i="246" s="1"/>
  <c r="J91" i="246"/>
  <c r="F91" i="246"/>
  <c r="V91" i="246"/>
  <c r="A91" i="246"/>
  <c r="H91" i="246"/>
  <c r="J90" i="246"/>
  <c r="F90" i="246"/>
  <c r="V90" i="246"/>
  <c r="A90" i="246"/>
  <c r="H90" i="246" s="1"/>
  <c r="J89" i="246"/>
  <c r="F89" i="246"/>
  <c r="A89" i="246"/>
  <c r="H89" i="246" s="1"/>
  <c r="J88" i="246"/>
  <c r="F88" i="246"/>
  <c r="R88" i="246" s="1"/>
  <c r="A88" i="246"/>
  <c r="H88" i="246" s="1"/>
  <c r="J87" i="246"/>
  <c r="F87" i="246"/>
  <c r="Q87" i="246" s="1"/>
  <c r="A87" i="246"/>
  <c r="H87" i="246" s="1"/>
  <c r="J86" i="246"/>
  <c r="F86" i="246"/>
  <c r="A86" i="246"/>
  <c r="H86" i="246" s="1"/>
  <c r="J85" i="246"/>
  <c r="F85" i="246"/>
  <c r="A85" i="246"/>
  <c r="H85" i="246"/>
  <c r="F84" i="246"/>
  <c r="Q84" i="246"/>
  <c r="A84" i="246"/>
  <c r="H84" i="246" s="1"/>
  <c r="J83" i="246"/>
  <c r="F83" i="246"/>
  <c r="Q83" i="246" s="1"/>
  <c r="A83" i="246"/>
  <c r="H83" i="246"/>
  <c r="J82" i="246"/>
  <c r="F82" i="246"/>
  <c r="A82" i="246"/>
  <c r="J81" i="246"/>
  <c r="F81" i="246"/>
  <c r="V81" i="246" s="1"/>
  <c r="A81" i="246"/>
  <c r="H81" i="246" s="1"/>
  <c r="J80" i="246"/>
  <c r="F80" i="246"/>
  <c r="T80" i="246"/>
  <c r="A80" i="246"/>
  <c r="J79" i="246"/>
  <c r="F79" i="246"/>
  <c r="A79" i="246"/>
  <c r="H79" i="246"/>
  <c r="J78" i="246"/>
  <c r="F78" i="246"/>
  <c r="A78" i="246"/>
  <c r="H78" i="246" s="1"/>
  <c r="J77" i="246"/>
  <c r="F77" i="246"/>
  <c r="V77" i="246"/>
  <c r="A77" i="246"/>
  <c r="H77" i="246"/>
  <c r="J76" i="246"/>
  <c r="F76" i="246"/>
  <c r="V76" i="246" s="1"/>
  <c r="A76" i="246"/>
  <c r="H76" i="246" s="1"/>
  <c r="J75" i="246"/>
  <c r="F75" i="246"/>
  <c r="T75" i="246"/>
  <c r="A75" i="246"/>
  <c r="H75" i="246"/>
  <c r="J74" i="246"/>
  <c r="F74" i="246"/>
  <c r="Q74" i="246" s="1"/>
  <c r="A74" i="246"/>
  <c r="H74" i="246"/>
  <c r="F73" i="246"/>
  <c r="A73" i="246"/>
  <c r="H73" i="246" s="1"/>
  <c r="J72" i="246"/>
  <c r="F72" i="246"/>
  <c r="A72" i="246"/>
  <c r="H72" i="246" s="1"/>
  <c r="F71" i="246"/>
  <c r="A71" i="246"/>
  <c r="H71" i="246"/>
  <c r="F70" i="246"/>
  <c r="Q70" i="246"/>
  <c r="A70" i="246"/>
  <c r="H70" i="246"/>
  <c r="J69" i="246"/>
  <c r="F69" i="246"/>
  <c r="A69" i="246"/>
  <c r="H69" i="246"/>
  <c r="J68" i="246"/>
  <c r="F68" i="246"/>
  <c r="U68" i="246"/>
  <c r="A68" i="246"/>
  <c r="H68" i="246" s="1"/>
  <c r="F67" i="246"/>
  <c r="V67" i="246" s="1"/>
  <c r="A67" i="246"/>
  <c r="H67" i="246" s="1"/>
  <c r="J66" i="246"/>
  <c r="F66" i="246"/>
  <c r="Q66" i="246"/>
  <c r="A66" i="246"/>
  <c r="H66" i="246" s="1"/>
  <c r="F65" i="246"/>
  <c r="A65" i="246"/>
  <c r="V157" i="246" s="1"/>
  <c r="H65" i="246"/>
  <c r="F64" i="246"/>
  <c r="V64" i="246"/>
  <c r="A64" i="246"/>
  <c r="H64" i="246" s="1"/>
  <c r="J63" i="246"/>
  <c r="F63" i="246"/>
  <c r="S63" i="246" s="1"/>
  <c r="A63" i="246"/>
  <c r="H63" i="246" s="1"/>
  <c r="J62" i="246"/>
  <c r="F62" i="246"/>
  <c r="A62" i="246"/>
  <c r="H62" i="246"/>
  <c r="J61" i="246"/>
  <c r="F61" i="246"/>
  <c r="U61" i="246"/>
  <c r="A61" i="246"/>
  <c r="H61" i="246" s="1"/>
  <c r="J60" i="246"/>
  <c r="F60" i="246"/>
  <c r="T60" i="246" s="1"/>
  <c r="A60" i="246"/>
  <c r="H60" i="246" s="1"/>
  <c r="J59" i="246"/>
  <c r="F59" i="246"/>
  <c r="V59" i="246"/>
  <c r="A59" i="246"/>
  <c r="H59" i="246"/>
  <c r="J58" i="246"/>
  <c r="F58" i="246"/>
  <c r="S58" i="246"/>
  <c r="A58" i="246"/>
  <c r="H58" i="246" s="1"/>
  <c r="J57" i="246"/>
  <c r="F57" i="246"/>
  <c r="V57" i="246" s="1"/>
  <c r="A57" i="246"/>
  <c r="H57" i="246" s="1"/>
  <c r="J56" i="246"/>
  <c r="F56" i="246"/>
  <c r="A56" i="246"/>
  <c r="H56" i="246" s="1"/>
  <c r="J55" i="246"/>
  <c r="F55" i="246"/>
  <c r="A55" i="246"/>
  <c r="H55" i="246" s="1"/>
  <c r="J54" i="246"/>
  <c r="F54" i="246"/>
  <c r="V54" i="246"/>
  <c r="A54" i="246"/>
  <c r="H54" i="246"/>
  <c r="J53" i="246"/>
  <c r="F53" i="246"/>
  <c r="S53" i="246"/>
  <c r="A53" i="246"/>
  <c r="H53" i="246" s="1"/>
  <c r="J52" i="246"/>
  <c r="F52" i="246"/>
  <c r="S52" i="246" s="1"/>
  <c r="A52" i="246"/>
  <c r="H52" i="246" s="1"/>
  <c r="J51" i="246"/>
  <c r="F51" i="246"/>
  <c r="V51" i="246" s="1"/>
  <c r="A51" i="246"/>
  <c r="H51" i="246"/>
  <c r="J50" i="246"/>
  <c r="F50" i="246"/>
  <c r="A50" i="246"/>
  <c r="H50" i="246" s="1"/>
  <c r="J49" i="246"/>
  <c r="F49" i="246"/>
  <c r="V49" i="246" s="1"/>
  <c r="A49" i="246"/>
  <c r="H49" i="246" s="1"/>
  <c r="J48" i="246"/>
  <c r="F48" i="246"/>
  <c r="S48" i="246"/>
  <c r="A48" i="246"/>
  <c r="H48" i="246" s="1"/>
  <c r="J47" i="246"/>
  <c r="F47" i="246"/>
  <c r="V47" i="246" s="1"/>
  <c r="A47" i="246"/>
  <c r="H47" i="246" s="1"/>
  <c r="J46" i="246"/>
  <c r="F46" i="246"/>
  <c r="A46" i="246"/>
  <c r="H46" i="246" s="1"/>
  <c r="J45" i="246"/>
  <c r="F45" i="246"/>
  <c r="R45" i="246" s="1"/>
  <c r="A45" i="246"/>
  <c r="H45" i="246" s="1"/>
  <c r="J44" i="246"/>
  <c r="F44" i="246"/>
  <c r="V44" i="246"/>
  <c r="A44" i="246"/>
  <c r="H44" i="246"/>
  <c r="J43" i="246"/>
  <c r="F43" i="246"/>
  <c r="S43" i="246" s="1"/>
  <c r="A43" i="246"/>
  <c r="H43" i="246"/>
  <c r="J42" i="246"/>
  <c r="F42" i="246"/>
  <c r="A42" i="246"/>
  <c r="H42" i="246" s="1"/>
  <c r="J41" i="246"/>
  <c r="F41" i="246"/>
  <c r="A41" i="246"/>
  <c r="H41" i="246" s="1"/>
  <c r="F40" i="246"/>
  <c r="S40" i="246" s="1"/>
  <c r="A40" i="246"/>
  <c r="H40" i="246" s="1"/>
  <c r="F39" i="246"/>
  <c r="A39" i="246"/>
  <c r="H39" i="246"/>
  <c r="J38" i="246"/>
  <c r="F38" i="246"/>
  <c r="Q38" i="246"/>
  <c r="A38" i="246"/>
  <c r="H38" i="246" s="1"/>
  <c r="J37" i="246"/>
  <c r="F37" i="246"/>
  <c r="V37" i="246"/>
  <c r="A37" i="246"/>
  <c r="P157" i="246" s="1"/>
  <c r="R157" i="246" s="1"/>
  <c r="H37" i="246"/>
  <c r="J36" i="246"/>
  <c r="F36" i="246"/>
  <c r="S36" i="246"/>
  <c r="A36" i="246"/>
  <c r="H36" i="246" s="1"/>
  <c r="J35" i="246"/>
  <c r="F35" i="246"/>
  <c r="V35" i="246"/>
  <c r="A35" i="246"/>
  <c r="H35" i="246" s="1"/>
  <c r="F34" i="246"/>
  <c r="A34" i="246"/>
  <c r="P156" i="246" s="1"/>
  <c r="R156" i="246" s="1"/>
  <c r="H34" i="246"/>
  <c r="J33" i="246"/>
  <c r="F33" i="246"/>
  <c r="A33" i="246"/>
  <c r="J32" i="246"/>
  <c r="F32" i="246"/>
  <c r="V32" i="246" s="1"/>
  <c r="A32" i="246"/>
  <c r="H32" i="246" s="1"/>
  <c r="J31" i="246"/>
  <c r="F31" i="246"/>
  <c r="T31" i="246"/>
  <c r="A31" i="246"/>
  <c r="H31" i="246" s="1"/>
  <c r="J30" i="246"/>
  <c r="F30" i="246"/>
  <c r="Q30" i="246" s="1"/>
  <c r="A30" i="246"/>
  <c r="H30" i="246" s="1"/>
  <c r="J29" i="246"/>
  <c r="F29" i="246"/>
  <c r="V29" i="246"/>
  <c r="A29" i="246"/>
  <c r="H29" i="246" s="1"/>
  <c r="J28" i="246"/>
  <c r="F28" i="246"/>
  <c r="A28" i="246"/>
  <c r="H28" i="246"/>
  <c r="J27" i="246"/>
  <c r="F27" i="246"/>
  <c r="V27" i="246"/>
  <c r="A27" i="246"/>
  <c r="H27" i="246"/>
  <c r="J26" i="246"/>
  <c r="F26" i="246"/>
  <c r="T26" i="246"/>
  <c r="A26" i="246"/>
  <c r="H26" i="246"/>
  <c r="F25" i="246"/>
  <c r="Q25" i="246" s="1"/>
  <c r="A25" i="246"/>
  <c r="H25" i="246" s="1"/>
  <c r="J24" i="246"/>
  <c r="F24" i="246"/>
  <c r="A24" i="246"/>
  <c r="H24" i="246" s="1"/>
  <c r="J23" i="246"/>
  <c r="F23" i="246"/>
  <c r="R23" i="246" s="1"/>
  <c r="A23" i="246"/>
  <c r="S155" i="246" s="1"/>
  <c r="H23" i="246"/>
  <c r="J22" i="246"/>
  <c r="F22" i="246"/>
  <c r="V22" i="246"/>
  <c r="A22" i="246"/>
  <c r="H22" i="246" s="1"/>
  <c r="J21" i="246"/>
  <c r="F21" i="246"/>
  <c r="S21" i="246" s="1"/>
  <c r="A21" i="246"/>
  <c r="H21" i="246" s="1"/>
  <c r="J20" i="246"/>
  <c r="F20" i="246"/>
  <c r="S20" i="246" s="1"/>
  <c r="A20" i="246"/>
  <c r="H20" i="246"/>
  <c r="J19" i="246"/>
  <c r="F19" i="246"/>
  <c r="V19" i="246" s="1"/>
  <c r="A19" i="246"/>
  <c r="H19" i="246" s="1"/>
  <c r="J18" i="246"/>
  <c r="F18" i="246"/>
  <c r="A18" i="246"/>
  <c r="H18" i="246"/>
  <c r="J17" i="246"/>
  <c r="F17" i="246"/>
  <c r="V17" i="246"/>
  <c r="A17" i="246"/>
  <c r="H17" i="246" s="1"/>
  <c r="F16" i="246"/>
  <c r="T16" i="246"/>
  <c r="A16" i="246"/>
  <c r="H16" i="246"/>
  <c r="J15" i="246"/>
  <c r="F15" i="246"/>
  <c r="R15" i="246" s="1"/>
  <c r="A15" i="246"/>
  <c r="H15" i="246" s="1"/>
  <c r="J14" i="246"/>
  <c r="F14" i="246"/>
  <c r="A14" i="246"/>
  <c r="P154" i="246" s="1"/>
  <c r="H14" i="246"/>
  <c r="J13" i="246"/>
  <c r="F13" i="246"/>
  <c r="Q13" i="246"/>
  <c r="A13" i="246"/>
  <c r="J12" i="246"/>
  <c r="F12" i="246"/>
  <c r="A12" i="246"/>
  <c r="H12" i="246" s="1"/>
  <c r="F11" i="246"/>
  <c r="R11" i="246"/>
  <c r="A11" i="246"/>
  <c r="H11" i="246"/>
  <c r="F10" i="246"/>
  <c r="S10" i="246"/>
  <c r="A10" i="246"/>
  <c r="H10" i="246" s="1"/>
  <c r="J9" i="246"/>
  <c r="F9" i="246"/>
  <c r="T9" i="246" s="1"/>
  <c r="A9" i="246"/>
  <c r="H9" i="246"/>
  <c r="F8" i="246"/>
  <c r="Q8" i="246"/>
  <c r="A8" i="246"/>
  <c r="H8" i="246" s="1"/>
  <c r="J7" i="246"/>
  <c r="F7" i="246"/>
  <c r="A7" i="246"/>
  <c r="H7" i="246"/>
  <c r="J6" i="246"/>
  <c r="F6" i="246"/>
  <c r="U6" i="246" s="1"/>
  <c r="A6" i="246"/>
  <c r="H6" i="246" s="1"/>
  <c r="J5" i="246"/>
  <c r="F5" i="246"/>
  <c r="A5" i="246"/>
  <c r="H5" i="246" s="1"/>
  <c r="J4" i="246"/>
  <c r="F4" i="246"/>
  <c r="S4" i="246"/>
  <c r="A4" i="246"/>
  <c r="J3" i="246"/>
  <c r="F3" i="246"/>
  <c r="A3" i="246"/>
  <c r="H3" i="246" s="1"/>
  <c r="J2" i="246"/>
  <c r="F2" i="246"/>
  <c r="A2" i="246"/>
  <c r="AD4" i="245"/>
  <c r="AI4" i="245" s="1"/>
  <c r="AD3" i="245"/>
  <c r="AI3" i="245" s="1"/>
  <c r="V155" i="245"/>
  <c r="U155" i="245"/>
  <c r="T155" i="245"/>
  <c r="S155" i="245"/>
  <c r="Q155" i="245"/>
  <c r="E149" i="245"/>
  <c r="V147" i="245"/>
  <c r="U147" i="245"/>
  <c r="T147" i="245"/>
  <c r="S147" i="245"/>
  <c r="R147" i="245"/>
  <c r="Q147" i="245"/>
  <c r="W147" i="245" s="1"/>
  <c r="F146" i="245"/>
  <c r="S146" i="245" s="1"/>
  <c r="A146" i="245"/>
  <c r="H146" i="245"/>
  <c r="J145" i="245"/>
  <c r="F145" i="245"/>
  <c r="V145" i="245"/>
  <c r="A145" i="245"/>
  <c r="H145" i="245"/>
  <c r="J144" i="245"/>
  <c r="F144" i="245"/>
  <c r="A144" i="245"/>
  <c r="H144" i="245"/>
  <c r="J143" i="245"/>
  <c r="F143" i="245"/>
  <c r="A143" i="245"/>
  <c r="H143" i="245" s="1"/>
  <c r="J142" i="245"/>
  <c r="F142" i="245"/>
  <c r="A142" i="245"/>
  <c r="H142" i="245" s="1"/>
  <c r="J141" i="245"/>
  <c r="F141" i="245"/>
  <c r="A141" i="245"/>
  <c r="H141" i="245" s="1"/>
  <c r="F140" i="245"/>
  <c r="A140" i="245"/>
  <c r="H140" i="245"/>
  <c r="F139" i="245"/>
  <c r="A139" i="245"/>
  <c r="H139" i="245" s="1"/>
  <c r="J138" i="245"/>
  <c r="F138" i="245"/>
  <c r="A138" i="245"/>
  <c r="H138" i="245"/>
  <c r="J137" i="245"/>
  <c r="F137" i="245"/>
  <c r="A137" i="245"/>
  <c r="H137" i="245"/>
  <c r="J136" i="245"/>
  <c r="F136" i="245"/>
  <c r="A136" i="245"/>
  <c r="H136" i="245"/>
  <c r="J135" i="245"/>
  <c r="F135" i="245"/>
  <c r="T135" i="245" s="1"/>
  <c r="A135" i="245"/>
  <c r="H135" i="245"/>
  <c r="J134" i="245"/>
  <c r="F134" i="245"/>
  <c r="A134" i="245"/>
  <c r="H134" i="245" s="1"/>
  <c r="F133" i="245"/>
  <c r="A133" i="245"/>
  <c r="H133" i="245"/>
  <c r="J132" i="245"/>
  <c r="F132" i="245"/>
  <c r="A132" i="245"/>
  <c r="J131" i="245"/>
  <c r="F131" i="245"/>
  <c r="A131" i="245"/>
  <c r="H131" i="245"/>
  <c r="J130" i="245"/>
  <c r="F130" i="245"/>
  <c r="A130" i="245"/>
  <c r="H130" i="245"/>
  <c r="F129" i="245"/>
  <c r="A129" i="245"/>
  <c r="H129" i="245"/>
  <c r="J128" i="245"/>
  <c r="F128" i="245"/>
  <c r="A128" i="245"/>
  <c r="H128" i="245" s="1"/>
  <c r="J127" i="245"/>
  <c r="F127" i="245"/>
  <c r="A127" i="245"/>
  <c r="H127" i="245" s="1"/>
  <c r="J126" i="245"/>
  <c r="F126" i="245"/>
  <c r="A126" i="245"/>
  <c r="H126" i="245"/>
  <c r="J125" i="245"/>
  <c r="F125" i="245"/>
  <c r="A125" i="245"/>
  <c r="H125" i="245" s="1"/>
  <c r="J124" i="245"/>
  <c r="F124" i="245"/>
  <c r="A124" i="245"/>
  <c r="H124" i="245"/>
  <c r="J123" i="245"/>
  <c r="F123" i="245"/>
  <c r="A123" i="245"/>
  <c r="H123" i="245"/>
  <c r="J122" i="245"/>
  <c r="F122" i="245"/>
  <c r="A122" i="245"/>
  <c r="H122" i="245"/>
  <c r="J121" i="245"/>
  <c r="F121" i="245"/>
  <c r="A121" i="245"/>
  <c r="H121" i="245" s="1"/>
  <c r="J120" i="245"/>
  <c r="F120" i="245"/>
  <c r="A120" i="245"/>
  <c r="H120" i="245" s="1"/>
  <c r="J119" i="245"/>
  <c r="F119" i="245"/>
  <c r="A119" i="245"/>
  <c r="H119" i="245"/>
  <c r="J118" i="245"/>
  <c r="F118" i="245"/>
  <c r="A118" i="245"/>
  <c r="H118" i="245"/>
  <c r="J117" i="245"/>
  <c r="F117" i="245"/>
  <c r="V117" i="245"/>
  <c r="A117" i="245"/>
  <c r="J116" i="245"/>
  <c r="F116" i="245"/>
  <c r="A116" i="245"/>
  <c r="H116" i="245" s="1"/>
  <c r="F115" i="245"/>
  <c r="Q115" i="245" s="1"/>
  <c r="A115" i="245"/>
  <c r="H115" i="245"/>
  <c r="F114" i="245"/>
  <c r="A114" i="245"/>
  <c r="H114" i="245"/>
  <c r="J113" i="245"/>
  <c r="F113" i="245"/>
  <c r="A113" i="245"/>
  <c r="H113" i="245" s="1"/>
  <c r="J112" i="245"/>
  <c r="F112" i="245"/>
  <c r="A112" i="245"/>
  <c r="H112" i="245"/>
  <c r="J111" i="245"/>
  <c r="F111" i="245"/>
  <c r="A111" i="245"/>
  <c r="H111" i="245"/>
  <c r="J110" i="245"/>
  <c r="F110" i="245"/>
  <c r="A110" i="245"/>
  <c r="H110" i="245"/>
  <c r="J109" i="245"/>
  <c r="F109" i="245"/>
  <c r="V109" i="245" s="1"/>
  <c r="A109" i="245"/>
  <c r="H109" i="245" s="1"/>
  <c r="J108" i="245"/>
  <c r="F108" i="245"/>
  <c r="A108" i="245"/>
  <c r="H108" i="245" s="1"/>
  <c r="J107" i="245"/>
  <c r="F107" i="245"/>
  <c r="A107" i="245"/>
  <c r="H107" i="245"/>
  <c r="J106" i="245"/>
  <c r="F106" i="245"/>
  <c r="A106" i="245"/>
  <c r="J105" i="245"/>
  <c r="F105" i="245"/>
  <c r="A105" i="245"/>
  <c r="H105" i="245" s="1"/>
  <c r="F104" i="245"/>
  <c r="A104" i="245"/>
  <c r="H104" i="245" s="1"/>
  <c r="J103" i="245"/>
  <c r="F103" i="245"/>
  <c r="A103" i="245"/>
  <c r="H103" i="245"/>
  <c r="J102" i="245"/>
  <c r="F102" i="245"/>
  <c r="A102" i="245"/>
  <c r="H102" i="245" s="1"/>
  <c r="F101" i="245"/>
  <c r="A101" i="245"/>
  <c r="H101" i="245" s="1"/>
  <c r="J100" i="245"/>
  <c r="F100" i="245"/>
  <c r="A100" i="245"/>
  <c r="H100" i="245" s="1"/>
  <c r="J99" i="245"/>
  <c r="F99" i="245"/>
  <c r="A99" i="245"/>
  <c r="H99" i="245" s="1"/>
  <c r="J98" i="245"/>
  <c r="F98" i="245"/>
  <c r="V98" i="245" s="1"/>
  <c r="A98" i="245"/>
  <c r="H98" i="245" s="1"/>
  <c r="F97" i="245"/>
  <c r="S97" i="245"/>
  <c r="A97" i="245"/>
  <c r="H97" i="245"/>
  <c r="J96" i="245"/>
  <c r="F96" i="245"/>
  <c r="A96" i="245"/>
  <c r="H96" i="245"/>
  <c r="J95" i="245"/>
  <c r="F95" i="245"/>
  <c r="A95" i="245"/>
  <c r="H95" i="245" s="1"/>
  <c r="F94" i="245"/>
  <c r="T94" i="245"/>
  <c r="A94" i="245"/>
  <c r="H94" i="245"/>
  <c r="J93" i="245"/>
  <c r="F93" i="245"/>
  <c r="A93" i="245"/>
  <c r="H93" i="245" s="1"/>
  <c r="J92" i="245"/>
  <c r="F92" i="245"/>
  <c r="A92" i="245"/>
  <c r="H92" i="245"/>
  <c r="J91" i="245"/>
  <c r="F91" i="245"/>
  <c r="A91" i="245"/>
  <c r="H91" i="245"/>
  <c r="J90" i="245"/>
  <c r="F90" i="245"/>
  <c r="A90" i="245"/>
  <c r="H90" i="245" s="1"/>
  <c r="J89" i="245"/>
  <c r="F89" i="245"/>
  <c r="A89" i="245"/>
  <c r="H89" i="245" s="1"/>
  <c r="J88" i="245"/>
  <c r="F88" i="245"/>
  <c r="A88" i="245"/>
  <c r="H88" i="245"/>
  <c r="J87" i="245"/>
  <c r="F87" i="245"/>
  <c r="Q87" i="245" s="1"/>
  <c r="A87" i="245"/>
  <c r="H87" i="245"/>
  <c r="J86" i="245"/>
  <c r="F86" i="245"/>
  <c r="A86" i="245"/>
  <c r="H86" i="245" s="1"/>
  <c r="J85" i="245"/>
  <c r="F85" i="245"/>
  <c r="A85" i="245"/>
  <c r="H85" i="245" s="1"/>
  <c r="F84" i="245"/>
  <c r="A84" i="245"/>
  <c r="H84" i="245" s="1"/>
  <c r="J83" i="245"/>
  <c r="F83" i="245"/>
  <c r="A83" i="245"/>
  <c r="H83" i="245" s="1"/>
  <c r="J82" i="245"/>
  <c r="F82" i="245"/>
  <c r="A82" i="245"/>
  <c r="H82" i="245" s="1"/>
  <c r="J81" i="245"/>
  <c r="F81" i="245"/>
  <c r="A81" i="245"/>
  <c r="H81" i="245" s="1"/>
  <c r="J80" i="245"/>
  <c r="F80" i="245"/>
  <c r="A80" i="245"/>
  <c r="H80" i="245"/>
  <c r="J79" i="245"/>
  <c r="F79" i="245"/>
  <c r="T79" i="245" s="1"/>
  <c r="A79" i="245"/>
  <c r="H79" i="245" s="1"/>
  <c r="J78" i="245"/>
  <c r="F78" i="245"/>
  <c r="A78" i="245"/>
  <c r="H78" i="245" s="1"/>
  <c r="J77" i="245"/>
  <c r="F77" i="245"/>
  <c r="A77" i="245"/>
  <c r="H77" i="245" s="1"/>
  <c r="J76" i="245"/>
  <c r="F76" i="245"/>
  <c r="V76" i="245" s="1"/>
  <c r="A76" i="245"/>
  <c r="H76" i="245"/>
  <c r="J75" i="245"/>
  <c r="F75" i="245"/>
  <c r="Q75" i="245" s="1"/>
  <c r="A75" i="245"/>
  <c r="H75" i="245"/>
  <c r="J74" i="245"/>
  <c r="F74" i="245"/>
  <c r="A74" i="245"/>
  <c r="H74" i="245" s="1"/>
  <c r="F73" i="245"/>
  <c r="A73" i="245"/>
  <c r="T156" i="245" s="1"/>
  <c r="H73" i="245"/>
  <c r="J72" i="245"/>
  <c r="F72" i="245"/>
  <c r="A72" i="245"/>
  <c r="H72" i="245" s="1"/>
  <c r="F71" i="245"/>
  <c r="Q71" i="245"/>
  <c r="A71" i="245"/>
  <c r="H71" i="245"/>
  <c r="J70" i="245"/>
  <c r="F70" i="245"/>
  <c r="A70" i="245"/>
  <c r="H70" i="245"/>
  <c r="J69" i="245"/>
  <c r="F69" i="245"/>
  <c r="A69" i="245"/>
  <c r="H69" i="245"/>
  <c r="J68" i="245"/>
  <c r="F68" i="245"/>
  <c r="A68" i="245"/>
  <c r="H68" i="245" s="1"/>
  <c r="F67" i="245"/>
  <c r="V67" i="245"/>
  <c r="A67" i="245"/>
  <c r="H67" i="245"/>
  <c r="J66" i="245"/>
  <c r="F66" i="245"/>
  <c r="A66" i="245"/>
  <c r="H66" i="245"/>
  <c r="F65" i="245"/>
  <c r="V65" i="245"/>
  <c r="A65" i="245"/>
  <c r="H65" i="245" s="1"/>
  <c r="F64" i="245"/>
  <c r="A64" i="245"/>
  <c r="H64" i="245" s="1"/>
  <c r="J63" i="245"/>
  <c r="F63" i="245"/>
  <c r="A63" i="245"/>
  <c r="H63" i="245" s="1"/>
  <c r="J62" i="245"/>
  <c r="F62" i="245"/>
  <c r="A62" i="245"/>
  <c r="H62" i="245" s="1"/>
  <c r="J61" i="245"/>
  <c r="F61" i="245"/>
  <c r="A61" i="245"/>
  <c r="H61" i="245"/>
  <c r="J60" i="245"/>
  <c r="F60" i="245"/>
  <c r="A60" i="245"/>
  <c r="H60" i="245"/>
  <c r="J59" i="245"/>
  <c r="F59" i="245"/>
  <c r="S59" i="245"/>
  <c r="A59" i="245"/>
  <c r="H59" i="245"/>
  <c r="J58" i="245"/>
  <c r="F58" i="245"/>
  <c r="A58" i="245"/>
  <c r="H58" i="245" s="1"/>
  <c r="J57" i="245"/>
  <c r="F57" i="245"/>
  <c r="A57" i="245"/>
  <c r="H57" i="245"/>
  <c r="J56" i="245"/>
  <c r="F56" i="245"/>
  <c r="A56" i="245"/>
  <c r="H56" i="245"/>
  <c r="J55" i="245"/>
  <c r="F55" i="245"/>
  <c r="Q55" i="245"/>
  <c r="A55" i="245"/>
  <c r="H55" i="245" s="1"/>
  <c r="J54" i="245"/>
  <c r="F54" i="245"/>
  <c r="A54" i="245"/>
  <c r="H54" i="245" s="1"/>
  <c r="J53" i="245"/>
  <c r="F53" i="245"/>
  <c r="A53" i="245"/>
  <c r="P153" i="245" s="1"/>
  <c r="H53" i="245"/>
  <c r="J52" i="245"/>
  <c r="F52" i="245"/>
  <c r="A52" i="245"/>
  <c r="H52" i="245" s="1"/>
  <c r="J51" i="245"/>
  <c r="F51" i="245"/>
  <c r="A51" i="245"/>
  <c r="H51" i="245" s="1"/>
  <c r="J50" i="245"/>
  <c r="F50" i="245"/>
  <c r="A50" i="245"/>
  <c r="H50" i="245" s="1"/>
  <c r="J49" i="245"/>
  <c r="F49" i="245"/>
  <c r="A49" i="245"/>
  <c r="H49" i="245" s="1"/>
  <c r="J48" i="245"/>
  <c r="F48" i="245"/>
  <c r="A48" i="245"/>
  <c r="H48" i="245"/>
  <c r="J47" i="245"/>
  <c r="F47" i="245"/>
  <c r="A47" i="245"/>
  <c r="H47" i="245"/>
  <c r="J46" i="245"/>
  <c r="F46" i="245"/>
  <c r="A46" i="245"/>
  <c r="H46" i="245" s="1"/>
  <c r="J45" i="245"/>
  <c r="F45" i="245"/>
  <c r="A45" i="245"/>
  <c r="H45" i="245"/>
  <c r="J44" i="245"/>
  <c r="F44" i="245"/>
  <c r="U44" i="245"/>
  <c r="A44" i="245"/>
  <c r="U153" i="245" s="1"/>
  <c r="H44" i="245"/>
  <c r="J43" i="245"/>
  <c r="F43" i="245"/>
  <c r="A43" i="245"/>
  <c r="H43" i="245"/>
  <c r="J42" i="245"/>
  <c r="F42" i="245"/>
  <c r="A42" i="245"/>
  <c r="V156" i="245" s="1"/>
  <c r="H42" i="245"/>
  <c r="J41" i="245"/>
  <c r="F41" i="245"/>
  <c r="A41" i="245"/>
  <c r="F40" i="245"/>
  <c r="A40" i="245"/>
  <c r="H40" i="245" s="1"/>
  <c r="F39" i="245"/>
  <c r="A39" i="245"/>
  <c r="H39" i="245" s="1"/>
  <c r="J38" i="245"/>
  <c r="F38" i="245"/>
  <c r="A38" i="245"/>
  <c r="H38" i="245"/>
  <c r="J37" i="245"/>
  <c r="F37" i="245"/>
  <c r="A37" i="245"/>
  <c r="H37" i="245"/>
  <c r="J36" i="245"/>
  <c r="F36" i="245"/>
  <c r="A36" i="245"/>
  <c r="H36" i="245" s="1"/>
  <c r="J35" i="245"/>
  <c r="F35" i="245"/>
  <c r="A35" i="245"/>
  <c r="H35" i="245" s="1"/>
  <c r="F34" i="245"/>
  <c r="A34" i="245"/>
  <c r="H34" i="245" s="1"/>
  <c r="J33" i="245"/>
  <c r="F33" i="245"/>
  <c r="A33" i="245"/>
  <c r="J32" i="245"/>
  <c r="F32" i="245"/>
  <c r="A32" i="245"/>
  <c r="H32" i="245"/>
  <c r="J31" i="245"/>
  <c r="F31" i="245"/>
  <c r="A31" i="245"/>
  <c r="H31" i="245" s="1"/>
  <c r="J30" i="245"/>
  <c r="F30" i="245"/>
  <c r="A30" i="245"/>
  <c r="H30" i="245" s="1"/>
  <c r="J29" i="245"/>
  <c r="F29" i="245"/>
  <c r="A29" i="245"/>
  <c r="H29" i="245" s="1"/>
  <c r="J28" i="245"/>
  <c r="F28" i="245"/>
  <c r="A28" i="245"/>
  <c r="H28" i="245" s="1"/>
  <c r="J27" i="245"/>
  <c r="F27" i="245"/>
  <c r="A27" i="245"/>
  <c r="H27" i="245" s="1"/>
  <c r="J26" i="245"/>
  <c r="F26" i="245"/>
  <c r="A26" i="245"/>
  <c r="H26" i="245" s="1"/>
  <c r="F25" i="245"/>
  <c r="A25" i="245"/>
  <c r="H25" i="245" s="1"/>
  <c r="J24" i="245"/>
  <c r="F24" i="245"/>
  <c r="U24" i="245" s="1"/>
  <c r="A24" i="245"/>
  <c r="H24" i="245"/>
  <c r="J23" i="245"/>
  <c r="F23" i="245"/>
  <c r="A23" i="245"/>
  <c r="H23" i="245" s="1"/>
  <c r="J22" i="245"/>
  <c r="F22" i="245"/>
  <c r="A22" i="245"/>
  <c r="H22" i="245" s="1"/>
  <c r="J21" i="245"/>
  <c r="F21" i="245"/>
  <c r="V21" i="245"/>
  <c r="A21" i="245"/>
  <c r="J20" i="245"/>
  <c r="F20" i="245"/>
  <c r="A20" i="245"/>
  <c r="H20" i="245"/>
  <c r="J19" i="245"/>
  <c r="F19" i="245"/>
  <c r="A19" i="245"/>
  <c r="S154" i="245" s="1"/>
  <c r="H19" i="245"/>
  <c r="J18" i="245"/>
  <c r="F18" i="245"/>
  <c r="A18" i="245"/>
  <c r="H18" i="245" s="1"/>
  <c r="J17" i="245"/>
  <c r="F17" i="245"/>
  <c r="T17" i="245"/>
  <c r="A17" i="245"/>
  <c r="F16" i="245"/>
  <c r="A16" i="245"/>
  <c r="H16" i="245" s="1"/>
  <c r="J15" i="245"/>
  <c r="F15" i="245"/>
  <c r="A15" i="245"/>
  <c r="H15" i="245"/>
  <c r="J14" i="245"/>
  <c r="F14" i="245"/>
  <c r="A14" i="245"/>
  <c r="H14" i="245"/>
  <c r="J13" i="245"/>
  <c r="F13" i="245"/>
  <c r="A13" i="245"/>
  <c r="H13" i="245"/>
  <c r="J12" i="245"/>
  <c r="F12" i="245"/>
  <c r="A12" i="245"/>
  <c r="H12" i="245"/>
  <c r="F11" i="245"/>
  <c r="A11" i="245"/>
  <c r="H11" i="245" s="1"/>
  <c r="F10" i="245"/>
  <c r="A10" i="245"/>
  <c r="H10" i="245"/>
  <c r="J9" i="245"/>
  <c r="F9" i="245"/>
  <c r="A9" i="245"/>
  <c r="H9" i="245"/>
  <c r="F8" i="245"/>
  <c r="R8" i="245"/>
  <c r="A8" i="245"/>
  <c r="J7" i="245"/>
  <c r="F7" i="245"/>
  <c r="A7" i="245"/>
  <c r="H7" i="245" s="1"/>
  <c r="J6" i="245"/>
  <c r="F6" i="245"/>
  <c r="A6" i="245"/>
  <c r="H6" i="245" s="1"/>
  <c r="J5" i="245"/>
  <c r="F5" i="245"/>
  <c r="A5" i="245"/>
  <c r="H5" i="245" s="1"/>
  <c r="J4" i="245"/>
  <c r="F4" i="245"/>
  <c r="A4" i="245"/>
  <c r="J3" i="245"/>
  <c r="F3" i="245"/>
  <c r="A3" i="245"/>
  <c r="H3" i="245"/>
  <c r="AD2" i="245"/>
  <c r="AI2" i="245" s="1"/>
  <c r="J2" i="245"/>
  <c r="F2" i="245"/>
  <c r="A2" i="245"/>
  <c r="H2" i="245"/>
  <c r="V155" i="244"/>
  <c r="U155" i="244"/>
  <c r="T155" i="244"/>
  <c r="S155" i="244"/>
  <c r="Q155" i="244"/>
  <c r="Q153" i="244"/>
  <c r="E149" i="244"/>
  <c r="V147" i="244"/>
  <c r="U147" i="244"/>
  <c r="T147" i="244"/>
  <c r="S147" i="244"/>
  <c r="R147" i="244"/>
  <c r="Q147" i="244"/>
  <c r="W147" i="244" s="1"/>
  <c r="F146" i="244"/>
  <c r="V146" i="244" s="1"/>
  <c r="A146" i="244"/>
  <c r="H146" i="244"/>
  <c r="J145" i="244"/>
  <c r="F145" i="244"/>
  <c r="A145" i="244"/>
  <c r="H145" i="244" s="1"/>
  <c r="J144" i="244"/>
  <c r="F144" i="244"/>
  <c r="V144" i="244"/>
  <c r="A144" i="244"/>
  <c r="H144" i="244"/>
  <c r="J143" i="244"/>
  <c r="F143" i="244"/>
  <c r="V143" i="244" s="1"/>
  <c r="A143" i="244"/>
  <c r="H143" i="244" s="1"/>
  <c r="J142" i="244"/>
  <c r="F142" i="244"/>
  <c r="V142" i="244"/>
  <c r="A142" i="244"/>
  <c r="H142" i="244" s="1"/>
  <c r="J141" i="244"/>
  <c r="F141" i="244"/>
  <c r="A141" i="244"/>
  <c r="H141" i="244" s="1"/>
  <c r="F140" i="244"/>
  <c r="A140" i="244"/>
  <c r="H140" i="244" s="1"/>
  <c r="F139" i="244"/>
  <c r="A139" i="244"/>
  <c r="H139" i="244" s="1"/>
  <c r="J138" i="244"/>
  <c r="F138" i="244"/>
  <c r="T138" i="244"/>
  <c r="A138" i="244"/>
  <c r="H138" i="244" s="1"/>
  <c r="J137" i="244"/>
  <c r="F137" i="244"/>
  <c r="Q137" i="244" s="1"/>
  <c r="S137" i="244"/>
  <c r="A137" i="244"/>
  <c r="H137" i="244" s="1"/>
  <c r="J136" i="244"/>
  <c r="F136" i="244"/>
  <c r="A136" i="244"/>
  <c r="H136" i="244" s="1"/>
  <c r="J135" i="244"/>
  <c r="F135" i="244"/>
  <c r="A135" i="244"/>
  <c r="H135" i="244" s="1"/>
  <c r="J134" i="244"/>
  <c r="F134" i="244"/>
  <c r="A134" i="244"/>
  <c r="H134" i="244"/>
  <c r="F133" i="244"/>
  <c r="S133" i="244" s="1"/>
  <c r="V133" i="244"/>
  <c r="A133" i="244"/>
  <c r="H133" i="244"/>
  <c r="J132" i="244"/>
  <c r="F132" i="244"/>
  <c r="A132" i="244"/>
  <c r="H132" i="244" s="1"/>
  <c r="J131" i="244"/>
  <c r="F131" i="244"/>
  <c r="R131" i="244" s="1"/>
  <c r="T131" i="244"/>
  <c r="A131" i="244"/>
  <c r="H131" i="244" s="1"/>
  <c r="J130" i="244"/>
  <c r="F130" i="244"/>
  <c r="U130" i="244"/>
  <c r="A130" i="244"/>
  <c r="H130" i="244" s="1"/>
  <c r="F129" i="244"/>
  <c r="Q129" i="244"/>
  <c r="A129" i="244"/>
  <c r="H129" i="244"/>
  <c r="J128" i="244"/>
  <c r="F128" i="244"/>
  <c r="A128" i="244"/>
  <c r="H128" i="244"/>
  <c r="J127" i="244"/>
  <c r="F127" i="244"/>
  <c r="A127" i="244"/>
  <c r="H127" i="244" s="1"/>
  <c r="J126" i="244"/>
  <c r="F126" i="244"/>
  <c r="R126" i="244"/>
  <c r="A126" i="244"/>
  <c r="H126" i="244" s="1"/>
  <c r="J125" i="244"/>
  <c r="F125" i="244"/>
  <c r="A125" i="244"/>
  <c r="H125" i="244" s="1"/>
  <c r="J124" i="244"/>
  <c r="F124" i="244"/>
  <c r="V124" i="244"/>
  <c r="A124" i="244"/>
  <c r="H124" i="244" s="1"/>
  <c r="J123" i="244"/>
  <c r="F123" i="244"/>
  <c r="A123" i="244"/>
  <c r="H123" i="244" s="1"/>
  <c r="J122" i="244"/>
  <c r="F122" i="244"/>
  <c r="A122" i="244"/>
  <c r="H122" i="244" s="1"/>
  <c r="J121" i="244"/>
  <c r="F121" i="244"/>
  <c r="R121" i="244" s="1"/>
  <c r="A121" i="244"/>
  <c r="H121" i="244" s="1"/>
  <c r="J120" i="244"/>
  <c r="F120" i="244"/>
  <c r="V120" i="244"/>
  <c r="A120" i="244"/>
  <c r="H120" i="244" s="1"/>
  <c r="J119" i="244"/>
  <c r="F119" i="244"/>
  <c r="V119" i="244"/>
  <c r="A119" i="244"/>
  <c r="H119" i="244"/>
  <c r="J118" i="244"/>
  <c r="F118" i="244"/>
  <c r="A118" i="244"/>
  <c r="H118" i="244" s="1"/>
  <c r="J117" i="244"/>
  <c r="F117" i="244"/>
  <c r="A117" i="244"/>
  <c r="H117" i="244" s="1"/>
  <c r="J116" i="244"/>
  <c r="F116" i="244"/>
  <c r="A116" i="244"/>
  <c r="H116" i="244"/>
  <c r="F115" i="244"/>
  <c r="V115" i="244"/>
  <c r="A115" i="244"/>
  <c r="H115" i="244"/>
  <c r="F114" i="244"/>
  <c r="A114" i="244"/>
  <c r="H114" i="244" s="1"/>
  <c r="J113" i="244"/>
  <c r="F113" i="244"/>
  <c r="Q113" i="244" s="1"/>
  <c r="A113" i="244"/>
  <c r="H113" i="244" s="1"/>
  <c r="J112" i="244"/>
  <c r="F112" i="244"/>
  <c r="A112" i="244"/>
  <c r="H112" i="244"/>
  <c r="J111" i="244"/>
  <c r="F111" i="244"/>
  <c r="A111" i="244"/>
  <c r="H111" i="244"/>
  <c r="J110" i="244"/>
  <c r="F110" i="244"/>
  <c r="S110" i="244" s="1"/>
  <c r="A110" i="244"/>
  <c r="H110" i="244" s="1"/>
  <c r="J109" i="244"/>
  <c r="F109" i="244"/>
  <c r="A109" i="244"/>
  <c r="H109" i="244" s="1"/>
  <c r="J108" i="244"/>
  <c r="F108" i="244"/>
  <c r="Q108" i="244"/>
  <c r="A108" i="244"/>
  <c r="H108" i="244" s="1"/>
  <c r="J107" i="244"/>
  <c r="F107" i="244"/>
  <c r="A107" i="244"/>
  <c r="H107" i="244" s="1"/>
  <c r="J106" i="244"/>
  <c r="F106" i="244"/>
  <c r="A106" i="244"/>
  <c r="H106" i="244" s="1"/>
  <c r="J105" i="244"/>
  <c r="F105" i="244"/>
  <c r="A105" i="244"/>
  <c r="H105" i="244" s="1"/>
  <c r="F104" i="244"/>
  <c r="A104" i="244"/>
  <c r="H104" i="244" s="1"/>
  <c r="J103" i="244"/>
  <c r="F103" i="244"/>
  <c r="V103" i="244" s="1"/>
  <c r="A103" i="244"/>
  <c r="H103" i="244" s="1"/>
  <c r="J102" i="244"/>
  <c r="F102" i="244"/>
  <c r="A102" i="244"/>
  <c r="H102" i="244" s="1"/>
  <c r="F101" i="244"/>
  <c r="A101" i="244"/>
  <c r="H101" i="244"/>
  <c r="J100" i="244"/>
  <c r="F100" i="244"/>
  <c r="A100" i="244"/>
  <c r="H100" i="244" s="1"/>
  <c r="J99" i="244"/>
  <c r="F99" i="244"/>
  <c r="R99" i="244"/>
  <c r="A99" i="244"/>
  <c r="H99" i="244" s="1"/>
  <c r="J98" i="244"/>
  <c r="F98" i="244"/>
  <c r="A98" i="244"/>
  <c r="H98" i="244"/>
  <c r="F97" i="244"/>
  <c r="A97" i="244"/>
  <c r="H97" i="244"/>
  <c r="J96" i="244"/>
  <c r="H96" i="244"/>
  <c r="F96" i="244"/>
  <c r="A96" i="244"/>
  <c r="S156" i="244" s="1"/>
  <c r="J95" i="244"/>
  <c r="F95" i="244"/>
  <c r="A95" i="244"/>
  <c r="H95" i="244" s="1"/>
  <c r="F94" i="244"/>
  <c r="A94" i="244"/>
  <c r="H94" i="244" s="1"/>
  <c r="J93" i="244"/>
  <c r="F93" i="244"/>
  <c r="R93" i="244"/>
  <c r="A93" i="244"/>
  <c r="H93" i="244"/>
  <c r="J92" i="244"/>
  <c r="F92" i="244"/>
  <c r="A92" i="244"/>
  <c r="H92" i="244" s="1"/>
  <c r="J91" i="244"/>
  <c r="F91" i="244"/>
  <c r="T91" i="244" s="1"/>
  <c r="A91" i="244"/>
  <c r="H91" i="244" s="1"/>
  <c r="J90" i="244"/>
  <c r="F90" i="244"/>
  <c r="A90" i="244"/>
  <c r="H90" i="244" s="1"/>
  <c r="J89" i="244"/>
  <c r="F89" i="244"/>
  <c r="U89" i="244"/>
  <c r="A89" i="244"/>
  <c r="H89" i="244" s="1"/>
  <c r="J88" i="244"/>
  <c r="F88" i="244"/>
  <c r="A88" i="244"/>
  <c r="H88" i="244" s="1"/>
  <c r="J87" i="244"/>
  <c r="F87" i="244"/>
  <c r="A87" i="244"/>
  <c r="H87" i="244" s="1"/>
  <c r="J86" i="244"/>
  <c r="F86" i="244"/>
  <c r="A86" i="244"/>
  <c r="H86" i="244" s="1"/>
  <c r="J85" i="244"/>
  <c r="F85" i="244"/>
  <c r="A85" i="244"/>
  <c r="H85" i="244" s="1"/>
  <c r="F84" i="244"/>
  <c r="A84" i="244"/>
  <c r="H84" i="244" s="1"/>
  <c r="J83" i="244"/>
  <c r="F83" i="244"/>
  <c r="A83" i="244"/>
  <c r="H83" i="244"/>
  <c r="J82" i="244"/>
  <c r="F82" i="244"/>
  <c r="S82" i="244"/>
  <c r="A82" i="244"/>
  <c r="J81" i="244"/>
  <c r="F81" i="244"/>
  <c r="Q81" i="244" s="1"/>
  <c r="A81" i="244"/>
  <c r="H81" i="244" s="1"/>
  <c r="J80" i="244"/>
  <c r="F80" i="244"/>
  <c r="A80" i="244"/>
  <c r="H80" i="244" s="1"/>
  <c r="J79" i="244"/>
  <c r="F79" i="244"/>
  <c r="A79" i="244"/>
  <c r="H79" i="244" s="1"/>
  <c r="J78" i="244"/>
  <c r="F78" i="244"/>
  <c r="A78" i="244"/>
  <c r="H78" i="244" s="1"/>
  <c r="Q156" i="244"/>
  <c r="J77" i="244"/>
  <c r="F77" i="244"/>
  <c r="A77" i="244"/>
  <c r="H77" i="244" s="1"/>
  <c r="J76" i="244"/>
  <c r="F76" i="244"/>
  <c r="S76" i="244"/>
  <c r="A76" i="244"/>
  <c r="H76" i="244" s="1"/>
  <c r="J75" i="244"/>
  <c r="F75" i="244"/>
  <c r="A75" i="244"/>
  <c r="H75" i="244"/>
  <c r="J74" i="244"/>
  <c r="F74" i="244"/>
  <c r="A74" i="244"/>
  <c r="H74" i="244"/>
  <c r="F73" i="244"/>
  <c r="A73" i="244"/>
  <c r="H73" i="244"/>
  <c r="J72" i="244"/>
  <c r="F72" i="244"/>
  <c r="R72" i="244" s="1"/>
  <c r="A72" i="244"/>
  <c r="H72" i="244" s="1"/>
  <c r="F71" i="244"/>
  <c r="V71" i="244"/>
  <c r="A71" i="244"/>
  <c r="H71" i="244" s="1"/>
  <c r="J70" i="244"/>
  <c r="F70" i="244"/>
  <c r="A70" i="244"/>
  <c r="H70" i="244" s="1"/>
  <c r="J69" i="244"/>
  <c r="F69" i="244"/>
  <c r="A69" i="244"/>
  <c r="H69" i="244" s="1"/>
  <c r="J68" i="244"/>
  <c r="F68" i="244"/>
  <c r="A68" i="244"/>
  <c r="H68" i="244" s="1"/>
  <c r="F67" i="244"/>
  <c r="Q67" i="244" s="1"/>
  <c r="A67" i="244"/>
  <c r="H67" i="244" s="1"/>
  <c r="J66" i="244"/>
  <c r="F66" i="244"/>
  <c r="A66" i="244"/>
  <c r="H66" i="244"/>
  <c r="J65" i="244"/>
  <c r="F65" i="244"/>
  <c r="A65" i="244"/>
  <c r="H65" i="244" s="1"/>
  <c r="F64" i="244"/>
  <c r="A64" i="244"/>
  <c r="H64" i="244" s="1"/>
  <c r="J63" i="244"/>
  <c r="F63" i="244"/>
  <c r="A63" i="244"/>
  <c r="H63" i="244"/>
  <c r="J62" i="244"/>
  <c r="F62" i="244"/>
  <c r="A62" i="244"/>
  <c r="H62" i="244" s="1"/>
  <c r="J61" i="244"/>
  <c r="F61" i="244"/>
  <c r="A61" i="244"/>
  <c r="H61" i="244"/>
  <c r="J60" i="244"/>
  <c r="F60" i="244"/>
  <c r="A60" i="244"/>
  <c r="H60" i="244" s="1"/>
  <c r="J59" i="244"/>
  <c r="F59" i="244"/>
  <c r="R59" i="244"/>
  <c r="A59" i="244"/>
  <c r="H59" i="244" s="1"/>
  <c r="J58" i="244"/>
  <c r="F58" i="244"/>
  <c r="A58" i="244"/>
  <c r="H58" i="244" s="1"/>
  <c r="J57" i="244"/>
  <c r="F57" i="244"/>
  <c r="S57" i="244"/>
  <c r="A57" i="244"/>
  <c r="H57" i="244" s="1"/>
  <c r="J56" i="244"/>
  <c r="F56" i="244"/>
  <c r="A56" i="244"/>
  <c r="H56" i="244"/>
  <c r="J55" i="244"/>
  <c r="F55" i="244"/>
  <c r="S55" i="244"/>
  <c r="A55" i="244"/>
  <c r="H55" i="244" s="1"/>
  <c r="J54" i="244"/>
  <c r="F54" i="244"/>
  <c r="A54" i="244"/>
  <c r="H54" i="244" s="1"/>
  <c r="J53" i="244"/>
  <c r="F53" i="244"/>
  <c r="Q53" i="244"/>
  <c r="A53" i="244"/>
  <c r="J52" i="244"/>
  <c r="F52" i="244"/>
  <c r="V52" i="244" s="1"/>
  <c r="A52" i="244"/>
  <c r="H52" i="244"/>
  <c r="J51" i="244"/>
  <c r="F51" i="244"/>
  <c r="A51" i="244"/>
  <c r="H51" i="244" s="1"/>
  <c r="J50" i="244"/>
  <c r="F50" i="244"/>
  <c r="A50" i="244"/>
  <c r="H50" i="244" s="1"/>
  <c r="J49" i="244"/>
  <c r="F49" i="244"/>
  <c r="A49" i="244"/>
  <c r="H49" i="244" s="1"/>
  <c r="J48" i="244"/>
  <c r="F48" i="244"/>
  <c r="Q48" i="244" s="1"/>
  <c r="A48" i="244"/>
  <c r="H48" i="244" s="1"/>
  <c r="J47" i="244"/>
  <c r="F47" i="244"/>
  <c r="U47" i="244" s="1"/>
  <c r="A47" i="244"/>
  <c r="H47" i="244" s="1"/>
  <c r="J46" i="244"/>
  <c r="F46" i="244"/>
  <c r="A46" i="244"/>
  <c r="H46" i="244" s="1"/>
  <c r="J45" i="244"/>
  <c r="F45" i="244"/>
  <c r="A45" i="244"/>
  <c r="H45" i="244" s="1"/>
  <c r="J44" i="244"/>
  <c r="F44" i="244"/>
  <c r="A44" i="244"/>
  <c r="H44" i="244" s="1"/>
  <c r="J43" i="244"/>
  <c r="F43" i="244"/>
  <c r="R43" i="244"/>
  <c r="A43" i="244"/>
  <c r="H43" i="244" s="1"/>
  <c r="J42" i="244"/>
  <c r="F42" i="244"/>
  <c r="A42" i="244"/>
  <c r="J41" i="244"/>
  <c r="F41" i="244"/>
  <c r="A41" i="244"/>
  <c r="J40" i="244"/>
  <c r="F40" i="244"/>
  <c r="A40" i="244"/>
  <c r="H40" i="244" s="1"/>
  <c r="F39" i="244"/>
  <c r="V39" i="244"/>
  <c r="A39" i="244"/>
  <c r="H39" i="244" s="1"/>
  <c r="J38" i="244"/>
  <c r="F38" i="244"/>
  <c r="A38" i="244"/>
  <c r="H38" i="244" s="1"/>
  <c r="J37" i="244"/>
  <c r="F37" i="244"/>
  <c r="A37" i="244"/>
  <c r="H37" i="244" s="1"/>
  <c r="J36" i="244"/>
  <c r="F36" i="244"/>
  <c r="A36" i="244"/>
  <c r="H36" i="244" s="1"/>
  <c r="J35" i="244"/>
  <c r="F35" i="244"/>
  <c r="Q35" i="244" s="1"/>
  <c r="A35" i="244"/>
  <c r="H35" i="244" s="1"/>
  <c r="F34" i="244"/>
  <c r="V34" i="244"/>
  <c r="A34" i="244"/>
  <c r="H34" i="244" s="1"/>
  <c r="J33" i="244"/>
  <c r="F33" i="244"/>
  <c r="A33" i="244"/>
  <c r="J32" i="244"/>
  <c r="F32" i="244"/>
  <c r="A32" i="244"/>
  <c r="H32" i="244"/>
  <c r="J31" i="244"/>
  <c r="F31" i="244"/>
  <c r="A31" i="244"/>
  <c r="H31" i="244" s="1"/>
  <c r="J30" i="244"/>
  <c r="F30" i="244"/>
  <c r="Q30" i="244"/>
  <c r="A30" i="244"/>
  <c r="J29" i="244"/>
  <c r="F29" i="244"/>
  <c r="A29" i="244"/>
  <c r="H29" i="244" s="1"/>
  <c r="J28" i="244"/>
  <c r="F28" i="244"/>
  <c r="A28" i="244"/>
  <c r="H28" i="244" s="1"/>
  <c r="J27" i="244"/>
  <c r="F27" i="244"/>
  <c r="A27" i="244"/>
  <c r="H27" i="244" s="1"/>
  <c r="J26" i="244"/>
  <c r="F26" i="244"/>
  <c r="A26" i="244"/>
  <c r="H26" i="244" s="1"/>
  <c r="F25" i="244"/>
  <c r="A25" i="244"/>
  <c r="H25" i="244" s="1"/>
  <c r="J24" i="244"/>
  <c r="F24" i="244"/>
  <c r="V24" i="244" s="1"/>
  <c r="A24" i="244"/>
  <c r="H24" i="244" s="1"/>
  <c r="J23" i="244"/>
  <c r="F23" i="244"/>
  <c r="S23" i="244"/>
  <c r="A23" i="244"/>
  <c r="H23" i="244" s="1"/>
  <c r="J22" i="244"/>
  <c r="F22" i="244"/>
  <c r="A22" i="244"/>
  <c r="H22" i="244" s="1"/>
  <c r="J21" i="244"/>
  <c r="F21" i="244"/>
  <c r="Q21" i="244" s="1"/>
  <c r="A21" i="244"/>
  <c r="H21" i="244"/>
  <c r="J20" i="244"/>
  <c r="F20" i="244"/>
  <c r="A20" i="244"/>
  <c r="H20" i="244" s="1"/>
  <c r="J19" i="244"/>
  <c r="F19" i="244"/>
  <c r="A19" i="244"/>
  <c r="H19" i="244"/>
  <c r="J18" i="244"/>
  <c r="F18" i="244"/>
  <c r="A18" i="244"/>
  <c r="H18" i="244" s="1"/>
  <c r="J17" i="244"/>
  <c r="F17" i="244"/>
  <c r="A17" i="244"/>
  <c r="H17" i="244" s="1"/>
  <c r="F16" i="244"/>
  <c r="Q16" i="244"/>
  <c r="A16" i="244"/>
  <c r="H16" i="244" s="1"/>
  <c r="J15" i="244"/>
  <c r="F15" i="244"/>
  <c r="A15" i="244"/>
  <c r="H15" i="244" s="1"/>
  <c r="J14" i="244"/>
  <c r="F14" i="244"/>
  <c r="A14" i="244"/>
  <c r="H14" i="244" s="1"/>
  <c r="J13" i="244"/>
  <c r="F13" i="244"/>
  <c r="A13" i="244"/>
  <c r="H13" i="244" s="1"/>
  <c r="J12" i="244"/>
  <c r="F12" i="244"/>
  <c r="A12" i="244"/>
  <c r="H12" i="244"/>
  <c r="F11" i="244"/>
  <c r="A11" i="244"/>
  <c r="H11" i="244" s="1"/>
  <c r="F10" i="244"/>
  <c r="Q10" i="244" s="1"/>
  <c r="A10" i="244"/>
  <c r="H10" i="244" s="1"/>
  <c r="J9" i="244"/>
  <c r="F9" i="244"/>
  <c r="S9" i="244" s="1"/>
  <c r="A9" i="244"/>
  <c r="H9" i="244" s="1"/>
  <c r="F8" i="244"/>
  <c r="A8" i="244"/>
  <c r="J7" i="244"/>
  <c r="F7" i="244"/>
  <c r="A7" i="244"/>
  <c r="H7" i="244"/>
  <c r="J6" i="244"/>
  <c r="F6" i="244"/>
  <c r="A6" i="244"/>
  <c r="H6" i="244" s="1"/>
  <c r="J5" i="244"/>
  <c r="F5" i="244"/>
  <c r="Q5" i="244"/>
  <c r="A5" i="244"/>
  <c r="H5" i="244"/>
  <c r="AD4" i="244"/>
  <c r="AI4" i="244" s="1"/>
  <c r="J4" i="244"/>
  <c r="F4" i="244"/>
  <c r="A4" i="244"/>
  <c r="AD3" i="244"/>
  <c r="AI3" i="244" s="1"/>
  <c r="J3" i="244"/>
  <c r="F3" i="244"/>
  <c r="A3" i="244"/>
  <c r="S154" i="244" s="1"/>
  <c r="AD2" i="244"/>
  <c r="AI2" i="244" s="1"/>
  <c r="J2" i="244"/>
  <c r="F2" i="244"/>
  <c r="A2" i="244"/>
  <c r="H2" i="244"/>
  <c r="V155" i="243"/>
  <c r="U155" i="243"/>
  <c r="T155" i="243"/>
  <c r="S155" i="243"/>
  <c r="Q155" i="243"/>
  <c r="Q153" i="243"/>
  <c r="E149" i="243"/>
  <c r="V147" i="243"/>
  <c r="U147" i="243"/>
  <c r="T147" i="243"/>
  <c r="S147" i="243"/>
  <c r="R147" i="243"/>
  <c r="Q147" i="243"/>
  <c r="W147" i="243"/>
  <c r="F146" i="243"/>
  <c r="A146" i="243"/>
  <c r="H146" i="243" s="1"/>
  <c r="J145" i="243"/>
  <c r="F145" i="243"/>
  <c r="A145" i="243"/>
  <c r="H145" i="243"/>
  <c r="J144" i="243"/>
  <c r="F144" i="243"/>
  <c r="A144" i="243"/>
  <c r="H144" i="243"/>
  <c r="J143" i="243"/>
  <c r="F143" i="243"/>
  <c r="A143" i="243"/>
  <c r="H143" i="243"/>
  <c r="J142" i="243"/>
  <c r="F142" i="243"/>
  <c r="A142" i="243"/>
  <c r="H142" i="243" s="1"/>
  <c r="J141" i="243"/>
  <c r="F141" i="243"/>
  <c r="A141" i="243"/>
  <c r="H141" i="243" s="1"/>
  <c r="F140" i="243"/>
  <c r="A140" i="243"/>
  <c r="H140" i="243" s="1"/>
  <c r="F139" i="243"/>
  <c r="A139" i="243"/>
  <c r="H139" i="243"/>
  <c r="J138" i="243"/>
  <c r="F138" i="243"/>
  <c r="A138" i="243"/>
  <c r="H138" i="243" s="1"/>
  <c r="J137" i="243"/>
  <c r="F137" i="243"/>
  <c r="A137" i="243"/>
  <c r="H137" i="243"/>
  <c r="J136" i="243"/>
  <c r="F136" i="243"/>
  <c r="A136" i="243"/>
  <c r="H136" i="243" s="1"/>
  <c r="J135" i="243"/>
  <c r="F135" i="243"/>
  <c r="A135" i="243"/>
  <c r="H135" i="243"/>
  <c r="J134" i="243"/>
  <c r="F134" i="243"/>
  <c r="A134" i="243"/>
  <c r="H134" i="243"/>
  <c r="F133" i="243"/>
  <c r="A133" i="243"/>
  <c r="H133" i="243"/>
  <c r="J132" i="243"/>
  <c r="F132" i="243"/>
  <c r="A132" i="243"/>
  <c r="H132" i="243" s="1"/>
  <c r="J131" i="243"/>
  <c r="F131" i="243"/>
  <c r="A131" i="243"/>
  <c r="H131" i="243"/>
  <c r="J130" i="243"/>
  <c r="F130" i="243"/>
  <c r="A130" i="243"/>
  <c r="H130" i="243"/>
  <c r="F129" i="243"/>
  <c r="A129" i="243"/>
  <c r="H129" i="243" s="1"/>
  <c r="J128" i="243"/>
  <c r="F128" i="243"/>
  <c r="A128" i="243"/>
  <c r="H128" i="243" s="1"/>
  <c r="J127" i="243"/>
  <c r="F127" i="243"/>
  <c r="A127" i="243"/>
  <c r="H127" i="243" s="1"/>
  <c r="J126" i="243"/>
  <c r="F126" i="243"/>
  <c r="A126" i="243"/>
  <c r="H126" i="243" s="1"/>
  <c r="J125" i="243"/>
  <c r="F125" i="243"/>
  <c r="A125" i="243"/>
  <c r="H125" i="243" s="1"/>
  <c r="J124" i="243"/>
  <c r="F124" i="243"/>
  <c r="A124" i="243"/>
  <c r="H124" i="243" s="1"/>
  <c r="J123" i="243"/>
  <c r="F123" i="243"/>
  <c r="A123" i="243"/>
  <c r="H123" i="243"/>
  <c r="J122" i="243"/>
  <c r="F122" i="243"/>
  <c r="A122" i="243"/>
  <c r="H122" i="243"/>
  <c r="J121" i="243"/>
  <c r="F121" i="243"/>
  <c r="A121" i="243"/>
  <c r="H121" i="243"/>
  <c r="J120" i="243"/>
  <c r="F120" i="243"/>
  <c r="A120" i="243"/>
  <c r="H120" i="243"/>
  <c r="J119" i="243"/>
  <c r="F119" i="243"/>
  <c r="A119" i="243"/>
  <c r="H119" i="243" s="1"/>
  <c r="J118" i="243"/>
  <c r="F118" i="243"/>
  <c r="A118" i="243"/>
  <c r="H118" i="243" s="1"/>
  <c r="J117" i="243"/>
  <c r="F117" i="243"/>
  <c r="A117" i="243"/>
  <c r="H117" i="243" s="1"/>
  <c r="J116" i="243"/>
  <c r="F116" i="243"/>
  <c r="A116" i="243"/>
  <c r="H116" i="243" s="1"/>
  <c r="F115" i="243"/>
  <c r="A115" i="243"/>
  <c r="H115" i="243"/>
  <c r="F114" i="243"/>
  <c r="A114" i="243"/>
  <c r="H114" i="243" s="1"/>
  <c r="J113" i="243"/>
  <c r="F113" i="243"/>
  <c r="A113" i="243"/>
  <c r="H113" i="243" s="1"/>
  <c r="J112" i="243"/>
  <c r="F112" i="243"/>
  <c r="A112" i="243"/>
  <c r="H112" i="243"/>
  <c r="J111" i="243"/>
  <c r="F111" i="243"/>
  <c r="A111" i="243"/>
  <c r="H111" i="243"/>
  <c r="J110" i="243"/>
  <c r="F110" i="243"/>
  <c r="A110" i="243"/>
  <c r="H110" i="243" s="1"/>
  <c r="J109" i="243"/>
  <c r="F109" i="243"/>
  <c r="A109" i="243"/>
  <c r="H109" i="243" s="1"/>
  <c r="J108" i="243"/>
  <c r="F108" i="243"/>
  <c r="A108" i="243"/>
  <c r="H108" i="243" s="1"/>
  <c r="J107" i="243"/>
  <c r="F107" i="243"/>
  <c r="A107" i="243"/>
  <c r="H107" i="243"/>
  <c r="J106" i="243"/>
  <c r="F106" i="243"/>
  <c r="A106" i="243"/>
  <c r="H106" i="243" s="1"/>
  <c r="J105" i="243"/>
  <c r="F105" i="243"/>
  <c r="A105" i="243"/>
  <c r="H105" i="243" s="1"/>
  <c r="F104" i="243"/>
  <c r="A104" i="243"/>
  <c r="H104" i="243" s="1"/>
  <c r="J103" i="243"/>
  <c r="F103" i="243"/>
  <c r="A103" i="243"/>
  <c r="H103" i="243" s="1"/>
  <c r="J102" i="243"/>
  <c r="F102" i="243"/>
  <c r="A102" i="243"/>
  <c r="H102" i="243" s="1"/>
  <c r="F101" i="243"/>
  <c r="A101" i="243"/>
  <c r="H101" i="243"/>
  <c r="J100" i="243"/>
  <c r="F100" i="243"/>
  <c r="A100" i="243"/>
  <c r="H100" i="243" s="1"/>
  <c r="J99" i="243"/>
  <c r="F99" i="243"/>
  <c r="A99" i="243"/>
  <c r="H99" i="243" s="1"/>
  <c r="J98" i="243"/>
  <c r="F98" i="243"/>
  <c r="A98" i="243"/>
  <c r="H98" i="243"/>
  <c r="F97" i="243"/>
  <c r="A97" i="243"/>
  <c r="H97" i="243" s="1"/>
  <c r="J96" i="243"/>
  <c r="H96" i="243"/>
  <c r="F96" i="243"/>
  <c r="A96" i="243"/>
  <c r="S156" i="243"/>
  <c r="J95" i="243"/>
  <c r="F95" i="243"/>
  <c r="A95" i="243"/>
  <c r="H95" i="243"/>
  <c r="F94" i="243"/>
  <c r="A94" i="243"/>
  <c r="H94" i="243"/>
  <c r="J93" i="243"/>
  <c r="F93" i="243"/>
  <c r="A93" i="243"/>
  <c r="H93" i="243"/>
  <c r="J92" i="243"/>
  <c r="F92" i="243"/>
  <c r="A92" i="243"/>
  <c r="H92" i="243"/>
  <c r="J91" i="243"/>
  <c r="F91" i="243"/>
  <c r="A91" i="243"/>
  <c r="H91" i="243" s="1"/>
  <c r="J90" i="243"/>
  <c r="F90" i="243"/>
  <c r="A90" i="243"/>
  <c r="H90" i="243" s="1"/>
  <c r="J89" i="243"/>
  <c r="F89" i="243"/>
  <c r="A89" i="243"/>
  <c r="H89" i="243" s="1"/>
  <c r="J88" i="243"/>
  <c r="F88" i="243"/>
  <c r="A88" i="243"/>
  <c r="H88" i="243" s="1"/>
  <c r="J87" i="243"/>
  <c r="F87" i="243"/>
  <c r="A87" i="243"/>
  <c r="H87" i="243"/>
  <c r="J86" i="243"/>
  <c r="F86" i="243"/>
  <c r="A86" i="243"/>
  <c r="H86" i="243" s="1"/>
  <c r="J85" i="243"/>
  <c r="F85" i="243"/>
  <c r="A85" i="243"/>
  <c r="H85" i="243" s="1"/>
  <c r="F84" i="243"/>
  <c r="A84" i="243"/>
  <c r="H84" i="243"/>
  <c r="J83" i="243"/>
  <c r="F83" i="243"/>
  <c r="A83" i="243"/>
  <c r="H83" i="243"/>
  <c r="J82" i="243"/>
  <c r="F82" i="243"/>
  <c r="A82" i="243"/>
  <c r="J81" i="243"/>
  <c r="F81" i="243"/>
  <c r="A81" i="243"/>
  <c r="H81" i="243"/>
  <c r="J80" i="243"/>
  <c r="F80" i="243"/>
  <c r="A80" i="243"/>
  <c r="H80" i="243" s="1"/>
  <c r="J79" i="243"/>
  <c r="F79" i="243"/>
  <c r="A79" i="243"/>
  <c r="H79" i="243"/>
  <c r="J78" i="243"/>
  <c r="F78" i="243"/>
  <c r="A78" i="243"/>
  <c r="Q156" i="243" s="1"/>
  <c r="H78" i="243"/>
  <c r="J77" i="243"/>
  <c r="F77" i="243"/>
  <c r="A77" i="243"/>
  <c r="H77" i="243"/>
  <c r="J76" i="243"/>
  <c r="F76" i="243"/>
  <c r="A76" i="243"/>
  <c r="H76" i="243" s="1"/>
  <c r="J75" i="243"/>
  <c r="F75" i="243"/>
  <c r="A75" i="243"/>
  <c r="H75" i="243" s="1"/>
  <c r="J74" i="243"/>
  <c r="F74" i="243"/>
  <c r="A74" i="243"/>
  <c r="H74" i="243"/>
  <c r="F73" i="243"/>
  <c r="A73" i="243"/>
  <c r="H73" i="243" s="1"/>
  <c r="J72" i="243"/>
  <c r="F72" i="243"/>
  <c r="A72" i="243"/>
  <c r="H72" i="243"/>
  <c r="F71" i="243"/>
  <c r="A71" i="243"/>
  <c r="H71" i="243" s="1"/>
  <c r="J70" i="243"/>
  <c r="F70" i="243"/>
  <c r="A70" i="243"/>
  <c r="H70" i="243" s="1"/>
  <c r="J69" i="243"/>
  <c r="F69" i="243"/>
  <c r="A69" i="243"/>
  <c r="H69" i="243"/>
  <c r="J68" i="243"/>
  <c r="F68" i="243"/>
  <c r="A68" i="243"/>
  <c r="H68" i="243" s="1"/>
  <c r="F67" i="243"/>
  <c r="A67" i="243"/>
  <c r="H67" i="243" s="1"/>
  <c r="J66" i="243"/>
  <c r="F66" i="243"/>
  <c r="A66" i="243"/>
  <c r="H66" i="243"/>
  <c r="J65" i="243"/>
  <c r="F65" i="243"/>
  <c r="A65" i="243"/>
  <c r="H65" i="243" s="1"/>
  <c r="F64" i="243"/>
  <c r="A64" i="243"/>
  <c r="H64" i="243" s="1"/>
  <c r="J63" i="243"/>
  <c r="F63" i="243"/>
  <c r="A63" i="243"/>
  <c r="H63" i="243"/>
  <c r="J62" i="243"/>
  <c r="F62" i="243"/>
  <c r="A62" i="243"/>
  <c r="H62" i="243" s="1"/>
  <c r="J61" i="243"/>
  <c r="F61" i="243"/>
  <c r="A61" i="243"/>
  <c r="H61" i="243"/>
  <c r="J60" i="243"/>
  <c r="F60" i="243"/>
  <c r="A60" i="243"/>
  <c r="H60" i="243" s="1"/>
  <c r="J59" i="243"/>
  <c r="F59" i="243"/>
  <c r="A59" i="243"/>
  <c r="H59" i="243" s="1"/>
  <c r="J58" i="243"/>
  <c r="F58" i="243"/>
  <c r="A58" i="243"/>
  <c r="H58" i="243" s="1"/>
  <c r="J57" i="243"/>
  <c r="F57" i="243"/>
  <c r="A57" i="243"/>
  <c r="H57" i="243"/>
  <c r="J56" i="243"/>
  <c r="F56" i="243"/>
  <c r="A56" i="243"/>
  <c r="H56" i="243"/>
  <c r="J55" i="243"/>
  <c r="F55" i="243"/>
  <c r="A55" i="243"/>
  <c r="H55" i="243"/>
  <c r="J54" i="243"/>
  <c r="F54" i="243"/>
  <c r="A54" i="243"/>
  <c r="H54" i="243" s="1"/>
  <c r="J53" i="243"/>
  <c r="F53" i="243"/>
  <c r="A53" i="243"/>
  <c r="P153" i="243" s="1"/>
  <c r="H53" i="243"/>
  <c r="J52" i="243"/>
  <c r="F52" i="243"/>
  <c r="A52" i="243"/>
  <c r="H52" i="243" s="1"/>
  <c r="J51" i="243"/>
  <c r="F51" i="243"/>
  <c r="A51" i="243"/>
  <c r="H51" i="243" s="1"/>
  <c r="J50" i="243"/>
  <c r="F50" i="243"/>
  <c r="A50" i="243"/>
  <c r="H50" i="243" s="1"/>
  <c r="J49" i="243"/>
  <c r="F49" i="243"/>
  <c r="A49" i="243"/>
  <c r="H49" i="243"/>
  <c r="J48" i="243"/>
  <c r="F48" i="243"/>
  <c r="A48" i="243"/>
  <c r="H48" i="243" s="1"/>
  <c r="J47" i="243"/>
  <c r="F47" i="243"/>
  <c r="A47" i="243"/>
  <c r="H47" i="243"/>
  <c r="J46" i="243"/>
  <c r="F46" i="243"/>
  <c r="A46" i="243"/>
  <c r="H46" i="243"/>
  <c r="J45" i="243"/>
  <c r="F45" i="243"/>
  <c r="A45" i="243"/>
  <c r="H45" i="243"/>
  <c r="J44" i="243"/>
  <c r="F44" i="243"/>
  <c r="A44" i="243"/>
  <c r="H44" i="243" s="1"/>
  <c r="J43" i="243"/>
  <c r="F43" i="243"/>
  <c r="A43" i="243"/>
  <c r="H43" i="243" s="1"/>
  <c r="J42" i="243"/>
  <c r="F42" i="243"/>
  <c r="A42" i="243"/>
  <c r="J41" i="243"/>
  <c r="F41" i="243"/>
  <c r="A41" i="243"/>
  <c r="J40" i="243"/>
  <c r="F40" i="243"/>
  <c r="A40" i="243"/>
  <c r="H40" i="243" s="1"/>
  <c r="F39" i="243"/>
  <c r="A39" i="243"/>
  <c r="H39" i="243" s="1"/>
  <c r="J38" i="243"/>
  <c r="F38" i="243"/>
  <c r="A38" i="243"/>
  <c r="H38" i="243" s="1"/>
  <c r="J37" i="243"/>
  <c r="F37" i="243"/>
  <c r="A37" i="243"/>
  <c r="H37" i="243"/>
  <c r="J36" i="243"/>
  <c r="F36" i="243"/>
  <c r="A36" i="243"/>
  <c r="H36" i="243" s="1"/>
  <c r="J35" i="243"/>
  <c r="F35" i="243"/>
  <c r="A35" i="243"/>
  <c r="H35" i="243" s="1"/>
  <c r="F34" i="243"/>
  <c r="A34" i="243"/>
  <c r="H34" i="243"/>
  <c r="J33" i="243"/>
  <c r="F33" i="243"/>
  <c r="A33" i="243"/>
  <c r="Q154" i="243" s="1"/>
  <c r="H33" i="243"/>
  <c r="J32" i="243"/>
  <c r="F32" i="243"/>
  <c r="A32" i="243"/>
  <c r="H32" i="243"/>
  <c r="J31" i="243"/>
  <c r="F31" i="243"/>
  <c r="A31" i="243"/>
  <c r="H31" i="243"/>
  <c r="J30" i="243"/>
  <c r="F30" i="243"/>
  <c r="A30" i="243"/>
  <c r="J29" i="243"/>
  <c r="F29" i="243"/>
  <c r="A29" i="243"/>
  <c r="H29" i="243" s="1"/>
  <c r="J28" i="243"/>
  <c r="F28" i="243"/>
  <c r="A28" i="243"/>
  <c r="H28" i="243"/>
  <c r="J27" i="243"/>
  <c r="F27" i="243"/>
  <c r="A27" i="243"/>
  <c r="H27" i="243"/>
  <c r="J26" i="243"/>
  <c r="F26" i="243"/>
  <c r="A26" i="243"/>
  <c r="H26" i="243" s="1"/>
  <c r="F25" i="243"/>
  <c r="A25" i="243"/>
  <c r="H25" i="243" s="1"/>
  <c r="J24" i="243"/>
  <c r="F24" i="243"/>
  <c r="A24" i="243"/>
  <c r="H24" i="243"/>
  <c r="J23" i="243"/>
  <c r="F23" i="243"/>
  <c r="A23" i="243"/>
  <c r="H23" i="243"/>
  <c r="J22" i="243"/>
  <c r="F22" i="243"/>
  <c r="A22" i="243"/>
  <c r="H22" i="243" s="1"/>
  <c r="J21" i="243"/>
  <c r="F21" i="243"/>
  <c r="A21" i="243"/>
  <c r="H21" i="243"/>
  <c r="J20" i="243"/>
  <c r="F20" i="243"/>
  <c r="A20" i="243"/>
  <c r="H20" i="243" s="1"/>
  <c r="J19" i="243"/>
  <c r="F19" i="243"/>
  <c r="A19" i="243"/>
  <c r="H19" i="243" s="1"/>
  <c r="J18" i="243"/>
  <c r="F18" i="243"/>
  <c r="A18" i="243"/>
  <c r="H18" i="243" s="1"/>
  <c r="J17" i="243"/>
  <c r="F17" i="243"/>
  <c r="A17" i="243"/>
  <c r="H17" i="243" s="1"/>
  <c r="F16" i="243"/>
  <c r="A16" i="243"/>
  <c r="H16" i="243"/>
  <c r="J15" i="243"/>
  <c r="F15" i="243"/>
  <c r="A15" i="243"/>
  <c r="H15" i="243" s="1"/>
  <c r="J14" i="243"/>
  <c r="F14" i="243"/>
  <c r="A14" i="243"/>
  <c r="H14" i="243"/>
  <c r="J13" i="243"/>
  <c r="F13" i="243"/>
  <c r="A13" i="243"/>
  <c r="H13" i="243"/>
  <c r="J12" i="243"/>
  <c r="F12" i="243"/>
  <c r="A12" i="243"/>
  <c r="H12" i="243" s="1"/>
  <c r="F11" i="243"/>
  <c r="A11" i="243"/>
  <c r="H11" i="243"/>
  <c r="F10" i="243"/>
  <c r="A10" i="243"/>
  <c r="H10" i="243" s="1"/>
  <c r="J9" i="243"/>
  <c r="F9" i="243"/>
  <c r="A9" i="243"/>
  <c r="H9" i="243"/>
  <c r="F8" i="243"/>
  <c r="A8" i="243"/>
  <c r="J7" i="243"/>
  <c r="F7" i="243"/>
  <c r="A7" i="243"/>
  <c r="H7" i="243"/>
  <c r="J6" i="243"/>
  <c r="F6" i="243"/>
  <c r="A6" i="243"/>
  <c r="H6" i="243"/>
  <c r="J5" i="243"/>
  <c r="F5" i="243"/>
  <c r="A5" i="243"/>
  <c r="H5" i="243"/>
  <c r="AD4" i="243"/>
  <c r="AI4" i="243" s="1"/>
  <c r="J4" i="243"/>
  <c r="F4" i="243"/>
  <c r="A4" i="243"/>
  <c r="H4" i="243"/>
  <c r="AD3" i="243"/>
  <c r="AI3" i="243" s="1"/>
  <c r="J3" i="243"/>
  <c r="F3" i="243"/>
  <c r="A3" i="243"/>
  <c r="H3" i="243"/>
  <c r="AD2" i="243"/>
  <c r="AI2" i="243" s="1"/>
  <c r="J2" i="243"/>
  <c r="F2" i="243"/>
  <c r="A2" i="243"/>
  <c r="H2" i="243" s="1"/>
  <c r="V155" i="242"/>
  <c r="U155" i="242"/>
  <c r="T155" i="242"/>
  <c r="S155" i="242"/>
  <c r="Q155" i="242"/>
  <c r="Q153" i="242"/>
  <c r="E149" i="242"/>
  <c r="V147" i="242"/>
  <c r="U147" i="242"/>
  <c r="T147" i="242"/>
  <c r="S147" i="242"/>
  <c r="R147" i="242"/>
  <c r="Q147" i="242"/>
  <c r="W147" i="242" s="1"/>
  <c r="F146" i="242"/>
  <c r="A146" i="242"/>
  <c r="H146" i="242" s="1"/>
  <c r="J145" i="242"/>
  <c r="F145" i="242"/>
  <c r="R145" i="242" s="1"/>
  <c r="A145" i="242"/>
  <c r="H145" i="242"/>
  <c r="J144" i="242"/>
  <c r="F144" i="242"/>
  <c r="V144" i="242" s="1"/>
  <c r="A144" i="242"/>
  <c r="H144" i="242" s="1"/>
  <c r="J143" i="242"/>
  <c r="F143" i="242"/>
  <c r="U143" i="242"/>
  <c r="A143" i="242"/>
  <c r="H143" i="242" s="1"/>
  <c r="J142" i="242"/>
  <c r="F142" i="242"/>
  <c r="A142" i="242"/>
  <c r="H142" i="242"/>
  <c r="J141" i="242"/>
  <c r="F141" i="242"/>
  <c r="A141" i="242"/>
  <c r="H141" i="242" s="1"/>
  <c r="F140" i="242"/>
  <c r="U140" i="242" s="1"/>
  <c r="A140" i="242"/>
  <c r="H140" i="242" s="1"/>
  <c r="F139" i="242"/>
  <c r="A139" i="242"/>
  <c r="H139" i="242" s="1"/>
  <c r="J138" i="242"/>
  <c r="F138" i="242"/>
  <c r="T138" i="242"/>
  <c r="A138" i="242"/>
  <c r="H138" i="242"/>
  <c r="J137" i="242"/>
  <c r="F137" i="242"/>
  <c r="A137" i="242"/>
  <c r="H137" i="242"/>
  <c r="J136" i="242"/>
  <c r="F136" i="242"/>
  <c r="V136" i="242"/>
  <c r="A136" i="242"/>
  <c r="H136" i="242"/>
  <c r="J135" i="242"/>
  <c r="F135" i="242"/>
  <c r="A135" i="242"/>
  <c r="H135" i="242" s="1"/>
  <c r="J134" i="242"/>
  <c r="F134" i="242"/>
  <c r="U134" i="242" s="1"/>
  <c r="A134" i="242"/>
  <c r="H134" i="242"/>
  <c r="F133" i="242"/>
  <c r="A133" i="242"/>
  <c r="H133" i="242" s="1"/>
  <c r="J132" i="242"/>
  <c r="F132" i="242"/>
  <c r="U132" i="242"/>
  <c r="A132" i="242"/>
  <c r="H132" i="242" s="1"/>
  <c r="J131" i="242"/>
  <c r="F131" i="242"/>
  <c r="T131" i="242"/>
  <c r="A131" i="242"/>
  <c r="H131" i="242"/>
  <c r="J130" i="242"/>
  <c r="F130" i="242"/>
  <c r="A130" i="242"/>
  <c r="H130" i="242"/>
  <c r="F129" i="242"/>
  <c r="V129" i="242" s="1"/>
  <c r="A129" i="242"/>
  <c r="H129" i="242" s="1"/>
  <c r="J128" i="242"/>
  <c r="F128" i="242"/>
  <c r="A128" i="242"/>
  <c r="H128" i="242"/>
  <c r="J127" i="242"/>
  <c r="F127" i="242"/>
  <c r="V127" i="242"/>
  <c r="A127" i="242"/>
  <c r="H127" i="242" s="1"/>
  <c r="J126" i="242"/>
  <c r="F126" i="242"/>
  <c r="A126" i="242"/>
  <c r="H126" i="242" s="1"/>
  <c r="J125" i="242"/>
  <c r="F125" i="242"/>
  <c r="R125" i="242"/>
  <c r="A125" i="242"/>
  <c r="H125" i="242" s="1"/>
  <c r="J124" i="242"/>
  <c r="F124" i="242"/>
  <c r="S124" i="242" s="1"/>
  <c r="A124" i="242"/>
  <c r="H124" i="242" s="1"/>
  <c r="J123" i="242"/>
  <c r="F123" i="242"/>
  <c r="A123" i="242"/>
  <c r="H123" i="242"/>
  <c r="J122" i="242"/>
  <c r="F122" i="242"/>
  <c r="Q122" i="242"/>
  <c r="A122" i="242"/>
  <c r="H122" i="242" s="1"/>
  <c r="J121" i="242"/>
  <c r="F121" i="242"/>
  <c r="A121" i="242"/>
  <c r="H121" i="242"/>
  <c r="J120" i="242"/>
  <c r="F120" i="242"/>
  <c r="A120" i="242"/>
  <c r="H120" i="242" s="1"/>
  <c r="J119" i="242"/>
  <c r="F119" i="242"/>
  <c r="T119" i="242"/>
  <c r="A119" i="242"/>
  <c r="H119" i="242"/>
  <c r="J118" i="242"/>
  <c r="F118" i="242"/>
  <c r="A118" i="242"/>
  <c r="H118" i="242" s="1"/>
  <c r="J117" i="242"/>
  <c r="F117" i="242"/>
  <c r="R117" i="242"/>
  <c r="A117" i="242"/>
  <c r="H117" i="242"/>
  <c r="J116" i="242"/>
  <c r="F116" i="242"/>
  <c r="A116" i="242"/>
  <c r="H116" i="242" s="1"/>
  <c r="F115" i="242"/>
  <c r="V115" i="242"/>
  <c r="A115" i="242"/>
  <c r="H115" i="242" s="1"/>
  <c r="F114" i="242"/>
  <c r="A114" i="242"/>
  <c r="H114" i="242"/>
  <c r="J113" i="242"/>
  <c r="F113" i="242"/>
  <c r="R113" i="242" s="1"/>
  <c r="A113" i="242"/>
  <c r="H113" i="242" s="1"/>
  <c r="J112" i="242"/>
  <c r="F112" i="242"/>
  <c r="A112" i="242"/>
  <c r="H112" i="242"/>
  <c r="J111" i="242"/>
  <c r="F111" i="242"/>
  <c r="V111" i="242"/>
  <c r="A111" i="242"/>
  <c r="H111" i="242" s="1"/>
  <c r="J110" i="242"/>
  <c r="F110" i="242"/>
  <c r="A110" i="242"/>
  <c r="H110" i="242"/>
  <c r="J109" i="242"/>
  <c r="F109" i="242"/>
  <c r="T109" i="242" s="1"/>
  <c r="A109" i="242"/>
  <c r="H109" i="242" s="1"/>
  <c r="J108" i="242"/>
  <c r="F108" i="242"/>
  <c r="A108" i="242"/>
  <c r="H108" i="242"/>
  <c r="J107" i="242"/>
  <c r="F107" i="242"/>
  <c r="T107" i="242"/>
  <c r="A107" i="242"/>
  <c r="H107" i="242" s="1"/>
  <c r="J106" i="242"/>
  <c r="F106" i="242"/>
  <c r="S106" i="242"/>
  <c r="A106" i="242"/>
  <c r="H106" i="242" s="1"/>
  <c r="J105" i="242"/>
  <c r="F105" i="242"/>
  <c r="A105" i="242"/>
  <c r="H105" i="242"/>
  <c r="F104" i="242"/>
  <c r="T104" i="242"/>
  <c r="A104" i="242"/>
  <c r="H104" i="242"/>
  <c r="J103" i="242"/>
  <c r="F103" i="242"/>
  <c r="R103" i="242" s="1"/>
  <c r="A103" i="242"/>
  <c r="H103" i="242"/>
  <c r="J102" i="242"/>
  <c r="F102" i="242"/>
  <c r="A102" i="242"/>
  <c r="H102" i="242"/>
  <c r="F101" i="242"/>
  <c r="A101" i="242"/>
  <c r="H101" i="242"/>
  <c r="J100" i="242"/>
  <c r="F100" i="242"/>
  <c r="A100" i="242"/>
  <c r="H100" i="242"/>
  <c r="J99" i="242"/>
  <c r="F99" i="242"/>
  <c r="S99" i="242" s="1"/>
  <c r="A99" i="242"/>
  <c r="H99" i="242" s="1"/>
  <c r="J98" i="242"/>
  <c r="F98" i="242"/>
  <c r="V98" i="242"/>
  <c r="A98" i="242"/>
  <c r="H98" i="242" s="1"/>
  <c r="F97" i="242"/>
  <c r="V97" i="242" s="1"/>
  <c r="A97" i="242"/>
  <c r="H97" i="242" s="1"/>
  <c r="J96" i="242"/>
  <c r="H96" i="242"/>
  <c r="F96" i="242"/>
  <c r="U96" i="242"/>
  <c r="A96" i="242"/>
  <c r="S156" i="242" s="1"/>
  <c r="J95" i="242"/>
  <c r="F95" i="242"/>
  <c r="R95" i="242"/>
  <c r="A95" i="242"/>
  <c r="H95" i="242" s="1"/>
  <c r="F94" i="242"/>
  <c r="T94" i="242"/>
  <c r="A94" i="242"/>
  <c r="H94" i="242"/>
  <c r="J93" i="242"/>
  <c r="F93" i="242"/>
  <c r="T93" i="242" s="1"/>
  <c r="A93" i="242"/>
  <c r="H93" i="242"/>
  <c r="J92" i="242"/>
  <c r="F92" i="242"/>
  <c r="A92" i="242"/>
  <c r="H92" i="242" s="1"/>
  <c r="J91" i="242"/>
  <c r="F91" i="242"/>
  <c r="A91" i="242"/>
  <c r="H91" i="242" s="1"/>
  <c r="J90" i="242"/>
  <c r="F90" i="242"/>
  <c r="R90" i="242" s="1"/>
  <c r="A90" i="242"/>
  <c r="H90" i="242" s="1"/>
  <c r="J89" i="242"/>
  <c r="F89" i="242"/>
  <c r="U89" i="242" s="1"/>
  <c r="A89" i="242"/>
  <c r="H89" i="242"/>
  <c r="J88" i="242"/>
  <c r="F88" i="242"/>
  <c r="S88" i="242" s="1"/>
  <c r="A88" i="242"/>
  <c r="H88" i="242" s="1"/>
  <c r="J87" i="242"/>
  <c r="F87" i="242"/>
  <c r="A87" i="242"/>
  <c r="H87" i="242" s="1"/>
  <c r="J86" i="242"/>
  <c r="F86" i="242"/>
  <c r="V86" i="242"/>
  <c r="A86" i="242"/>
  <c r="H86" i="242" s="1"/>
  <c r="J85" i="242"/>
  <c r="F85" i="242"/>
  <c r="S85" i="242"/>
  <c r="A85" i="242"/>
  <c r="H85" i="242" s="1"/>
  <c r="F84" i="242"/>
  <c r="T84" i="242" s="1"/>
  <c r="A84" i="242"/>
  <c r="H84" i="242" s="1"/>
  <c r="J83" i="242"/>
  <c r="F83" i="242"/>
  <c r="S83" i="242"/>
  <c r="A83" i="242"/>
  <c r="H83" i="242" s="1"/>
  <c r="J82" i="242"/>
  <c r="F82" i="242"/>
  <c r="A82" i="242"/>
  <c r="J81" i="242"/>
  <c r="F81" i="242"/>
  <c r="T81" i="242"/>
  <c r="A81" i="242"/>
  <c r="H81" i="242" s="1"/>
  <c r="J80" i="242"/>
  <c r="F80" i="242"/>
  <c r="U80" i="242" s="1"/>
  <c r="A80" i="242"/>
  <c r="H80" i="242" s="1"/>
  <c r="J79" i="242"/>
  <c r="F79" i="242"/>
  <c r="R79" i="242"/>
  <c r="A79" i="242"/>
  <c r="H79" i="242"/>
  <c r="J78" i="242"/>
  <c r="F78" i="242"/>
  <c r="A78" i="242"/>
  <c r="H78" i="242"/>
  <c r="J77" i="242"/>
  <c r="F77" i="242"/>
  <c r="V77" i="242" s="1"/>
  <c r="A77" i="242"/>
  <c r="H77" i="242"/>
  <c r="J76" i="242"/>
  <c r="F76" i="242"/>
  <c r="A76" i="242"/>
  <c r="H76" i="242" s="1"/>
  <c r="J75" i="242"/>
  <c r="F75" i="242"/>
  <c r="S75" i="242"/>
  <c r="A75" i="242"/>
  <c r="H75" i="242" s="1"/>
  <c r="J74" i="242"/>
  <c r="F74" i="242"/>
  <c r="A74" i="242"/>
  <c r="H74" i="242" s="1"/>
  <c r="F73" i="242"/>
  <c r="Q73" i="242"/>
  <c r="A73" i="242"/>
  <c r="H73" i="242"/>
  <c r="J72" i="242"/>
  <c r="F72" i="242"/>
  <c r="R72" i="242" s="1"/>
  <c r="A72" i="242"/>
  <c r="H72" i="242" s="1"/>
  <c r="F71" i="242"/>
  <c r="R71" i="242" s="1"/>
  <c r="A71" i="242"/>
  <c r="H71" i="242" s="1"/>
  <c r="J70" i="242"/>
  <c r="F70" i="242"/>
  <c r="U70" i="242" s="1"/>
  <c r="A70" i="242"/>
  <c r="H70" i="242"/>
  <c r="J69" i="242"/>
  <c r="F69" i="242"/>
  <c r="R69" i="242"/>
  <c r="A69" i="242"/>
  <c r="H69" i="242" s="1"/>
  <c r="J68" i="242"/>
  <c r="F68" i="242"/>
  <c r="S68" i="242"/>
  <c r="A68" i="242"/>
  <c r="H68" i="242" s="1"/>
  <c r="F67" i="242"/>
  <c r="Q67" i="242" s="1"/>
  <c r="A67" i="242"/>
  <c r="H67" i="242" s="1"/>
  <c r="J66" i="242"/>
  <c r="F66" i="242"/>
  <c r="A66" i="242"/>
  <c r="H66" i="242"/>
  <c r="J65" i="242"/>
  <c r="F65" i="242"/>
  <c r="V65" i="242"/>
  <c r="A65" i="242"/>
  <c r="H65" i="242"/>
  <c r="F64" i="242"/>
  <c r="T64" i="242"/>
  <c r="A64" i="242"/>
  <c r="H64" i="242"/>
  <c r="J63" i="242"/>
  <c r="F63" i="242"/>
  <c r="T63" i="242" s="1"/>
  <c r="A63" i="242"/>
  <c r="H63" i="242" s="1"/>
  <c r="J62" i="242"/>
  <c r="F62" i="242"/>
  <c r="T62" i="242" s="1"/>
  <c r="A62" i="242"/>
  <c r="H62" i="242" s="1"/>
  <c r="J61" i="242"/>
  <c r="F61" i="242"/>
  <c r="R61" i="242" s="1"/>
  <c r="A61" i="242"/>
  <c r="H61" i="242"/>
  <c r="J60" i="242"/>
  <c r="F60" i="242"/>
  <c r="A60" i="242"/>
  <c r="H60" i="242"/>
  <c r="J59" i="242"/>
  <c r="F59" i="242"/>
  <c r="A59" i="242"/>
  <c r="H59" i="242"/>
  <c r="J58" i="242"/>
  <c r="F58" i="242"/>
  <c r="A58" i="242"/>
  <c r="H58" i="242" s="1"/>
  <c r="J57" i="242"/>
  <c r="F57" i="242"/>
  <c r="Q57" i="242" s="1"/>
  <c r="A57" i="242"/>
  <c r="H57" i="242" s="1"/>
  <c r="J56" i="242"/>
  <c r="F56" i="242"/>
  <c r="S56" i="242" s="1"/>
  <c r="A56" i="242"/>
  <c r="H56" i="242"/>
  <c r="J55" i="242"/>
  <c r="F55" i="242"/>
  <c r="V55" i="242"/>
  <c r="A55" i="242"/>
  <c r="J54" i="242"/>
  <c r="F54" i="242"/>
  <c r="R54" i="242" s="1"/>
  <c r="A54" i="242"/>
  <c r="H54" i="242" s="1"/>
  <c r="J53" i="242"/>
  <c r="F53" i="242"/>
  <c r="A53" i="242"/>
  <c r="H53" i="242"/>
  <c r="J52" i="242"/>
  <c r="F52" i="242"/>
  <c r="T52" i="242" s="1"/>
  <c r="A52" i="242"/>
  <c r="H52" i="242" s="1"/>
  <c r="J51" i="242"/>
  <c r="F51" i="242"/>
  <c r="V51" i="242" s="1"/>
  <c r="A51" i="242"/>
  <c r="H51" i="242" s="1"/>
  <c r="J50" i="242"/>
  <c r="F50" i="242"/>
  <c r="R50" i="242"/>
  <c r="A50" i="242"/>
  <c r="H50" i="242" s="1"/>
  <c r="J49" i="242"/>
  <c r="F49" i="242"/>
  <c r="U49" i="242"/>
  <c r="A49" i="242"/>
  <c r="H49" i="242" s="1"/>
  <c r="J48" i="242"/>
  <c r="F48" i="242"/>
  <c r="V48" i="242"/>
  <c r="A48" i="242"/>
  <c r="H48" i="242"/>
  <c r="J47" i="242"/>
  <c r="F47" i="242"/>
  <c r="S47" i="242" s="1"/>
  <c r="A47" i="242"/>
  <c r="H47" i="242" s="1"/>
  <c r="J46" i="242"/>
  <c r="F46" i="242"/>
  <c r="A46" i="242"/>
  <c r="Q156" i="242" s="1"/>
  <c r="H46" i="242"/>
  <c r="J45" i="242"/>
  <c r="F45" i="242"/>
  <c r="R45" i="242"/>
  <c r="A45" i="242"/>
  <c r="H45" i="242"/>
  <c r="J44" i="242"/>
  <c r="F44" i="242"/>
  <c r="U44" i="242" s="1"/>
  <c r="A44" i="242"/>
  <c r="H44" i="242" s="1"/>
  <c r="J43" i="242"/>
  <c r="F43" i="242"/>
  <c r="A43" i="242"/>
  <c r="H43" i="242"/>
  <c r="J42" i="242"/>
  <c r="F42" i="242"/>
  <c r="A42" i="242"/>
  <c r="J41" i="242"/>
  <c r="F41" i="242"/>
  <c r="S41" i="242" s="1"/>
  <c r="A41" i="242"/>
  <c r="J40" i="242"/>
  <c r="F40" i="242"/>
  <c r="A40" i="242"/>
  <c r="H40" i="242" s="1"/>
  <c r="F39" i="242"/>
  <c r="U39" i="242" s="1"/>
  <c r="A39" i="242"/>
  <c r="H39" i="242" s="1"/>
  <c r="J38" i="242"/>
  <c r="F38" i="242"/>
  <c r="A38" i="242"/>
  <c r="H38" i="242"/>
  <c r="J37" i="242"/>
  <c r="F37" i="242"/>
  <c r="T37" i="242"/>
  <c r="A37" i="242"/>
  <c r="H37" i="242" s="1"/>
  <c r="J36" i="242"/>
  <c r="F36" i="242"/>
  <c r="U36" i="242"/>
  <c r="A36" i="242"/>
  <c r="H36" i="242"/>
  <c r="J35" i="242"/>
  <c r="F35" i="242"/>
  <c r="V35" i="242" s="1"/>
  <c r="A35" i="242"/>
  <c r="H35" i="242" s="1"/>
  <c r="F34" i="242"/>
  <c r="V34" i="242"/>
  <c r="A34" i="242"/>
  <c r="H34" i="242"/>
  <c r="J33" i="242"/>
  <c r="F33" i="242"/>
  <c r="A33" i="242"/>
  <c r="J32" i="242"/>
  <c r="F32" i="242"/>
  <c r="U32" i="242"/>
  <c r="A32" i="242"/>
  <c r="H32" i="242" s="1"/>
  <c r="J31" i="242"/>
  <c r="F31" i="242"/>
  <c r="T31" i="242" s="1"/>
  <c r="A31" i="242"/>
  <c r="H31" i="242" s="1"/>
  <c r="J30" i="242"/>
  <c r="F30" i="242"/>
  <c r="R30" i="242" s="1"/>
  <c r="A30" i="242"/>
  <c r="J29" i="242"/>
  <c r="F29" i="242"/>
  <c r="S29" i="242" s="1"/>
  <c r="A29" i="242"/>
  <c r="H29" i="242"/>
  <c r="J28" i="242"/>
  <c r="F28" i="242"/>
  <c r="Q28" i="242"/>
  <c r="A28" i="242"/>
  <c r="H28" i="242" s="1"/>
  <c r="J27" i="242"/>
  <c r="F27" i="242"/>
  <c r="A27" i="242"/>
  <c r="H27" i="242"/>
  <c r="J26" i="242"/>
  <c r="F26" i="242"/>
  <c r="T26" i="242" s="1"/>
  <c r="A26" i="242"/>
  <c r="H26" i="242"/>
  <c r="F25" i="242"/>
  <c r="A25" i="242"/>
  <c r="H25" i="242"/>
  <c r="J24" i="242"/>
  <c r="F24" i="242"/>
  <c r="S24" i="242" s="1"/>
  <c r="A24" i="242"/>
  <c r="H24" i="242" s="1"/>
  <c r="J23" i="242"/>
  <c r="F23" i="242"/>
  <c r="Q23" i="242"/>
  <c r="A23" i="242"/>
  <c r="H23" i="242" s="1"/>
  <c r="J22" i="242"/>
  <c r="F22" i="242"/>
  <c r="A22" i="242"/>
  <c r="H22" i="242" s="1"/>
  <c r="J21" i="242"/>
  <c r="F21" i="242"/>
  <c r="A21" i="242"/>
  <c r="H21" i="242" s="1"/>
  <c r="J20" i="242"/>
  <c r="F20" i="242"/>
  <c r="A20" i="242"/>
  <c r="H20" i="242" s="1"/>
  <c r="J19" i="242"/>
  <c r="F19" i="242"/>
  <c r="A19" i="242"/>
  <c r="H19" i="242" s="1"/>
  <c r="J18" i="242"/>
  <c r="F18" i="242"/>
  <c r="A18" i="242"/>
  <c r="H18" i="242" s="1"/>
  <c r="J17" i="242"/>
  <c r="F17" i="242"/>
  <c r="S17" i="242"/>
  <c r="A17" i="242"/>
  <c r="H17" i="242" s="1"/>
  <c r="F16" i="242"/>
  <c r="V16" i="242"/>
  <c r="A16" i="242"/>
  <c r="H16" i="242"/>
  <c r="J15" i="242"/>
  <c r="F15" i="242"/>
  <c r="A15" i="242"/>
  <c r="H15" i="242" s="1"/>
  <c r="J14" i="242"/>
  <c r="F14" i="242"/>
  <c r="A14" i="242"/>
  <c r="H14" i="242" s="1"/>
  <c r="J13" i="242"/>
  <c r="F13" i="242"/>
  <c r="A13" i="242"/>
  <c r="H13" i="242"/>
  <c r="J12" i="242"/>
  <c r="F12" i="242"/>
  <c r="U12" i="242" s="1"/>
  <c r="A12" i="242"/>
  <c r="H12" i="242"/>
  <c r="F11" i="242"/>
  <c r="S11" i="242"/>
  <c r="A11" i="242"/>
  <c r="H11" i="242"/>
  <c r="F10" i="242"/>
  <c r="A10" i="242"/>
  <c r="H10" i="242"/>
  <c r="J9" i="242"/>
  <c r="F9" i="242"/>
  <c r="U9" i="242"/>
  <c r="A9" i="242"/>
  <c r="H9" i="242"/>
  <c r="F8" i="242"/>
  <c r="V8" i="242"/>
  <c r="A8" i="242"/>
  <c r="H8" i="242" s="1"/>
  <c r="J7" i="242"/>
  <c r="F7" i="242"/>
  <c r="A7" i="242"/>
  <c r="H7" i="242"/>
  <c r="J6" i="242"/>
  <c r="F6" i="242"/>
  <c r="A6" i="242"/>
  <c r="H6" i="242"/>
  <c r="J5" i="242"/>
  <c r="F5" i="242"/>
  <c r="A5" i="242"/>
  <c r="H5" i="242" s="1"/>
  <c r="AD4" i="242"/>
  <c r="AI4" i="242"/>
  <c r="J4" i="242"/>
  <c r="F4" i="242"/>
  <c r="T4" i="242"/>
  <c r="A4" i="242"/>
  <c r="AD3" i="242"/>
  <c r="AI3" i="242" s="1"/>
  <c r="J3" i="242"/>
  <c r="F3" i="242"/>
  <c r="A3" i="242"/>
  <c r="AD2" i="242"/>
  <c r="AI2" i="242" s="1"/>
  <c r="J2" i="242"/>
  <c r="F2" i="242"/>
  <c r="R2" i="242" s="1"/>
  <c r="A2" i="242"/>
  <c r="AC6" i="241"/>
  <c r="AE6" i="241"/>
  <c r="AF6" i="241"/>
  <c r="AG6" i="241"/>
  <c r="AH6" i="241"/>
  <c r="AB6" i="241"/>
  <c r="V148" i="241"/>
  <c r="U148" i="241"/>
  <c r="T148" i="241"/>
  <c r="S148" i="241"/>
  <c r="R148" i="241"/>
  <c r="Q148" i="241"/>
  <c r="W148" i="241" s="1"/>
  <c r="F3" i="241"/>
  <c r="F4" i="241"/>
  <c r="F5" i="241"/>
  <c r="F6" i="241"/>
  <c r="F7" i="241"/>
  <c r="V7" i="241"/>
  <c r="F8" i="241"/>
  <c r="U8" i="241"/>
  <c r="F9" i="241"/>
  <c r="F10" i="241"/>
  <c r="F11" i="241"/>
  <c r="F12" i="241"/>
  <c r="F13" i="241"/>
  <c r="F14" i="241"/>
  <c r="F15" i="241"/>
  <c r="F16" i="241"/>
  <c r="F17" i="241"/>
  <c r="F18" i="241"/>
  <c r="F19" i="241"/>
  <c r="U19" i="241" s="1"/>
  <c r="F20" i="241"/>
  <c r="F21" i="241"/>
  <c r="F22" i="241"/>
  <c r="F23" i="241"/>
  <c r="F24" i="241"/>
  <c r="F25" i="241"/>
  <c r="U25" i="241"/>
  <c r="F26" i="241"/>
  <c r="V26" i="241"/>
  <c r="F27" i="241"/>
  <c r="F28" i="241"/>
  <c r="F29" i="241"/>
  <c r="F30" i="241"/>
  <c r="F31" i="241"/>
  <c r="F32" i="241"/>
  <c r="T32" i="241"/>
  <c r="F33" i="241"/>
  <c r="F34" i="241"/>
  <c r="F35" i="241"/>
  <c r="F36" i="241"/>
  <c r="F37" i="241"/>
  <c r="F38" i="241"/>
  <c r="T38" i="241"/>
  <c r="F39" i="241"/>
  <c r="F40" i="241"/>
  <c r="F41" i="241"/>
  <c r="F42" i="241"/>
  <c r="F43" i="241"/>
  <c r="F44" i="241"/>
  <c r="U44" i="241"/>
  <c r="F45" i="241"/>
  <c r="F46" i="241"/>
  <c r="F47" i="241"/>
  <c r="F48" i="241"/>
  <c r="F49" i="241"/>
  <c r="U49" i="241"/>
  <c r="F50" i="241"/>
  <c r="U50" i="241" s="1"/>
  <c r="F51" i="241"/>
  <c r="F52" i="241"/>
  <c r="F53" i="241"/>
  <c r="F54" i="241"/>
  <c r="F55" i="241"/>
  <c r="V55" i="241"/>
  <c r="F56" i="241"/>
  <c r="U56" i="241"/>
  <c r="F57" i="241"/>
  <c r="F58" i="241"/>
  <c r="F59" i="241"/>
  <c r="F60" i="241"/>
  <c r="F61" i="241"/>
  <c r="T61" i="241" s="1"/>
  <c r="F62" i="241"/>
  <c r="F63" i="241"/>
  <c r="F64" i="241"/>
  <c r="F65" i="241"/>
  <c r="F66" i="241"/>
  <c r="F67" i="241"/>
  <c r="T67" i="241"/>
  <c r="F68" i="241"/>
  <c r="V68" i="241" s="1"/>
  <c r="F69" i="241"/>
  <c r="F70" i="241"/>
  <c r="F71" i="241"/>
  <c r="F72" i="241"/>
  <c r="F73" i="241"/>
  <c r="V73" i="241" s="1"/>
  <c r="F74" i="241"/>
  <c r="U74" i="241"/>
  <c r="F75" i="241"/>
  <c r="F76" i="241"/>
  <c r="F77" i="241"/>
  <c r="F78" i="241"/>
  <c r="F79" i="241"/>
  <c r="T79" i="241"/>
  <c r="F80" i="241"/>
  <c r="F81" i="241"/>
  <c r="F82" i="241"/>
  <c r="F83" i="241"/>
  <c r="F84" i="241"/>
  <c r="F85" i="241"/>
  <c r="V85" i="241"/>
  <c r="F86" i="241"/>
  <c r="F87" i="241"/>
  <c r="F88" i="241"/>
  <c r="F89" i="241"/>
  <c r="F90" i="241"/>
  <c r="F91" i="241"/>
  <c r="F92" i="241"/>
  <c r="T92" i="241"/>
  <c r="F93" i="241"/>
  <c r="F94" i="241"/>
  <c r="F95" i="241"/>
  <c r="F96" i="241"/>
  <c r="F97" i="241"/>
  <c r="F98" i="241"/>
  <c r="T98" i="241"/>
  <c r="F99" i="241"/>
  <c r="F100" i="241"/>
  <c r="F101" i="241"/>
  <c r="F102" i="241"/>
  <c r="F103" i="241"/>
  <c r="F104" i="241"/>
  <c r="T104" i="241"/>
  <c r="F105" i="241"/>
  <c r="F106" i="241"/>
  <c r="F107" i="241"/>
  <c r="F108" i="241"/>
  <c r="F109" i="241"/>
  <c r="F110" i="241"/>
  <c r="T110" i="241"/>
  <c r="F111" i="241"/>
  <c r="F112" i="241"/>
  <c r="F113" i="241"/>
  <c r="F114" i="241"/>
  <c r="F115" i="241"/>
  <c r="F116" i="241"/>
  <c r="T116" i="241"/>
  <c r="F117" i="241"/>
  <c r="F118" i="241"/>
  <c r="F119" i="241"/>
  <c r="F120" i="241"/>
  <c r="F121" i="241"/>
  <c r="T121" i="241" s="1"/>
  <c r="F122" i="241"/>
  <c r="F123" i="241"/>
  <c r="F124" i="241"/>
  <c r="F125" i="241"/>
  <c r="F126" i="241"/>
  <c r="F127" i="241"/>
  <c r="T127" i="241" s="1"/>
  <c r="F128" i="241"/>
  <c r="F129" i="241"/>
  <c r="F130" i="241"/>
  <c r="F131" i="241"/>
  <c r="F132" i="241"/>
  <c r="F133" i="241"/>
  <c r="T133" i="241"/>
  <c r="F134" i="241"/>
  <c r="T134" i="241"/>
  <c r="F135" i="241"/>
  <c r="F136" i="241"/>
  <c r="F137" i="241"/>
  <c r="F138" i="241"/>
  <c r="F139" i="241"/>
  <c r="F140" i="241"/>
  <c r="F141" i="241"/>
  <c r="F142" i="241"/>
  <c r="F143" i="241"/>
  <c r="F144" i="241"/>
  <c r="F145" i="241"/>
  <c r="F146" i="241"/>
  <c r="F147" i="241"/>
  <c r="J138" i="241"/>
  <c r="J139" i="241"/>
  <c r="J140" i="241"/>
  <c r="J141" i="241"/>
  <c r="J142" i="241"/>
  <c r="J143" i="241"/>
  <c r="J144" i="241"/>
  <c r="J145" i="241"/>
  <c r="J146" i="241"/>
  <c r="J147" i="241"/>
  <c r="A140" i="241"/>
  <c r="H140" i="241" s="1"/>
  <c r="A141" i="241"/>
  <c r="H141" i="241" s="1"/>
  <c r="A142" i="241"/>
  <c r="H142" i="241" s="1"/>
  <c r="A143" i="241"/>
  <c r="H143" i="241" s="1"/>
  <c r="A144" i="241"/>
  <c r="H144" i="241" s="1"/>
  <c r="A145" i="241"/>
  <c r="H145" i="241" s="1"/>
  <c r="A146" i="241"/>
  <c r="H146" i="241" s="1"/>
  <c r="A147" i="241"/>
  <c r="H147" i="241" s="1"/>
  <c r="V156" i="241"/>
  <c r="U156" i="241"/>
  <c r="T156" i="241"/>
  <c r="S156" i="241"/>
  <c r="Q156" i="241"/>
  <c r="P154" i="241"/>
  <c r="E150" i="241"/>
  <c r="A139" i="241"/>
  <c r="H139" i="241"/>
  <c r="V138" i="241"/>
  <c r="A138" i="241"/>
  <c r="H138" i="241"/>
  <c r="J137" i="241"/>
  <c r="T137" i="241"/>
  <c r="A137" i="241"/>
  <c r="H137" i="241"/>
  <c r="V136" i="241"/>
  <c r="U136" i="241"/>
  <c r="T136" i="241"/>
  <c r="J136" i="241"/>
  <c r="A136" i="241"/>
  <c r="H136" i="241"/>
  <c r="J135" i="241"/>
  <c r="V135" i="241"/>
  <c r="A135" i="241"/>
  <c r="H135" i="241"/>
  <c r="J134" i="241"/>
  <c r="A134" i="241"/>
  <c r="H134" i="241"/>
  <c r="J133" i="241"/>
  <c r="A133" i="241"/>
  <c r="H133" i="241"/>
  <c r="J132" i="241"/>
  <c r="V132" i="241"/>
  <c r="A132" i="241"/>
  <c r="H132" i="241"/>
  <c r="J131" i="241"/>
  <c r="T131" i="241"/>
  <c r="A131" i="241"/>
  <c r="H131" i="241"/>
  <c r="J130" i="241"/>
  <c r="T130" i="241"/>
  <c r="A130" i="241"/>
  <c r="H130" i="241"/>
  <c r="J129" i="241"/>
  <c r="A129" i="241"/>
  <c r="H129" i="241"/>
  <c r="J128" i="241"/>
  <c r="T128" i="241"/>
  <c r="A128" i="241"/>
  <c r="H128" i="241"/>
  <c r="J127" i="241"/>
  <c r="A127" i="241"/>
  <c r="H127" i="241"/>
  <c r="J126" i="241"/>
  <c r="A126" i="241"/>
  <c r="H126" i="241"/>
  <c r="J125" i="241"/>
  <c r="T125" i="241"/>
  <c r="A125" i="241"/>
  <c r="H125" i="241" s="1"/>
  <c r="J124" i="241"/>
  <c r="T124" i="241"/>
  <c r="A124" i="241"/>
  <c r="H124" i="241" s="1"/>
  <c r="J123" i="241"/>
  <c r="U123" i="241"/>
  <c r="A123" i="241"/>
  <c r="H123" i="241" s="1"/>
  <c r="J122" i="241"/>
  <c r="A122" i="241"/>
  <c r="H122" i="241" s="1"/>
  <c r="J121" i="241"/>
  <c r="A121" i="241"/>
  <c r="H121" i="241" s="1"/>
  <c r="J120" i="241"/>
  <c r="U120" i="241"/>
  <c r="A120" i="241"/>
  <c r="H120" i="241"/>
  <c r="J119" i="241"/>
  <c r="U119" i="241"/>
  <c r="A119" i="241"/>
  <c r="H119" i="241"/>
  <c r="J118" i="241"/>
  <c r="U118" i="241"/>
  <c r="A118" i="241"/>
  <c r="H118" i="241"/>
  <c r="J117" i="241"/>
  <c r="A117" i="241"/>
  <c r="H117" i="241" s="1"/>
  <c r="J116" i="241"/>
  <c r="A116" i="241"/>
  <c r="H116" i="241"/>
  <c r="J115" i="241"/>
  <c r="U115" i="241"/>
  <c r="A115" i="241"/>
  <c r="H115" i="241"/>
  <c r="V114" i="241"/>
  <c r="U114" i="241"/>
  <c r="T114" i="241"/>
  <c r="J114" i="241"/>
  <c r="A114" i="241"/>
  <c r="H114" i="241"/>
  <c r="J113" i="241"/>
  <c r="T113" i="241"/>
  <c r="A113" i="241"/>
  <c r="H113" i="241"/>
  <c r="J112" i="241"/>
  <c r="T112" i="241"/>
  <c r="A112" i="241"/>
  <c r="H112" i="241" s="1"/>
  <c r="J111" i="241"/>
  <c r="U111" i="241"/>
  <c r="A111" i="241"/>
  <c r="H111" i="241"/>
  <c r="J110" i="241"/>
  <c r="A110" i="241"/>
  <c r="H110" i="241"/>
  <c r="J109" i="241"/>
  <c r="T109" i="241"/>
  <c r="A109" i="241"/>
  <c r="H109" i="241"/>
  <c r="J108" i="241"/>
  <c r="T108" i="241"/>
  <c r="A108" i="241"/>
  <c r="H108" i="241" s="1"/>
  <c r="J107" i="241"/>
  <c r="T107" i="241"/>
  <c r="A107" i="241"/>
  <c r="H107" i="241"/>
  <c r="J106" i="241"/>
  <c r="A106" i="241"/>
  <c r="H106" i="241" s="1"/>
  <c r="J105" i="241"/>
  <c r="T105" i="241"/>
  <c r="A105" i="241"/>
  <c r="H105" i="241"/>
  <c r="J104" i="241"/>
  <c r="A104" i="241"/>
  <c r="H104" i="241"/>
  <c r="J103" i="241"/>
  <c r="A103" i="241"/>
  <c r="H103" i="241" s="1"/>
  <c r="J102" i="241"/>
  <c r="T102" i="241"/>
  <c r="A102" i="241"/>
  <c r="H102" i="241" s="1"/>
  <c r="J101" i="241"/>
  <c r="V101" i="241"/>
  <c r="A101" i="241"/>
  <c r="H101" i="241"/>
  <c r="J100" i="241"/>
  <c r="T100" i="241"/>
  <c r="A100" i="241"/>
  <c r="H100" i="241"/>
  <c r="J99" i="241"/>
  <c r="U99" i="241"/>
  <c r="A99" i="241"/>
  <c r="H99" i="241"/>
  <c r="J98" i="241"/>
  <c r="A98" i="241"/>
  <c r="H98" i="241" s="1"/>
  <c r="J97" i="241"/>
  <c r="T97" i="241"/>
  <c r="A97" i="241"/>
  <c r="H97" i="241"/>
  <c r="J96" i="241"/>
  <c r="H96" i="241"/>
  <c r="T96" i="241"/>
  <c r="A96" i="241"/>
  <c r="S157" i="241" s="1"/>
  <c r="J95" i="241"/>
  <c r="U95" i="241"/>
  <c r="A95" i="241"/>
  <c r="H95" i="241"/>
  <c r="J94" i="241"/>
  <c r="T94" i="241"/>
  <c r="A94" i="241"/>
  <c r="H94" i="241" s="1"/>
  <c r="J93" i="241"/>
  <c r="V93" i="241"/>
  <c r="A93" i="241"/>
  <c r="H93" i="241"/>
  <c r="J92" i="241"/>
  <c r="A92" i="241"/>
  <c r="H92" i="241"/>
  <c r="J91" i="241"/>
  <c r="A91" i="241"/>
  <c r="H91" i="241" s="1"/>
  <c r="J90" i="241"/>
  <c r="A90" i="241"/>
  <c r="H90" i="241" s="1"/>
  <c r="J89" i="241"/>
  <c r="V89" i="241"/>
  <c r="A89" i="241"/>
  <c r="H89" i="241" s="1"/>
  <c r="J88" i="241"/>
  <c r="V88" i="241"/>
  <c r="A88" i="241"/>
  <c r="H88" i="241" s="1"/>
  <c r="J87" i="241"/>
  <c r="U87" i="241"/>
  <c r="A87" i="241"/>
  <c r="H87" i="241" s="1"/>
  <c r="J86" i="241"/>
  <c r="A86" i="241"/>
  <c r="H86" i="241"/>
  <c r="J85" i="241"/>
  <c r="A85" i="241"/>
  <c r="H85" i="241"/>
  <c r="J84" i="241"/>
  <c r="T84" i="241"/>
  <c r="A84" i="241"/>
  <c r="H84" i="241"/>
  <c r="J83" i="241"/>
  <c r="A83" i="241"/>
  <c r="H83" i="241" s="1"/>
  <c r="J82" i="241"/>
  <c r="V82" i="241"/>
  <c r="A82" i="241"/>
  <c r="J81" i="241"/>
  <c r="T81" i="241"/>
  <c r="A81" i="241"/>
  <c r="H81" i="241" s="1"/>
  <c r="J80" i="241"/>
  <c r="A80" i="241"/>
  <c r="H80" i="241" s="1"/>
  <c r="J79" i="241"/>
  <c r="A79" i="241"/>
  <c r="H79" i="241"/>
  <c r="J78" i="241"/>
  <c r="A78" i="241"/>
  <c r="H78" i="241"/>
  <c r="J77" i="241"/>
  <c r="T77" i="241"/>
  <c r="A77" i="241"/>
  <c r="H77" i="241"/>
  <c r="J76" i="241"/>
  <c r="A76" i="241"/>
  <c r="H76" i="241" s="1"/>
  <c r="J75" i="241"/>
  <c r="A75" i="241"/>
  <c r="H75" i="241" s="1"/>
  <c r="J74" i="241"/>
  <c r="A74" i="241"/>
  <c r="H74" i="241" s="1"/>
  <c r="J73" i="241"/>
  <c r="A73" i="241"/>
  <c r="H73" i="241"/>
  <c r="J72" i="241"/>
  <c r="A72" i="241"/>
  <c r="H72" i="241" s="1"/>
  <c r="J71" i="241"/>
  <c r="A71" i="241"/>
  <c r="H71" i="241" s="1"/>
  <c r="J70" i="241"/>
  <c r="V70" i="241"/>
  <c r="A70" i="241"/>
  <c r="H70" i="241"/>
  <c r="J69" i="241"/>
  <c r="A69" i="241"/>
  <c r="H69" i="241"/>
  <c r="J68" i="241"/>
  <c r="A68" i="241"/>
  <c r="H68" i="241"/>
  <c r="J67" i="241"/>
  <c r="A67" i="241"/>
  <c r="H67" i="241"/>
  <c r="J66" i="241"/>
  <c r="A66" i="241"/>
  <c r="H66" i="241" s="1"/>
  <c r="J65" i="241"/>
  <c r="A65" i="241"/>
  <c r="H65" i="241"/>
  <c r="J64" i="241"/>
  <c r="A64" i="241"/>
  <c r="H64" i="241"/>
  <c r="J63" i="241"/>
  <c r="A63" i="241"/>
  <c r="H63" i="241"/>
  <c r="J62" i="241"/>
  <c r="A62" i="241"/>
  <c r="H62" i="241" s="1"/>
  <c r="J61" i="241"/>
  <c r="A61" i="241"/>
  <c r="H61" i="241"/>
  <c r="J60" i="241"/>
  <c r="A60" i="241"/>
  <c r="H60" i="241"/>
  <c r="J59" i="241"/>
  <c r="V59" i="241"/>
  <c r="A59" i="241"/>
  <c r="H59" i="241"/>
  <c r="J58" i="241"/>
  <c r="U58" i="241"/>
  <c r="A58" i="241"/>
  <c r="H58" i="241"/>
  <c r="J57" i="241"/>
  <c r="A57" i="241"/>
  <c r="H57" i="241"/>
  <c r="J56" i="241"/>
  <c r="A56" i="241"/>
  <c r="H56" i="241"/>
  <c r="J55" i="241"/>
  <c r="A55" i="241"/>
  <c r="J54" i="241"/>
  <c r="A54" i="241"/>
  <c r="H54" i="241" s="1"/>
  <c r="J53" i="241"/>
  <c r="A53" i="241"/>
  <c r="H53" i="241"/>
  <c r="J52" i="241"/>
  <c r="U52" i="241"/>
  <c r="A52" i="241"/>
  <c r="H52" i="241"/>
  <c r="J51" i="241"/>
  <c r="U51" i="241"/>
  <c r="A51" i="241"/>
  <c r="H51" i="241"/>
  <c r="J50" i="241"/>
  <c r="A50" i="241"/>
  <c r="H50" i="241"/>
  <c r="J49" i="241"/>
  <c r="A49" i="241"/>
  <c r="H49" i="241" s="1"/>
  <c r="J48" i="241"/>
  <c r="V48" i="241"/>
  <c r="A48" i="241"/>
  <c r="H48" i="241"/>
  <c r="J47" i="241"/>
  <c r="A47" i="241"/>
  <c r="H47" i="241"/>
  <c r="J46" i="241"/>
  <c r="U46" i="241"/>
  <c r="A46" i="241"/>
  <c r="J45" i="241"/>
  <c r="U45" i="241"/>
  <c r="A45" i="241"/>
  <c r="H45" i="241" s="1"/>
  <c r="J44" i="241"/>
  <c r="A44" i="241"/>
  <c r="H44" i="241"/>
  <c r="J43" i="241"/>
  <c r="V43" i="241"/>
  <c r="A43" i="241"/>
  <c r="H43" i="241" s="1"/>
  <c r="J42" i="241"/>
  <c r="T42" i="241"/>
  <c r="A42" i="241"/>
  <c r="J41" i="241"/>
  <c r="V41" i="241"/>
  <c r="A41" i="241"/>
  <c r="U157" i="241" s="1"/>
  <c r="H41" i="241"/>
  <c r="J40" i="241"/>
  <c r="T40" i="241"/>
  <c r="A40" i="241"/>
  <c r="H40" i="241"/>
  <c r="J39" i="241"/>
  <c r="A39" i="241"/>
  <c r="H39" i="241" s="1"/>
  <c r="J38" i="241"/>
  <c r="A38" i="241"/>
  <c r="H38" i="241" s="1"/>
  <c r="J37" i="241"/>
  <c r="V37" i="241"/>
  <c r="A37" i="241"/>
  <c r="H37" i="241"/>
  <c r="J36" i="241"/>
  <c r="T36" i="241"/>
  <c r="A36" i="241"/>
  <c r="H36" i="241" s="1"/>
  <c r="J35" i="241"/>
  <c r="T35" i="241"/>
  <c r="A35" i="241"/>
  <c r="H35" i="241" s="1"/>
  <c r="J34" i="241"/>
  <c r="T34" i="241"/>
  <c r="A34" i="241"/>
  <c r="H34" i="241"/>
  <c r="J33" i="241"/>
  <c r="T33" i="241"/>
  <c r="A33" i="241"/>
  <c r="Q155" i="241" s="1"/>
  <c r="H33" i="241"/>
  <c r="J32" i="241"/>
  <c r="A32" i="241"/>
  <c r="H32" i="241"/>
  <c r="J31" i="241"/>
  <c r="T31" i="241"/>
  <c r="A31" i="241"/>
  <c r="H31" i="241"/>
  <c r="J30" i="241"/>
  <c r="T30" i="241"/>
  <c r="A30" i="241"/>
  <c r="T154" i="241" s="1"/>
  <c r="H30" i="241"/>
  <c r="V29" i="241"/>
  <c r="U29" i="241"/>
  <c r="T29" i="241"/>
  <c r="J29" i="241"/>
  <c r="A29" i="241"/>
  <c r="H29" i="241"/>
  <c r="J28" i="241"/>
  <c r="A28" i="241"/>
  <c r="H28" i="241"/>
  <c r="J27" i="241"/>
  <c r="T27" i="241"/>
  <c r="A27" i="241"/>
  <c r="H27" i="241"/>
  <c r="J26" i="241"/>
  <c r="A26" i="241"/>
  <c r="H26" i="241"/>
  <c r="J25" i="241"/>
  <c r="A25" i="241"/>
  <c r="H25" i="241"/>
  <c r="J24" i="241"/>
  <c r="A24" i="241"/>
  <c r="H24" i="241" s="1"/>
  <c r="J23" i="241"/>
  <c r="U23" i="241"/>
  <c r="A23" i="241"/>
  <c r="H23" i="241"/>
  <c r="J22" i="241"/>
  <c r="A22" i="241"/>
  <c r="S154" i="241" s="1"/>
  <c r="H22" i="241"/>
  <c r="J21" i="241"/>
  <c r="T21" i="241"/>
  <c r="A21" i="241"/>
  <c r="J20" i="241"/>
  <c r="A20" i="241"/>
  <c r="H20" i="241"/>
  <c r="J19" i="241"/>
  <c r="A19" i="241"/>
  <c r="H19" i="241"/>
  <c r="J18" i="241"/>
  <c r="U18" i="241"/>
  <c r="A18" i="241"/>
  <c r="H18" i="241"/>
  <c r="J17" i="241"/>
  <c r="U17" i="241"/>
  <c r="A17" i="241"/>
  <c r="H17" i="241"/>
  <c r="J16" i="241"/>
  <c r="U16" i="241"/>
  <c r="A16" i="241"/>
  <c r="H16" i="241"/>
  <c r="J15" i="241"/>
  <c r="U15" i="241"/>
  <c r="A15" i="241"/>
  <c r="H15" i="241"/>
  <c r="J14" i="241"/>
  <c r="A14" i="241"/>
  <c r="H14" i="241" s="1"/>
  <c r="J13" i="241"/>
  <c r="A13" i="241"/>
  <c r="H13" i="241"/>
  <c r="J12" i="241"/>
  <c r="U12" i="241"/>
  <c r="A12" i="241"/>
  <c r="H12" i="241"/>
  <c r="J11" i="241"/>
  <c r="A11" i="241"/>
  <c r="H11" i="241" s="1"/>
  <c r="J10" i="241"/>
  <c r="V10" i="241"/>
  <c r="A10" i="241"/>
  <c r="H10" i="241" s="1"/>
  <c r="J9" i="241"/>
  <c r="U9" i="241"/>
  <c r="A9" i="241"/>
  <c r="H9" i="241" s="1"/>
  <c r="J8" i="241"/>
  <c r="A8" i="241"/>
  <c r="P157" i="241" s="1"/>
  <c r="H8" i="241"/>
  <c r="J7" i="241"/>
  <c r="A7" i="241"/>
  <c r="H7" i="241"/>
  <c r="T6" i="241"/>
  <c r="J6" i="241"/>
  <c r="A6" i="241"/>
  <c r="H6" i="241"/>
  <c r="J5" i="241"/>
  <c r="A5" i="241"/>
  <c r="H5" i="241" s="1"/>
  <c r="AD4" i="241"/>
  <c r="AI4" i="241"/>
  <c r="J4" i="241"/>
  <c r="A4" i="241"/>
  <c r="H4" i="241"/>
  <c r="AD3" i="241"/>
  <c r="AI3" i="241" s="1"/>
  <c r="J3" i="241"/>
  <c r="T3" i="241"/>
  <c r="A3" i="241"/>
  <c r="H3" i="241"/>
  <c r="AD2" i="241"/>
  <c r="AI2" i="241"/>
  <c r="J2" i="241"/>
  <c r="F2" i="241"/>
  <c r="S2" i="241"/>
  <c r="A2" i="241"/>
  <c r="V158" i="248"/>
  <c r="P157" i="247"/>
  <c r="J124" i="239"/>
  <c r="AE6" i="247"/>
  <c r="AH6" i="247"/>
  <c r="AC6" i="247"/>
  <c r="AG6" i="247"/>
  <c r="AF6" i="247"/>
  <c r="AD2" i="239"/>
  <c r="AD3" i="238"/>
  <c r="AI3" i="238" s="1"/>
  <c r="AD4" i="239"/>
  <c r="AD3" i="239"/>
  <c r="J141" i="239"/>
  <c r="J142" i="239"/>
  <c r="J143" i="239"/>
  <c r="J144" i="239"/>
  <c r="J145" i="239"/>
  <c r="J4" i="238"/>
  <c r="J5" i="238"/>
  <c r="J6" i="238"/>
  <c r="J7" i="238"/>
  <c r="J8" i="238"/>
  <c r="J9" i="238"/>
  <c r="J10" i="238"/>
  <c r="J11" i="238"/>
  <c r="J12" i="238"/>
  <c r="J13" i="238"/>
  <c r="J14" i="238"/>
  <c r="J15" i="238"/>
  <c r="J16" i="238"/>
  <c r="J17" i="238"/>
  <c r="J18" i="238"/>
  <c r="J19" i="238"/>
  <c r="J20" i="238"/>
  <c r="J21" i="238"/>
  <c r="J22" i="238"/>
  <c r="J23" i="238"/>
  <c r="J24" i="238"/>
  <c r="J25" i="238"/>
  <c r="J26" i="238"/>
  <c r="J27" i="238"/>
  <c r="J28" i="238"/>
  <c r="J29" i="238"/>
  <c r="J30" i="238"/>
  <c r="J31" i="238"/>
  <c r="J32" i="238"/>
  <c r="J33" i="238"/>
  <c r="J34" i="238"/>
  <c r="J35" i="238"/>
  <c r="J36" i="238"/>
  <c r="J37" i="238"/>
  <c r="J38" i="238"/>
  <c r="J39" i="238"/>
  <c r="J40" i="238"/>
  <c r="J41" i="238"/>
  <c r="J42" i="238"/>
  <c r="J43" i="238"/>
  <c r="J44" i="238"/>
  <c r="J45" i="238"/>
  <c r="J46" i="238"/>
  <c r="J47" i="238"/>
  <c r="J48" i="238"/>
  <c r="J49" i="238"/>
  <c r="J50" i="238"/>
  <c r="J51" i="238"/>
  <c r="J52" i="238"/>
  <c r="J53" i="238"/>
  <c r="J54" i="238"/>
  <c r="J55" i="238"/>
  <c r="J56" i="238"/>
  <c r="J57" i="238"/>
  <c r="J58" i="238"/>
  <c r="J59" i="238"/>
  <c r="J60" i="238"/>
  <c r="J61" i="238"/>
  <c r="J62" i="238"/>
  <c r="J63" i="238"/>
  <c r="J64" i="238"/>
  <c r="J65" i="238"/>
  <c r="J66" i="238"/>
  <c r="J67" i="238"/>
  <c r="J68" i="238"/>
  <c r="J69" i="238"/>
  <c r="J70" i="238"/>
  <c r="J71" i="238"/>
  <c r="J72" i="238"/>
  <c r="J73" i="238"/>
  <c r="J74" i="238"/>
  <c r="J75" i="238"/>
  <c r="J76" i="238"/>
  <c r="J77" i="238"/>
  <c r="J78" i="238"/>
  <c r="J79" i="238"/>
  <c r="J80" i="238"/>
  <c r="J81" i="238"/>
  <c r="J82" i="238"/>
  <c r="J83" i="238"/>
  <c r="J84" i="238"/>
  <c r="J85" i="238"/>
  <c r="J86" i="238"/>
  <c r="J87" i="238"/>
  <c r="J88" i="238"/>
  <c r="J89" i="238"/>
  <c r="J90" i="238"/>
  <c r="J91" i="238"/>
  <c r="J92" i="238"/>
  <c r="J93" i="238"/>
  <c r="J94" i="238"/>
  <c r="J95" i="238"/>
  <c r="J96" i="238"/>
  <c r="J97" i="238"/>
  <c r="J98" i="238"/>
  <c r="J99" i="238"/>
  <c r="J100" i="238"/>
  <c r="J101" i="238"/>
  <c r="J102" i="238"/>
  <c r="J103" i="238"/>
  <c r="J104" i="238"/>
  <c r="J105" i="238"/>
  <c r="J106" i="238"/>
  <c r="J107" i="238"/>
  <c r="J108" i="238"/>
  <c r="J109" i="238"/>
  <c r="J110" i="238"/>
  <c r="J111" i="238"/>
  <c r="J112" i="238"/>
  <c r="J113" i="238"/>
  <c r="J114" i="238"/>
  <c r="J115" i="238"/>
  <c r="J116" i="238"/>
  <c r="J117" i="238"/>
  <c r="J118" i="238"/>
  <c r="J119" i="238"/>
  <c r="J120" i="238"/>
  <c r="J121" i="238"/>
  <c r="J122" i="238"/>
  <c r="J123" i="238"/>
  <c r="J124" i="238"/>
  <c r="J125" i="238"/>
  <c r="J126" i="238"/>
  <c r="J127" i="238"/>
  <c r="J128" i="238"/>
  <c r="J129" i="238"/>
  <c r="J130" i="238"/>
  <c r="J131" i="238"/>
  <c r="J132" i="238"/>
  <c r="J133" i="238"/>
  <c r="J134" i="238"/>
  <c r="J135" i="238"/>
  <c r="J136" i="238"/>
  <c r="J137" i="238"/>
  <c r="J138" i="238"/>
  <c r="J139" i="238"/>
  <c r="J140" i="238"/>
  <c r="J141" i="238"/>
  <c r="J142" i="238"/>
  <c r="J143" i="238"/>
  <c r="F144" i="239"/>
  <c r="U144" i="239"/>
  <c r="F145" i="239"/>
  <c r="Q145" i="239"/>
  <c r="AD5" i="241"/>
  <c r="R145" i="239"/>
  <c r="S145" i="239"/>
  <c r="T145" i="239"/>
  <c r="U145" i="239"/>
  <c r="V145" i="239"/>
  <c r="R144" i="239"/>
  <c r="T144" i="239"/>
  <c r="V144" i="239"/>
  <c r="Q144" i="239"/>
  <c r="S144" i="239"/>
  <c r="AD5" i="247"/>
  <c r="AB6" i="247"/>
  <c r="AI5" i="241"/>
  <c r="W145" i="239"/>
  <c r="W144" i="239"/>
  <c r="AI5" i="247"/>
  <c r="V153" i="239"/>
  <c r="U153" i="239"/>
  <c r="T153" i="239"/>
  <c r="S153" i="239"/>
  <c r="Q153" i="239"/>
  <c r="P151" i="239"/>
  <c r="E147" i="239"/>
  <c r="A145" i="239"/>
  <c r="H145" i="239"/>
  <c r="A144" i="239"/>
  <c r="H144" i="239"/>
  <c r="F143" i="239"/>
  <c r="A143" i="239"/>
  <c r="H143" i="239"/>
  <c r="F142" i="239"/>
  <c r="S142" i="239"/>
  <c r="A142" i="239"/>
  <c r="H142" i="239"/>
  <c r="F141" i="239"/>
  <c r="U141" i="239"/>
  <c r="A141" i="239"/>
  <c r="H141" i="239"/>
  <c r="J140" i="239"/>
  <c r="F140" i="239"/>
  <c r="A140" i="239"/>
  <c r="H140" i="239"/>
  <c r="J139" i="239"/>
  <c r="F139" i="239"/>
  <c r="A139" i="239"/>
  <c r="H139" i="239" s="1"/>
  <c r="J138" i="239"/>
  <c r="F138" i="239"/>
  <c r="A138" i="239"/>
  <c r="H138" i="239"/>
  <c r="J137" i="239"/>
  <c r="F137" i="239"/>
  <c r="A137" i="239"/>
  <c r="H137" i="239"/>
  <c r="J136" i="239"/>
  <c r="F136" i="239"/>
  <c r="A136" i="239"/>
  <c r="H136" i="239"/>
  <c r="J135" i="239"/>
  <c r="F135" i="239"/>
  <c r="A135" i="239"/>
  <c r="H135" i="239"/>
  <c r="F134" i="239"/>
  <c r="A134" i="239"/>
  <c r="H134" i="239"/>
  <c r="J133" i="239"/>
  <c r="F133" i="239"/>
  <c r="T133" i="239"/>
  <c r="A133" i="239"/>
  <c r="H133" i="239" s="1"/>
  <c r="J132" i="239"/>
  <c r="F132" i="239"/>
  <c r="S132" i="239"/>
  <c r="A132" i="239"/>
  <c r="H132" i="239"/>
  <c r="J131" i="239"/>
  <c r="F131" i="239"/>
  <c r="A131" i="239"/>
  <c r="H131" i="239" s="1"/>
  <c r="J130" i="239"/>
  <c r="F130" i="239"/>
  <c r="S130" i="239" s="1"/>
  <c r="A130" i="239"/>
  <c r="H130" i="239" s="1"/>
  <c r="J129" i="239"/>
  <c r="F129" i="239"/>
  <c r="A129" i="239"/>
  <c r="H129" i="239"/>
  <c r="J128" i="239"/>
  <c r="F128" i="239"/>
  <c r="A128" i="239"/>
  <c r="H128" i="239"/>
  <c r="J127" i="239"/>
  <c r="F127" i="239"/>
  <c r="S127" i="239"/>
  <c r="A127" i="239"/>
  <c r="J126" i="239"/>
  <c r="F126" i="239"/>
  <c r="T126" i="239"/>
  <c r="A126" i="239"/>
  <c r="H126" i="239" s="1"/>
  <c r="J125" i="239"/>
  <c r="F125" i="239"/>
  <c r="T125" i="239"/>
  <c r="A125" i="239"/>
  <c r="H125" i="239"/>
  <c r="F124" i="239"/>
  <c r="S124" i="239"/>
  <c r="A124" i="239"/>
  <c r="H124" i="239"/>
  <c r="J123" i="239"/>
  <c r="F123" i="239"/>
  <c r="A123" i="239"/>
  <c r="H123" i="239"/>
  <c r="J122" i="239"/>
  <c r="F122" i="239"/>
  <c r="A122" i="239"/>
  <c r="H122" i="239" s="1"/>
  <c r="J121" i="239"/>
  <c r="F121" i="239"/>
  <c r="S121" i="239" s="1"/>
  <c r="A121" i="239"/>
  <c r="H121" i="239"/>
  <c r="J120" i="239"/>
  <c r="F120" i="239"/>
  <c r="S120" i="239"/>
  <c r="A120" i="239"/>
  <c r="H120" i="239" s="1"/>
  <c r="J119" i="239"/>
  <c r="F119" i="239"/>
  <c r="T119" i="239" s="1"/>
  <c r="A119" i="239"/>
  <c r="H119" i="239" s="1"/>
  <c r="F118" i="239"/>
  <c r="U118" i="239"/>
  <c r="A118" i="239"/>
  <c r="H118" i="239" s="1"/>
  <c r="J117" i="239"/>
  <c r="F117" i="239"/>
  <c r="T117" i="239" s="1"/>
  <c r="A117" i="239"/>
  <c r="H117" i="239" s="1"/>
  <c r="J116" i="239"/>
  <c r="F116" i="239"/>
  <c r="T116" i="239"/>
  <c r="A116" i="239"/>
  <c r="H116" i="239"/>
  <c r="J115" i="239"/>
  <c r="F115" i="239"/>
  <c r="T115" i="239" s="1"/>
  <c r="A115" i="239"/>
  <c r="H115" i="239" s="1"/>
  <c r="J114" i="239"/>
  <c r="F114" i="239"/>
  <c r="T114" i="239" s="1"/>
  <c r="A114" i="239"/>
  <c r="H114" i="239" s="1"/>
  <c r="J113" i="239"/>
  <c r="F113" i="239"/>
  <c r="T113" i="239" s="1"/>
  <c r="A113" i="239"/>
  <c r="H113" i="239"/>
  <c r="J112" i="239"/>
  <c r="F112" i="239"/>
  <c r="T112" i="239" s="1"/>
  <c r="A112" i="239"/>
  <c r="H112" i="239" s="1"/>
  <c r="J111" i="239"/>
  <c r="F111" i="239"/>
  <c r="T111" i="239"/>
  <c r="A111" i="239"/>
  <c r="H111" i="239" s="1"/>
  <c r="J110" i="239"/>
  <c r="F110" i="239"/>
  <c r="T110" i="239"/>
  <c r="A110" i="239"/>
  <c r="H110" i="239" s="1"/>
  <c r="J109" i="239"/>
  <c r="F109" i="239"/>
  <c r="T109" i="239" s="1"/>
  <c r="A109" i="239"/>
  <c r="H109" i="239" s="1"/>
  <c r="J108" i="239"/>
  <c r="F108" i="239"/>
  <c r="Q108" i="239" s="1"/>
  <c r="A108" i="239"/>
  <c r="H108" i="239"/>
  <c r="J107" i="239"/>
  <c r="F107" i="239"/>
  <c r="Q107" i="239"/>
  <c r="A107" i="239"/>
  <c r="H107" i="239"/>
  <c r="J106" i="239"/>
  <c r="F106" i="239"/>
  <c r="U106" i="239" s="1"/>
  <c r="A106" i="239"/>
  <c r="H106" i="239" s="1"/>
  <c r="J105" i="239"/>
  <c r="F105" i="239"/>
  <c r="Q105" i="239" s="1"/>
  <c r="A105" i="239"/>
  <c r="H105" i="239" s="1"/>
  <c r="J104" i="239"/>
  <c r="F104" i="239"/>
  <c r="Q104" i="239" s="1"/>
  <c r="A104" i="239"/>
  <c r="H104" i="239"/>
  <c r="J103" i="239"/>
  <c r="F103" i="239"/>
  <c r="U103" i="239" s="1"/>
  <c r="A103" i="239"/>
  <c r="H103" i="239"/>
  <c r="J102" i="239"/>
  <c r="F102" i="239"/>
  <c r="T102" i="239" s="1"/>
  <c r="A102" i="239"/>
  <c r="H102" i="239"/>
  <c r="J101" i="239"/>
  <c r="F101" i="239"/>
  <c r="T101" i="239" s="1"/>
  <c r="A101" i="239"/>
  <c r="H101" i="239" s="1"/>
  <c r="F100" i="239"/>
  <c r="U100" i="239" s="1"/>
  <c r="A100" i="239"/>
  <c r="H100" i="239" s="1"/>
  <c r="J99" i="239"/>
  <c r="F99" i="239"/>
  <c r="T99" i="239" s="1"/>
  <c r="A99" i="239"/>
  <c r="H99" i="239" s="1"/>
  <c r="J98" i="239"/>
  <c r="F98" i="239"/>
  <c r="T98" i="239"/>
  <c r="A98" i="239"/>
  <c r="H98" i="239" s="1"/>
  <c r="J97" i="239"/>
  <c r="F97" i="239"/>
  <c r="T97" i="239" s="1"/>
  <c r="A97" i="239"/>
  <c r="H97" i="239"/>
  <c r="J96" i="239"/>
  <c r="F96" i="239"/>
  <c r="T96" i="239" s="1"/>
  <c r="A96" i="239"/>
  <c r="H96" i="239"/>
  <c r="F95" i="239"/>
  <c r="U95" i="239" s="1"/>
  <c r="A95" i="239"/>
  <c r="H95" i="239"/>
  <c r="F94" i="239"/>
  <c r="U94" i="239" s="1"/>
  <c r="A94" i="239"/>
  <c r="H94" i="239" s="1"/>
  <c r="J93" i="239"/>
  <c r="F93" i="239"/>
  <c r="A93" i="239"/>
  <c r="H93" i="239" s="1"/>
  <c r="J92" i="239"/>
  <c r="F92" i="239"/>
  <c r="R92" i="239"/>
  <c r="A92" i="239"/>
  <c r="H92" i="239" s="1"/>
  <c r="F91" i="239"/>
  <c r="R91" i="239"/>
  <c r="A91" i="239"/>
  <c r="H91" i="239" s="1"/>
  <c r="J90" i="239"/>
  <c r="F90" i="239"/>
  <c r="Q90" i="239" s="1"/>
  <c r="A90" i="239"/>
  <c r="H90" i="239" s="1"/>
  <c r="J89" i="239"/>
  <c r="F89" i="239"/>
  <c r="Q89" i="239"/>
  <c r="A89" i="239"/>
  <c r="H89" i="239" s="1"/>
  <c r="J88" i="239"/>
  <c r="F88" i="239"/>
  <c r="Q88" i="239" s="1"/>
  <c r="A88" i="239"/>
  <c r="H88" i="239" s="1"/>
  <c r="J87" i="239"/>
  <c r="F87" i="239"/>
  <c r="Q87" i="239"/>
  <c r="A87" i="239"/>
  <c r="H87" i="239" s="1"/>
  <c r="J86" i="239"/>
  <c r="F86" i="239"/>
  <c r="Q86" i="239"/>
  <c r="A86" i="239"/>
  <c r="H86" i="239" s="1"/>
  <c r="J85" i="239"/>
  <c r="F85" i="239"/>
  <c r="Q85" i="239" s="1"/>
  <c r="A85" i="239"/>
  <c r="H85" i="239"/>
  <c r="J84" i="239"/>
  <c r="F84" i="239"/>
  <c r="Q84" i="239" s="1"/>
  <c r="A84" i="239"/>
  <c r="H84" i="239"/>
  <c r="F83" i="239"/>
  <c r="U83" i="239" s="1"/>
  <c r="A83" i="239"/>
  <c r="H83" i="239" s="1"/>
  <c r="J82" i="239"/>
  <c r="F82" i="239"/>
  <c r="T82" i="239"/>
  <c r="A82" i="239"/>
  <c r="H82" i="239"/>
  <c r="J81" i="239"/>
  <c r="F81" i="239"/>
  <c r="T81" i="239" s="1"/>
  <c r="A81" i="239"/>
  <c r="H81" i="239" s="1"/>
  <c r="J80" i="239"/>
  <c r="F80" i="239"/>
  <c r="A80" i="239"/>
  <c r="H80" i="239"/>
  <c r="J79" i="239"/>
  <c r="F79" i="239"/>
  <c r="A79" i="239"/>
  <c r="H79" i="239" s="1"/>
  <c r="J78" i="239"/>
  <c r="F78" i="239"/>
  <c r="T78" i="239" s="1"/>
  <c r="A78" i="239"/>
  <c r="H78" i="239"/>
  <c r="J77" i="239"/>
  <c r="F77" i="239"/>
  <c r="Q77" i="239"/>
  <c r="A77" i="239"/>
  <c r="H77" i="239" s="1"/>
  <c r="J76" i="239"/>
  <c r="F76" i="239"/>
  <c r="T76" i="239" s="1"/>
  <c r="A76" i="239"/>
  <c r="H76" i="239"/>
  <c r="J75" i="239"/>
  <c r="F75" i="239"/>
  <c r="Q75" i="239"/>
  <c r="A75" i="239"/>
  <c r="H75" i="239"/>
  <c r="F74" i="239"/>
  <c r="U74" i="239"/>
  <c r="A74" i="239"/>
  <c r="H74" i="239" s="1"/>
  <c r="J73" i="239"/>
  <c r="F73" i="239"/>
  <c r="T73" i="239" s="1"/>
  <c r="A73" i="239"/>
  <c r="H73" i="239" s="1"/>
  <c r="F72" i="239"/>
  <c r="U72" i="239" s="1"/>
  <c r="A72" i="239"/>
  <c r="H72" i="239"/>
  <c r="J71" i="239"/>
  <c r="F71" i="239"/>
  <c r="T71" i="239"/>
  <c r="A71" i="239"/>
  <c r="H71" i="239" s="1"/>
  <c r="J70" i="239"/>
  <c r="F70" i="239"/>
  <c r="T70" i="239"/>
  <c r="A70" i="239"/>
  <c r="H70" i="239"/>
  <c r="J69" i="239"/>
  <c r="F69" i="239"/>
  <c r="T69" i="239"/>
  <c r="A69" i="239"/>
  <c r="H69" i="239" s="1"/>
  <c r="J68" i="239"/>
  <c r="F68" i="239"/>
  <c r="T68" i="239" s="1"/>
  <c r="A68" i="239"/>
  <c r="J67" i="239"/>
  <c r="F67" i="239"/>
  <c r="T67" i="239"/>
  <c r="A67" i="239"/>
  <c r="H67" i="239" s="1"/>
  <c r="J66" i="239"/>
  <c r="F66" i="239"/>
  <c r="T66" i="239"/>
  <c r="A66" i="239"/>
  <c r="H66" i="239"/>
  <c r="F65" i="239"/>
  <c r="U65" i="239"/>
  <c r="A65" i="239"/>
  <c r="H65" i="239"/>
  <c r="J64" i="239"/>
  <c r="F64" i="239"/>
  <c r="T64" i="239" s="1"/>
  <c r="A64" i="239"/>
  <c r="H64" i="239"/>
  <c r="J63" i="239"/>
  <c r="F63" i="239"/>
  <c r="T63" i="239"/>
  <c r="A63" i="239"/>
  <c r="H63" i="239"/>
  <c r="J62" i="239"/>
  <c r="F62" i="239"/>
  <c r="Q62" i="239"/>
  <c r="A62" i="239"/>
  <c r="H62" i="239" s="1"/>
  <c r="J61" i="239"/>
  <c r="F61" i="239"/>
  <c r="T61" i="239" s="1"/>
  <c r="A61" i="239"/>
  <c r="H61" i="239" s="1"/>
  <c r="J60" i="239"/>
  <c r="F60" i="239"/>
  <c r="S60" i="239" s="1"/>
  <c r="A60" i="239"/>
  <c r="H60" i="239" s="1"/>
  <c r="J59" i="239"/>
  <c r="F59" i="239"/>
  <c r="A59" i="239"/>
  <c r="H59" i="239"/>
  <c r="J58" i="239"/>
  <c r="F58" i="239"/>
  <c r="U58" i="239" s="1"/>
  <c r="A58" i="239"/>
  <c r="H58" i="239" s="1"/>
  <c r="J57" i="239"/>
  <c r="F57" i="239"/>
  <c r="U57" i="239" s="1"/>
  <c r="A57" i="239"/>
  <c r="H57" i="239"/>
  <c r="J56" i="239"/>
  <c r="F56" i="239"/>
  <c r="R56" i="239" s="1"/>
  <c r="A56" i="239"/>
  <c r="J55" i="239"/>
  <c r="F55" i="239"/>
  <c r="R55" i="239" s="1"/>
  <c r="A55" i="239"/>
  <c r="H55" i="239" s="1"/>
  <c r="J54" i="239"/>
  <c r="F54" i="239"/>
  <c r="R54" i="239"/>
  <c r="A54" i="239"/>
  <c r="H54" i="239" s="1"/>
  <c r="J53" i="239"/>
  <c r="F53" i="239"/>
  <c r="R53" i="239" s="1"/>
  <c r="A53" i="239"/>
  <c r="H53" i="239"/>
  <c r="J52" i="239"/>
  <c r="F52" i="239"/>
  <c r="R52" i="239"/>
  <c r="A52" i="239"/>
  <c r="H52" i="239" s="1"/>
  <c r="J51" i="239"/>
  <c r="F51" i="239"/>
  <c r="R51" i="239" s="1"/>
  <c r="A51" i="239"/>
  <c r="H51" i="239" s="1"/>
  <c r="J50" i="239"/>
  <c r="F50" i="239"/>
  <c r="R50" i="239" s="1"/>
  <c r="A50" i="239"/>
  <c r="H50" i="239" s="1"/>
  <c r="J49" i="239"/>
  <c r="F49" i="239"/>
  <c r="R49" i="239"/>
  <c r="A49" i="239"/>
  <c r="H49" i="239" s="1"/>
  <c r="J48" i="239"/>
  <c r="F48" i="239"/>
  <c r="R48" i="239"/>
  <c r="A48" i="239"/>
  <c r="H48" i="239" s="1"/>
  <c r="J47" i="239"/>
  <c r="F47" i="239"/>
  <c r="R47" i="239" s="1"/>
  <c r="A47" i="239"/>
  <c r="H47" i="239"/>
  <c r="J46" i="239"/>
  <c r="F46" i="239"/>
  <c r="R46" i="239" s="1"/>
  <c r="A46" i="239"/>
  <c r="H46" i="239"/>
  <c r="J45" i="239"/>
  <c r="F45" i="239"/>
  <c r="R45" i="239"/>
  <c r="A45" i="239"/>
  <c r="J44" i="239"/>
  <c r="F44" i="239"/>
  <c r="R44" i="239" s="1"/>
  <c r="A44" i="239"/>
  <c r="H44" i="239"/>
  <c r="J43" i="239"/>
  <c r="F43" i="239"/>
  <c r="R43" i="239" s="1"/>
  <c r="A43" i="239"/>
  <c r="J42" i="239"/>
  <c r="F42" i="239"/>
  <c r="R42" i="239" s="1"/>
  <c r="A42" i="239"/>
  <c r="J41" i="239"/>
  <c r="F41" i="239"/>
  <c r="R41" i="239"/>
  <c r="A41" i="239"/>
  <c r="H41" i="239"/>
  <c r="J40" i="239"/>
  <c r="F40" i="239"/>
  <c r="R40" i="239" s="1"/>
  <c r="A40" i="239"/>
  <c r="H40" i="239" s="1"/>
  <c r="J39" i="239"/>
  <c r="F39" i="239"/>
  <c r="R39" i="239" s="1"/>
  <c r="A39" i="239"/>
  <c r="H39" i="239" s="1"/>
  <c r="J38" i="239"/>
  <c r="F38" i="239"/>
  <c r="R38" i="239"/>
  <c r="A38" i="239"/>
  <c r="H38" i="239"/>
  <c r="F37" i="239"/>
  <c r="R37" i="239"/>
  <c r="A37" i="239"/>
  <c r="H37" i="239" s="1"/>
  <c r="J36" i="239"/>
  <c r="F36" i="239"/>
  <c r="Q36" i="239"/>
  <c r="A36" i="239"/>
  <c r="H36" i="239"/>
  <c r="J35" i="239"/>
  <c r="F35" i="239"/>
  <c r="Q35" i="239" s="1"/>
  <c r="A35" i="239"/>
  <c r="H35" i="239" s="1"/>
  <c r="J34" i="239"/>
  <c r="F34" i="239"/>
  <c r="Q34" i="239" s="1"/>
  <c r="A34" i="239"/>
  <c r="H34" i="239" s="1"/>
  <c r="J33" i="239"/>
  <c r="F33" i="239"/>
  <c r="Q33" i="239" s="1"/>
  <c r="A33" i="239"/>
  <c r="H33" i="239"/>
  <c r="F32" i="239"/>
  <c r="R32" i="239" s="1"/>
  <c r="A32" i="239"/>
  <c r="J31" i="239"/>
  <c r="F31" i="239"/>
  <c r="Q31" i="239"/>
  <c r="A31" i="239"/>
  <c r="H31" i="239" s="1"/>
  <c r="J30" i="239"/>
  <c r="F30" i="239"/>
  <c r="Q30" i="239" s="1"/>
  <c r="A30" i="239"/>
  <c r="H30" i="239"/>
  <c r="J29" i="239"/>
  <c r="F29" i="239"/>
  <c r="U29" i="239"/>
  <c r="A29" i="239"/>
  <c r="H29" i="239" s="1"/>
  <c r="J28" i="239"/>
  <c r="F28" i="239"/>
  <c r="Q28" i="239" s="1"/>
  <c r="A28" i="239"/>
  <c r="H28" i="239"/>
  <c r="J27" i="239"/>
  <c r="F27" i="239"/>
  <c r="Q27" i="239" s="1"/>
  <c r="A27" i="239"/>
  <c r="H27" i="239" s="1"/>
  <c r="J26" i="239"/>
  <c r="F26" i="239"/>
  <c r="U26" i="239"/>
  <c r="A26" i="239"/>
  <c r="H26" i="239"/>
  <c r="J25" i="239"/>
  <c r="F25" i="239"/>
  <c r="Q25" i="239"/>
  <c r="A25" i="239"/>
  <c r="H25" i="239" s="1"/>
  <c r="J24" i="239"/>
  <c r="F24" i="239"/>
  <c r="Q24" i="239"/>
  <c r="A24" i="239"/>
  <c r="H24" i="239" s="1"/>
  <c r="J23" i="239"/>
  <c r="F23" i="239"/>
  <c r="U23" i="239" s="1"/>
  <c r="A23" i="239"/>
  <c r="H23" i="239" s="1"/>
  <c r="J22" i="239"/>
  <c r="F22" i="239"/>
  <c r="Q22" i="239" s="1"/>
  <c r="A22" i="239"/>
  <c r="H22" i="239"/>
  <c r="J21" i="239"/>
  <c r="F21" i="239"/>
  <c r="Q21" i="239" s="1"/>
  <c r="A21" i="239"/>
  <c r="H21" i="239"/>
  <c r="J20" i="239"/>
  <c r="F20" i="239"/>
  <c r="T20" i="239"/>
  <c r="A20" i="239"/>
  <c r="H20" i="239"/>
  <c r="J19" i="239"/>
  <c r="F19" i="239"/>
  <c r="Q19" i="239" s="1"/>
  <c r="A19" i="239"/>
  <c r="H19" i="239" s="1"/>
  <c r="J18" i="239"/>
  <c r="F18" i="239"/>
  <c r="U18" i="239"/>
  <c r="A18" i="239"/>
  <c r="H18" i="239" s="1"/>
  <c r="J17" i="239"/>
  <c r="F17" i="239"/>
  <c r="Q17" i="239"/>
  <c r="A17" i="239"/>
  <c r="H17" i="239" s="1"/>
  <c r="J16" i="239"/>
  <c r="F16" i="239"/>
  <c r="U16" i="239"/>
  <c r="A16" i="239"/>
  <c r="H16" i="239"/>
  <c r="F15" i="239"/>
  <c r="U15" i="239" s="1"/>
  <c r="A15" i="239"/>
  <c r="H15" i="239" s="1"/>
  <c r="J14" i="239"/>
  <c r="F14" i="239"/>
  <c r="S14" i="239" s="1"/>
  <c r="A14" i="239"/>
  <c r="J13" i="239"/>
  <c r="F13" i="239"/>
  <c r="T13" i="239"/>
  <c r="A13" i="239"/>
  <c r="H13" i="239" s="1"/>
  <c r="J12" i="239"/>
  <c r="F12" i="239"/>
  <c r="T12" i="239"/>
  <c r="A12" i="239"/>
  <c r="H12" i="239"/>
  <c r="J11" i="239"/>
  <c r="F11" i="239"/>
  <c r="T11" i="239"/>
  <c r="A11" i="239"/>
  <c r="J10" i="239"/>
  <c r="F10" i="239"/>
  <c r="S10" i="239"/>
  <c r="A10" i="239"/>
  <c r="H10" i="239" s="1"/>
  <c r="J9" i="239"/>
  <c r="F9" i="239"/>
  <c r="V9" i="239"/>
  <c r="A9" i="239"/>
  <c r="H9" i="239" s="1"/>
  <c r="J8" i="239"/>
  <c r="F8" i="239"/>
  <c r="V8" i="239"/>
  <c r="A8" i="239"/>
  <c r="H8" i="239" s="1"/>
  <c r="F7" i="239"/>
  <c r="V7" i="239"/>
  <c r="A7" i="239"/>
  <c r="J6" i="239"/>
  <c r="F6" i="239"/>
  <c r="T6" i="239" s="1"/>
  <c r="A6" i="239"/>
  <c r="H6" i="239"/>
  <c r="J5" i="239"/>
  <c r="F5" i="239"/>
  <c r="U5" i="239"/>
  <c r="A5" i="239"/>
  <c r="H5" i="239"/>
  <c r="AI4" i="239"/>
  <c r="J4" i="239"/>
  <c r="F4" i="239"/>
  <c r="V4" i="239" s="1"/>
  <c r="A4" i="239"/>
  <c r="H4" i="239" s="1"/>
  <c r="AI3" i="239"/>
  <c r="J3" i="239"/>
  <c r="F3" i="239"/>
  <c r="V3" i="239"/>
  <c r="A3" i="239"/>
  <c r="H3" i="239" s="1"/>
  <c r="AI2" i="239"/>
  <c r="J2" i="239"/>
  <c r="F2" i="239"/>
  <c r="Q2" i="239"/>
  <c r="A2" i="239"/>
  <c r="AD4" i="237"/>
  <c r="AI4" i="237" s="1"/>
  <c r="AD2" i="238"/>
  <c r="AI2" i="238" s="1"/>
  <c r="F142" i="238"/>
  <c r="V142" i="238" s="1"/>
  <c r="F143" i="238"/>
  <c r="V143" i="238" s="1"/>
  <c r="R6" i="239"/>
  <c r="V48" i="239"/>
  <c r="R113" i="239"/>
  <c r="T132" i="239"/>
  <c r="U31" i="239"/>
  <c r="R35" i="239"/>
  <c r="T22" i="239"/>
  <c r="S41" i="239"/>
  <c r="V54" i="239"/>
  <c r="S47" i="239"/>
  <c r="S92" i="239"/>
  <c r="U96" i="239"/>
  <c r="Q61" i="239"/>
  <c r="R71" i="239"/>
  <c r="S111" i="239"/>
  <c r="S35" i="239"/>
  <c r="Q151" i="239"/>
  <c r="R151" i="239" s="1"/>
  <c r="Q98" i="239"/>
  <c r="U99" i="239"/>
  <c r="T37" i="239"/>
  <c r="V42" i="239"/>
  <c r="S53" i="239"/>
  <c r="Q60" i="239"/>
  <c r="U71" i="239"/>
  <c r="U73" i="239"/>
  <c r="S93" i="239"/>
  <c r="R93" i="239"/>
  <c r="R98" i="239"/>
  <c r="V99" i="239"/>
  <c r="T120" i="239"/>
  <c r="U143" i="239"/>
  <c r="S143" i="239"/>
  <c r="V143" i="239"/>
  <c r="T143" i="239"/>
  <c r="R143" i="239"/>
  <c r="V37" i="239"/>
  <c r="V53" i="239"/>
  <c r="U66" i="239"/>
  <c r="S98" i="239"/>
  <c r="Q16" i="239"/>
  <c r="T27" i="239"/>
  <c r="T151" i="239"/>
  <c r="V74" i="239"/>
  <c r="V104" i="239"/>
  <c r="R4" i="239"/>
  <c r="S6" i="239"/>
  <c r="U13" i="239"/>
  <c r="T16" i="239"/>
  <c r="U22" i="239"/>
  <c r="T25" i="239"/>
  <c r="S40" i="239"/>
  <c r="V41" i="239"/>
  <c r="S46" i="239"/>
  <c r="V47" i="239"/>
  <c r="S52" i="239"/>
  <c r="T60" i="239"/>
  <c r="V72" i="239"/>
  <c r="V73" i="239"/>
  <c r="V84" i="239"/>
  <c r="S100" i="239"/>
  <c r="V105" i="239"/>
  <c r="V110" i="239"/>
  <c r="U111" i="239"/>
  <c r="R112" i="239"/>
  <c r="T127" i="239"/>
  <c r="S2" i="239"/>
  <c r="S4" i="239"/>
  <c r="S5" i="239"/>
  <c r="T10" i="239"/>
  <c r="U21" i="239"/>
  <c r="U25" i="239"/>
  <c r="T28" i="239"/>
  <c r="S34" i="239"/>
  <c r="S39" i="239"/>
  <c r="V40" i="239"/>
  <c r="S45" i="239"/>
  <c r="V46" i="239"/>
  <c r="S51" i="239"/>
  <c r="V52" i="239"/>
  <c r="S57" i="239"/>
  <c r="V60" i="239"/>
  <c r="H68" i="239"/>
  <c r="R87" i="239"/>
  <c r="T93" i="239"/>
  <c r="T100" i="239"/>
  <c r="V111" i="239"/>
  <c r="S112" i="239"/>
  <c r="S126" i="239"/>
  <c r="V2" i="239"/>
  <c r="T4" i="239"/>
  <c r="U10" i="239"/>
  <c r="T24" i="239"/>
  <c r="U28" i="239"/>
  <c r="T31" i="239"/>
  <c r="U34" i="239"/>
  <c r="U35" i="239"/>
  <c r="S38" i="239"/>
  <c r="V39" i="239"/>
  <c r="S44" i="239"/>
  <c r="V45" i="239"/>
  <c r="S50" i="239"/>
  <c r="V51" i="239"/>
  <c r="S56" i="239"/>
  <c r="S86" i="239"/>
  <c r="U20" i="239"/>
  <c r="V38" i="239"/>
  <c r="S43" i="239"/>
  <c r="V44" i="239"/>
  <c r="S49" i="239"/>
  <c r="V50" i="239"/>
  <c r="S55" i="239"/>
  <c r="V56" i="239"/>
  <c r="R67" i="239"/>
  <c r="R68" i="239"/>
  <c r="R69" i="239"/>
  <c r="R70" i="239"/>
  <c r="Q74" i="239"/>
  <c r="U86" i="239"/>
  <c r="V92" i="239"/>
  <c r="R97" i="239"/>
  <c r="T121" i="239"/>
  <c r="T30" i="239"/>
  <c r="S42" i="239"/>
  <c r="V43" i="239"/>
  <c r="S48" i="239"/>
  <c r="V49" i="239"/>
  <c r="S54" i="239"/>
  <c r="V55" i="239"/>
  <c r="T62" i="239"/>
  <c r="R66" i="239"/>
  <c r="U67" i="239"/>
  <c r="U68" i="239"/>
  <c r="U69" i="239"/>
  <c r="U70" i="239"/>
  <c r="S73" i="239"/>
  <c r="T74" i="239"/>
  <c r="S97" i="239"/>
  <c r="R106" i="239"/>
  <c r="R111" i="239"/>
  <c r="V152" i="239"/>
  <c r="V151" i="239"/>
  <c r="S152" i="239"/>
  <c r="T15" i="239"/>
  <c r="U151" i="239"/>
  <c r="V34" i="239"/>
  <c r="R83" i="239"/>
  <c r="R84" i="239"/>
  <c r="V86" i="239"/>
  <c r="S87" i="239"/>
  <c r="S91" i="239"/>
  <c r="Q95" i="239"/>
  <c r="U97" i="239"/>
  <c r="V100" i="239"/>
  <c r="T107" i="239"/>
  <c r="R108" i="239"/>
  <c r="R109" i="239"/>
  <c r="U112" i="239"/>
  <c r="S113" i="239"/>
  <c r="R114" i="239"/>
  <c r="R115" i="239"/>
  <c r="R116" i="239"/>
  <c r="S118" i="239"/>
  <c r="Q142" i="239"/>
  <c r="T17" i="239"/>
  <c r="Q18" i="239"/>
  <c r="R33" i="239"/>
  <c r="R36" i="239"/>
  <c r="Q64" i="239"/>
  <c r="Q76" i="239"/>
  <c r="Q81" i="239"/>
  <c r="Q82" i="239"/>
  <c r="U84" i="239"/>
  <c r="R85" i="239"/>
  <c r="U87" i="239"/>
  <c r="R88" i="239"/>
  <c r="R89" i="239"/>
  <c r="R90" i="239"/>
  <c r="V91" i="239"/>
  <c r="R95" i="239"/>
  <c r="Q96" i="239"/>
  <c r="V97" i="239"/>
  <c r="Q99" i="239"/>
  <c r="V107" i="239"/>
  <c r="S108" i="239"/>
  <c r="S109" i="239"/>
  <c r="R110" i="239"/>
  <c r="V112" i="239"/>
  <c r="U113" i="239"/>
  <c r="S114" i="239"/>
  <c r="S115" i="239"/>
  <c r="S116" i="239"/>
  <c r="R117" i="239"/>
  <c r="T118" i="239"/>
  <c r="R142" i="239"/>
  <c r="V33" i="239"/>
  <c r="V36" i="239"/>
  <c r="T7" i="239"/>
  <c r="S12" i="239"/>
  <c r="S13" i="239"/>
  <c r="U14" i="239"/>
  <c r="U17" i="239"/>
  <c r="T18" i="239"/>
  <c r="T19" i="239"/>
  <c r="Q20" i="239"/>
  <c r="H32" i="239"/>
  <c r="S33" i="239"/>
  <c r="V35" i="239"/>
  <c r="S36" i="239"/>
  <c r="Q37" i="239"/>
  <c r="R58" i="239"/>
  <c r="Q63" i="239"/>
  <c r="T75" i="239"/>
  <c r="S85" i="239"/>
  <c r="V87" i="239"/>
  <c r="U88" i="239"/>
  <c r="U89" i="239"/>
  <c r="U90" i="239"/>
  <c r="S95" i="239"/>
  <c r="R96" i="239"/>
  <c r="U98" i="239"/>
  <c r="R99" i="239"/>
  <c r="Q100" i="239"/>
  <c r="T104" i="239"/>
  <c r="R105" i="239"/>
  <c r="V108" i="239"/>
  <c r="U109" i="239"/>
  <c r="S110" i="239"/>
  <c r="U114" i="239"/>
  <c r="U115" i="239"/>
  <c r="U116" i="239"/>
  <c r="S117" i="239"/>
  <c r="V118" i="239"/>
  <c r="S133" i="239"/>
  <c r="V85" i="239"/>
  <c r="V96" i="239"/>
  <c r="U11" i="239"/>
  <c r="U19" i="239"/>
  <c r="T21" i="239"/>
  <c r="U33" i="239"/>
  <c r="R34" i="239"/>
  <c r="U36" i="239"/>
  <c r="S37" i="239"/>
  <c r="Q38" i="239"/>
  <c r="Q39" i="239"/>
  <c r="Q40" i="239"/>
  <c r="Q41" i="239"/>
  <c r="Q42" i="239"/>
  <c r="Q43" i="239"/>
  <c r="Q44" i="239"/>
  <c r="Q45" i="239"/>
  <c r="Q46" i="239"/>
  <c r="Q47" i="239"/>
  <c r="Q48" i="239"/>
  <c r="Q49" i="239"/>
  <c r="Q50" i="239"/>
  <c r="Q51" i="239"/>
  <c r="Q52" i="239"/>
  <c r="Q53" i="239"/>
  <c r="Q54" i="239"/>
  <c r="Q55" i="239"/>
  <c r="Q56" i="239"/>
  <c r="Q57" i="239"/>
  <c r="S58" i="239"/>
  <c r="S72" i="239"/>
  <c r="U85" i="239"/>
  <c r="R86" i="239"/>
  <c r="V95" i="239"/>
  <c r="S96" i="239"/>
  <c r="Q97" i="239"/>
  <c r="V98" i="239"/>
  <c r="S99" i="239"/>
  <c r="R100" i="239"/>
  <c r="S105" i="239"/>
  <c r="V109" i="239"/>
  <c r="U110" i="239"/>
  <c r="U117" i="239"/>
  <c r="U7" i="239"/>
  <c r="U8" i="239"/>
  <c r="V14" i="239"/>
  <c r="V29" i="239"/>
  <c r="S29" i="239"/>
  <c r="R29" i="239"/>
  <c r="U154" i="239"/>
  <c r="H42" i="239"/>
  <c r="A147" i="239"/>
  <c r="Q152" i="239"/>
  <c r="T152" i="239"/>
  <c r="Q3" i="239"/>
  <c r="V5" i="239"/>
  <c r="U6" i="239"/>
  <c r="Q7" i="239"/>
  <c r="Q8" i="239"/>
  <c r="Q9" i="239"/>
  <c r="R12" i="239"/>
  <c r="Q12" i="239"/>
  <c r="V12" i="239"/>
  <c r="S15" i="239"/>
  <c r="R15" i="239"/>
  <c r="V24" i="239"/>
  <c r="S24" i="239"/>
  <c r="R24" i="239"/>
  <c r="V27" i="239"/>
  <c r="S27" i="239"/>
  <c r="R27" i="239"/>
  <c r="V30" i="239"/>
  <c r="S30" i="239"/>
  <c r="R30" i="239"/>
  <c r="U122" i="239"/>
  <c r="R122" i="239"/>
  <c r="Q122" i="239"/>
  <c r="V122" i="239"/>
  <c r="S122" i="239"/>
  <c r="T122" i="239"/>
  <c r="T154" i="239"/>
  <c r="H127" i="239"/>
  <c r="U128" i="239"/>
  <c r="R128" i="239"/>
  <c r="Q128" i="239"/>
  <c r="V128" i="239"/>
  <c r="S128" i="239"/>
  <c r="T128" i="239"/>
  <c r="V80" i="239"/>
  <c r="U80" i="239"/>
  <c r="S80" i="239"/>
  <c r="R80" i="239"/>
  <c r="T80" i="239"/>
  <c r="Q80" i="239"/>
  <c r="P152" i="239"/>
  <c r="U152" i="239"/>
  <c r="V23" i="239"/>
  <c r="S23" i="239"/>
  <c r="R23" i="239"/>
  <c r="V26" i="239"/>
  <c r="S26" i="239"/>
  <c r="R26" i="239"/>
  <c r="Q32" i="239"/>
  <c r="T32" i="239"/>
  <c r="S32" i="239"/>
  <c r="F147" i="239"/>
  <c r="T2" i="239"/>
  <c r="R3" i="239"/>
  <c r="Q5" i="239"/>
  <c r="R7" i="239"/>
  <c r="R8" i="239"/>
  <c r="R9" i="239"/>
  <c r="S11" i="239"/>
  <c r="Q23" i="239"/>
  <c r="Q26" i="239"/>
  <c r="Q29" i="239"/>
  <c r="U32" i="239"/>
  <c r="T3" i="239"/>
  <c r="T8" i="239"/>
  <c r="U3" i="239"/>
  <c r="T5" i="239"/>
  <c r="V11" i="239"/>
  <c r="R14" i="239"/>
  <c r="Q14" i="239"/>
  <c r="U131" i="239"/>
  <c r="R131" i="239"/>
  <c r="Q131" i="239"/>
  <c r="V131" i="239"/>
  <c r="S131" i="239"/>
  <c r="T131" i="239"/>
  <c r="H2" i="239"/>
  <c r="U2" i="239"/>
  <c r="S151" i="239"/>
  <c r="P153" i="239"/>
  <c r="R153" i="239" s="1"/>
  <c r="S3" i="239"/>
  <c r="R5" i="239"/>
  <c r="S7" i="239"/>
  <c r="S8" i="239"/>
  <c r="P154" i="239"/>
  <c r="S9" i="239"/>
  <c r="R10" i="239"/>
  <c r="Q10" i="239"/>
  <c r="V10" i="239"/>
  <c r="R13" i="239"/>
  <c r="Q13" i="239"/>
  <c r="V13" i="239"/>
  <c r="T14" i="239"/>
  <c r="Q15" i="239"/>
  <c r="S16" i="239"/>
  <c r="R16" i="239"/>
  <c r="V16" i="239"/>
  <c r="S18" i="239"/>
  <c r="R18" i="239"/>
  <c r="V18" i="239"/>
  <c r="S20" i="239"/>
  <c r="R20" i="239"/>
  <c r="V20" i="239"/>
  <c r="V22" i="239"/>
  <c r="S22" i="239"/>
  <c r="R22" i="239"/>
  <c r="T23" i="239"/>
  <c r="V25" i="239"/>
  <c r="S25" i="239"/>
  <c r="R25" i="239"/>
  <c r="T26" i="239"/>
  <c r="V28" i="239"/>
  <c r="S28" i="239"/>
  <c r="R28" i="239"/>
  <c r="T29" i="239"/>
  <c r="V31" i="239"/>
  <c r="S31" i="239"/>
  <c r="R31" i="239"/>
  <c r="V32" i="239"/>
  <c r="R59" i="239"/>
  <c r="U59" i="239"/>
  <c r="Q59" i="239"/>
  <c r="V59" i="239"/>
  <c r="T59" i="239"/>
  <c r="S59" i="239"/>
  <c r="T9" i="239"/>
  <c r="U9" i="239"/>
  <c r="R11" i="239"/>
  <c r="Q11" i="239"/>
  <c r="R2" i="239"/>
  <c r="H7" i="239"/>
  <c r="H11" i="239"/>
  <c r="U12" i="239"/>
  <c r="H14" i="239"/>
  <c r="V15" i="239"/>
  <c r="S17" i="239"/>
  <c r="R17" i="239"/>
  <c r="V17" i="239"/>
  <c r="S19" i="239"/>
  <c r="R19" i="239"/>
  <c r="V19" i="239"/>
  <c r="S21" i="239"/>
  <c r="R21" i="239"/>
  <c r="V21" i="239"/>
  <c r="U24" i="239"/>
  <c r="U27" i="239"/>
  <c r="U30" i="239"/>
  <c r="V154" i="239"/>
  <c r="H43" i="239"/>
  <c r="V79" i="239"/>
  <c r="U79" i="239"/>
  <c r="S79" i="239"/>
  <c r="R79" i="239"/>
  <c r="T79" i="239"/>
  <c r="Q79" i="239"/>
  <c r="Q154" i="239"/>
  <c r="V58" i="239"/>
  <c r="V76" i="239"/>
  <c r="U76" i="239"/>
  <c r="S76" i="239"/>
  <c r="R76" i="239"/>
  <c r="V82" i="239"/>
  <c r="U82" i="239"/>
  <c r="S82" i="239"/>
  <c r="R82" i="239"/>
  <c r="T94" i="239"/>
  <c r="S94" i="239"/>
  <c r="Q94" i="239"/>
  <c r="V94" i="239"/>
  <c r="T38" i="239"/>
  <c r="T39" i="239"/>
  <c r="T40" i="239"/>
  <c r="T41" i="239"/>
  <c r="T42" i="239"/>
  <c r="T43" i="239"/>
  <c r="T44" i="239"/>
  <c r="T45" i="239"/>
  <c r="T46" i="239"/>
  <c r="T47" i="239"/>
  <c r="T48" i="239"/>
  <c r="T49" i="239"/>
  <c r="T50" i="239"/>
  <c r="T51" i="239"/>
  <c r="T52" i="239"/>
  <c r="T53" i="239"/>
  <c r="T54" i="239"/>
  <c r="T55" i="239"/>
  <c r="T56" i="239"/>
  <c r="T57" i="239"/>
  <c r="S61" i="239"/>
  <c r="R61" i="239"/>
  <c r="V61" i="239"/>
  <c r="U61" i="239"/>
  <c r="S62" i="239"/>
  <c r="R62" i="239"/>
  <c r="V62" i="239"/>
  <c r="U62" i="239"/>
  <c r="S63" i="239"/>
  <c r="R63" i="239"/>
  <c r="V63" i="239"/>
  <c r="U63" i="239"/>
  <c r="S64" i="239"/>
  <c r="R64" i="239"/>
  <c r="V64" i="239"/>
  <c r="U64" i="239"/>
  <c r="T65" i="239"/>
  <c r="S65" i="239"/>
  <c r="Q65" i="239"/>
  <c r="V65" i="239"/>
  <c r="V77" i="239"/>
  <c r="U77" i="239"/>
  <c r="S77" i="239"/>
  <c r="R77" i="239"/>
  <c r="Q83" i="239"/>
  <c r="V83" i="239"/>
  <c r="T83" i="239"/>
  <c r="S83" i="239"/>
  <c r="Q101" i="239"/>
  <c r="Q102" i="239"/>
  <c r="R103" i="239"/>
  <c r="U119" i="239"/>
  <c r="R119" i="239"/>
  <c r="Q119" i="239"/>
  <c r="V119" i="239"/>
  <c r="S119" i="239"/>
  <c r="S154" i="239"/>
  <c r="T33" i="239"/>
  <c r="T34" i="239"/>
  <c r="T35" i="239"/>
  <c r="T36" i="239"/>
  <c r="U37" i="239"/>
  <c r="U38" i="239"/>
  <c r="U39" i="239"/>
  <c r="U40" i="239"/>
  <c r="U41" i="239"/>
  <c r="U42" i="239"/>
  <c r="U43" i="239"/>
  <c r="U44" i="239"/>
  <c r="H45" i="239"/>
  <c r="U45" i="239"/>
  <c r="U46" i="239"/>
  <c r="U47" i="239"/>
  <c r="U48" i="239"/>
  <c r="U49" i="239"/>
  <c r="U50" i="239"/>
  <c r="U51" i="239"/>
  <c r="U52" i="239"/>
  <c r="U53" i="239"/>
  <c r="U54" i="239"/>
  <c r="U55" i="239"/>
  <c r="H56" i="239"/>
  <c r="U56" i="239"/>
  <c r="V57" i="239"/>
  <c r="Q58" i="239"/>
  <c r="R65" i="239"/>
  <c r="V78" i="239"/>
  <c r="U78" i="239"/>
  <c r="S78" i="239"/>
  <c r="R78" i="239"/>
  <c r="R94" i="239"/>
  <c r="U125" i="239"/>
  <c r="R125" i="239"/>
  <c r="Q125" i="239"/>
  <c r="V125" i="239"/>
  <c r="S125" i="239"/>
  <c r="R57" i="239"/>
  <c r="T58" i="239"/>
  <c r="R60" i="239"/>
  <c r="U60" i="239"/>
  <c r="V75" i="239"/>
  <c r="U75" i="239"/>
  <c r="S75" i="239"/>
  <c r="R75" i="239"/>
  <c r="T77" i="239"/>
  <c r="Q78" i="239"/>
  <c r="V81" i="239"/>
  <c r="U81" i="239"/>
  <c r="S81" i="239"/>
  <c r="R81" i="239"/>
  <c r="V101" i="239"/>
  <c r="U101" i="239"/>
  <c r="S101" i="239"/>
  <c r="R101" i="239"/>
  <c r="V102" i="239"/>
  <c r="U102" i="239"/>
  <c r="S102" i="239"/>
  <c r="R102" i="239"/>
  <c r="Q103" i="239"/>
  <c r="V103" i="239"/>
  <c r="T103" i="239"/>
  <c r="S103" i="239"/>
  <c r="Q106" i="239"/>
  <c r="V106" i="239"/>
  <c r="T106" i="239"/>
  <c r="S106" i="239"/>
  <c r="V134" i="239"/>
  <c r="S134" i="239"/>
  <c r="R134" i="239"/>
  <c r="Q134" i="239"/>
  <c r="U134" i="239"/>
  <c r="T134" i="239"/>
  <c r="V66" i="239"/>
  <c r="V67" i="239"/>
  <c r="V68" i="239"/>
  <c r="V69" i="239"/>
  <c r="V70" i="239"/>
  <c r="V71" i="239"/>
  <c r="Q72" i="239"/>
  <c r="Q73" i="239"/>
  <c r="R74" i="239"/>
  <c r="S84" i="239"/>
  <c r="S88" i="239"/>
  <c r="S89" i="239"/>
  <c r="S90" i="239"/>
  <c r="T91" i="239"/>
  <c r="T92" i="239"/>
  <c r="U93" i="239"/>
  <c r="U104" i="239"/>
  <c r="U107" i="239"/>
  <c r="U124" i="239"/>
  <c r="R124" i="239"/>
  <c r="Q124" i="239"/>
  <c r="V124" i="239"/>
  <c r="U130" i="239"/>
  <c r="R130" i="239"/>
  <c r="Q130" i="239"/>
  <c r="V130" i="239"/>
  <c r="V135" i="239"/>
  <c r="S135" i="239"/>
  <c r="R135" i="239"/>
  <c r="Q135" i="239"/>
  <c r="V136" i="239"/>
  <c r="S136" i="239"/>
  <c r="R136" i="239"/>
  <c r="Q136" i="239"/>
  <c r="V137" i="239"/>
  <c r="S137" i="239"/>
  <c r="R137" i="239"/>
  <c r="Q137" i="239"/>
  <c r="V138" i="239"/>
  <c r="S138" i="239"/>
  <c r="R138" i="239"/>
  <c r="Q138" i="239"/>
  <c r="V139" i="239"/>
  <c r="S139" i="239"/>
  <c r="R139" i="239"/>
  <c r="Q139" i="239"/>
  <c r="V140" i="239"/>
  <c r="S140" i="239"/>
  <c r="R140" i="239"/>
  <c r="Q140" i="239"/>
  <c r="Q141" i="239"/>
  <c r="T141" i="239"/>
  <c r="S141" i="239"/>
  <c r="R141" i="239"/>
  <c r="Q66" i="239"/>
  <c r="Q67" i="239"/>
  <c r="Q68" i="239"/>
  <c r="Q69" i="239"/>
  <c r="Q70" i="239"/>
  <c r="Q71" i="239"/>
  <c r="R72" i="239"/>
  <c r="R73" i="239"/>
  <c r="S74" i="239"/>
  <c r="T84" i="239"/>
  <c r="T85" i="239"/>
  <c r="T86" i="239"/>
  <c r="T87" i="239"/>
  <c r="T88" i="239"/>
  <c r="T89" i="239"/>
  <c r="T90" i="239"/>
  <c r="U91" i="239"/>
  <c r="U92" i="239"/>
  <c r="V93" i="239"/>
  <c r="U123" i="239"/>
  <c r="R123" i="239"/>
  <c r="Q123" i="239"/>
  <c r="V123" i="239"/>
  <c r="U129" i="239"/>
  <c r="R129" i="239"/>
  <c r="Q129" i="239"/>
  <c r="V129" i="239"/>
  <c r="S66" i="239"/>
  <c r="S67" i="239"/>
  <c r="S68" i="239"/>
  <c r="S69" i="239"/>
  <c r="S70" i="239"/>
  <c r="S71" i="239"/>
  <c r="T72" i="239"/>
  <c r="V88" i="239"/>
  <c r="V89" i="239"/>
  <c r="V90" i="239"/>
  <c r="Q91" i="239"/>
  <c r="Q92" i="239"/>
  <c r="Q93" i="239"/>
  <c r="T95" i="239"/>
  <c r="R104" i="239"/>
  <c r="T105" i="239"/>
  <c r="R107" i="239"/>
  <c r="T108" i="239"/>
  <c r="U121" i="239"/>
  <c r="R121" i="239"/>
  <c r="Q121" i="239"/>
  <c r="V121" i="239"/>
  <c r="S123" i="239"/>
  <c r="T124" i="239"/>
  <c r="U127" i="239"/>
  <c r="R127" i="239"/>
  <c r="Q127" i="239"/>
  <c r="V127" i="239"/>
  <c r="S129" i="239"/>
  <c r="T130" i="239"/>
  <c r="U133" i="239"/>
  <c r="R133" i="239"/>
  <c r="Q133" i="239"/>
  <c r="V133" i="239"/>
  <c r="T135" i="239"/>
  <c r="T136" i="239"/>
  <c r="T137" i="239"/>
  <c r="T138" i="239"/>
  <c r="T139" i="239"/>
  <c r="T140" i="239"/>
  <c r="V141" i="239"/>
  <c r="S104" i="239"/>
  <c r="U105" i="239"/>
  <c r="S107" i="239"/>
  <c r="U108" i="239"/>
  <c r="U120" i="239"/>
  <c r="R120" i="239"/>
  <c r="Q120" i="239"/>
  <c r="V120" i="239"/>
  <c r="T123" i="239"/>
  <c r="U126" i="239"/>
  <c r="R126" i="239"/>
  <c r="Q126" i="239"/>
  <c r="V126" i="239"/>
  <c r="T129" i="239"/>
  <c r="U132" i="239"/>
  <c r="R132" i="239"/>
  <c r="Q132" i="239"/>
  <c r="V132" i="239"/>
  <c r="U135" i="239"/>
  <c r="U136" i="239"/>
  <c r="U137" i="239"/>
  <c r="U138" i="239"/>
  <c r="U139" i="239"/>
  <c r="U140" i="239"/>
  <c r="T142" i="239"/>
  <c r="Q143" i="239"/>
  <c r="V113" i="239"/>
  <c r="V114" i="239"/>
  <c r="V115" i="239"/>
  <c r="V116" i="239"/>
  <c r="V117" i="239"/>
  <c r="Q118" i="239"/>
  <c r="U142" i="239"/>
  <c r="Q109" i="239"/>
  <c r="Q110" i="239"/>
  <c r="Q111" i="239"/>
  <c r="Q112" i="239"/>
  <c r="Q113" i="239"/>
  <c r="Q114" i="239"/>
  <c r="Q115" i="239"/>
  <c r="Q116" i="239"/>
  <c r="Q117" i="239"/>
  <c r="R118" i="239"/>
  <c r="V142" i="239"/>
  <c r="T142" i="238"/>
  <c r="Q142" i="238"/>
  <c r="U143" i="238"/>
  <c r="R142" i="238"/>
  <c r="U142" i="238"/>
  <c r="S143" i="238"/>
  <c r="T143" i="238"/>
  <c r="S142" i="238"/>
  <c r="R143" i="238"/>
  <c r="Q143" i="238"/>
  <c r="W111" i="239"/>
  <c r="Y111" i="239" s="1"/>
  <c r="W2" i="239"/>
  <c r="Y2" i="239" s="1"/>
  <c r="P157" i="239"/>
  <c r="K147" i="239"/>
  <c r="P156" i="239" s="1"/>
  <c r="W98" i="239"/>
  <c r="Y98" i="239" s="1"/>
  <c r="W82" i="239"/>
  <c r="Y82" i="239" s="1"/>
  <c r="W36" i="239"/>
  <c r="Y36" i="239" s="1"/>
  <c r="W38" i="239"/>
  <c r="Y38" i="239" s="1"/>
  <c r="W25" i="239"/>
  <c r="Y25" i="239" s="1"/>
  <c r="W49" i="239"/>
  <c r="Y49" i="239" s="1"/>
  <c r="T157" i="239"/>
  <c r="N147" i="239"/>
  <c r="T156" i="239" s="1"/>
  <c r="W87" i="239"/>
  <c r="Y87" i="239" s="1"/>
  <c r="W52" i="239"/>
  <c r="Y52" i="239" s="1"/>
  <c r="W86" i="239"/>
  <c r="Y86" i="239" s="1"/>
  <c r="W63" i="239"/>
  <c r="Y63" i="239" s="1"/>
  <c r="W45" i="239"/>
  <c r="Y45" i="239" s="1"/>
  <c r="W7" i="239"/>
  <c r="Y7" i="239" s="1"/>
  <c r="W59" i="239"/>
  <c r="Y59" i="239" s="1"/>
  <c r="W77" i="239"/>
  <c r="Y77" i="239" s="1"/>
  <c r="W17" i="239"/>
  <c r="Y17" i="239" s="1"/>
  <c r="W13" i="239"/>
  <c r="Y13" i="239" s="1"/>
  <c r="W120" i="239"/>
  <c r="Y120" i="239" s="1"/>
  <c r="W74" i="239"/>
  <c r="Y74" i="239" s="1"/>
  <c r="V157" i="239"/>
  <c r="P147" i="239"/>
  <c r="V156" i="239" s="1"/>
  <c r="U157" i="239"/>
  <c r="U155" i="239"/>
  <c r="W24" i="239"/>
  <c r="Y24" i="239" s="1"/>
  <c r="W89" i="239"/>
  <c r="Y89" i="239" s="1"/>
  <c r="W116" i="239"/>
  <c r="Y116" i="239" s="1"/>
  <c r="W110" i="239"/>
  <c r="Y110" i="239" s="1"/>
  <c r="W107" i="239"/>
  <c r="Y107" i="239" s="1"/>
  <c r="W91" i="239"/>
  <c r="Y91" i="239" s="1"/>
  <c r="W67" i="239"/>
  <c r="Y67" i="239" s="1"/>
  <c r="W140" i="239"/>
  <c r="Y140" i="239" s="1"/>
  <c r="W137" i="239"/>
  <c r="Y137" i="239" s="1"/>
  <c r="W11" i="239"/>
  <c r="Y11" i="239" s="1"/>
  <c r="W62" i="239"/>
  <c r="Y62" i="239" s="1"/>
  <c r="W66" i="239"/>
  <c r="Y66" i="239" s="1"/>
  <c r="W37" i="239"/>
  <c r="Y37" i="239" s="1"/>
  <c r="W41" i="239"/>
  <c r="Y41" i="239" s="1"/>
  <c r="W31" i="239"/>
  <c r="Y31" i="239" s="1"/>
  <c r="W10" i="239"/>
  <c r="Y10" i="239" s="1"/>
  <c r="N157" i="239"/>
  <c r="W142" i="239"/>
  <c r="W70" i="239"/>
  <c r="Y70" i="239" s="1"/>
  <c r="W54" i="239"/>
  <c r="Y54" i="239" s="1"/>
  <c r="W48" i="239"/>
  <c r="Y48" i="239" s="1"/>
  <c r="R154" i="239"/>
  <c r="S157" i="239"/>
  <c r="M147" i="239"/>
  <c r="S156" i="239" s="1"/>
  <c r="S158" i="239" s="1"/>
  <c r="W131" i="239"/>
  <c r="Y131" i="239" s="1"/>
  <c r="W122" i="239"/>
  <c r="Y122" i="239" s="1"/>
  <c r="W3" i="239"/>
  <c r="Y3" i="239" s="1"/>
  <c r="W134" i="239"/>
  <c r="Y134" i="239" s="1"/>
  <c r="W79" i="239"/>
  <c r="Y79" i="239" s="1"/>
  <c r="W18" i="239"/>
  <c r="Y18" i="239" s="1"/>
  <c r="W126" i="239"/>
  <c r="Y126" i="239" s="1"/>
  <c r="W93" i="239"/>
  <c r="Y93" i="239" s="1"/>
  <c r="W123" i="239"/>
  <c r="Y123" i="239" s="1"/>
  <c r="W69" i="239"/>
  <c r="Y69" i="239" s="1"/>
  <c r="W139" i="239"/>
  <c r="Y139" i="239" s="1"/>
  <c r="W136" i="239"/>
  <c r="Y136" i="239" s="1"/>
  <c r="W75" i="239"/>
  <c r="Y75" i="239" s="1"/>
  <c r="W20" i="239"/>
  <c r="Y20" i="239" s="1"/>
  <c r="W16" i="239"/>
  <c r="Y16" i="239" s="1"/>
  <c r="W29" i="239"/>
  <c r="Y29" i="239" s="1"/>
  <c r="W80" i="239"/>
  <c r="Y80" i="239" s="1"/>
  <c r="W9" i="239"/>
  <c r="Y9" i="239" s="1"/>
  <c r="W129" i="239"/>
  <c r="Y129" i="239" s="1"/>
  <c r="Q157" i="239"/>
  <c r="W128" i="239"/>
  <c r="Y128" i="239" s="1"/>
  <c r="W132" i="239"/>
  <c r="Y132" i="239" s="1"/>
  <c r="W92" i="239"/>
  <c r="Y92" i="239" s="1"/>
  <c r="W141" i="239"/>
  <c r="Y141" i="239" s="1"/>
  <c r="W124" i="239"/>
  <c r="Y124" i="239" s="1"/>
  <c r="W65" i="239"/>
  <c r="Y65" i="239" s="1"/>
  <c r="W26" i="239"/>
  <c r="Y26" i="239" s="1"/>
  <c r="W5" i="239"/>
  <c r="Y5" i="239" s="1"/>
  <c r="W8" i="239"/>
  <c r="Y8" i="239" s="1"/>
  <c r="R152" i="239"/>
  <c r="W118" i="239"/>
  <c r="Y118" i="239" s="1"/>
  <c r="W143" i="239"/>
  <c r="W133" i="239"/>
  <c r="Y133" i="239" s="1"/>
  <c r="W127" i="239"/>
  <c r="Y127" i="239" s="1"/>
  <c r="W71" i="239"/>
  <c r="Y71" i="239" s="1"/>
  <c r="W138" i="239"/>
  <c r="Y138" i="239" s="1"/>
  <c r="W135" i="239"/>
  <c r="Y135" i="239" s="1"/>
  <c r="W125" i="239"/>
  <c r="Y125" i="239" s="1"/>
  <c r="W12" i="239"/>
  <c r="Y12" i="239" s="1"/>
  <c r="S155" i="239"/>
  <c r="P155" i="239"/>
  <c r="T155" i="239"/>
  <c r="O147" i="239"/>
  <c r="U156" i="239" s="1"/>
  <c r="U158" i="239" s="1"/>
  <c r="V155" i="239"/>
  <c r="L147" i="239"/>
  <c r="Q156" i="239" s="1"/>
  <c r="Q155" i="239"/>
  <c r="V151" i="238"/>
  <c r="U151" i="238"/>
  <c r="T151" i="238"/>
  <c r="S151" i="238"/>
  <c r="Q151" i="238"/>
  <c r="P149" i="238"/>
  <c r="E145" i="238"/>
  <c r="A143" i="238"/>
  <c r="H143" i="238" s="1"/>
  <c r="A142" i="238"/>
  <c r="H142" i="238"/>
  <c r="F141" i="238"/>
  <c r="A141" i="238"/>
  <c r="H141" i="238" s="1"/>
  <c r="F140" i="238"/>
  <c r="A140" i="238"/>
  <c r="H140" i="238"/>
  <c r="F139" i="238"/>
  <c r="A139" i="238"/>
  <c r="H139" i="238" s="1"/>
  <c r="F138" i="238"/>
  <c r="S138" i="238"/>
  <c r="A138" i="238"/>
  <c r="H138" i="238" s="1"/>
  <c r="F137" i="238"/>
  <c r="A137" i="238"/>
  <c r="H137" i="238" s="1"/>
  <c r="F136" i="238"/>
  <c r="S136" i="238" s="1"/>
  <c r="T136" i="238"/>
  <c r="A136" i="238"/>
  <c r="H136" i="238" s="1"/>
  <c r="F135" i="238"/>
  <c r="T135" i="238" s="1"/>
  <c r="A135" i="238"/>
  <c r="H135" i="238" s="1"/>
  <c r="F134" i="238"/>
  <c r="V134" i="238"/>
  <c r="A134" i="238"/>
  <c r="H134" i="238" s="1"/>
  <c r="F133" i="238"/>
  <c r="S133" i="238" s="1"/>
  <c r="A133" i="238"/>
  <c r="H133" i="238" s="1"/>
  <c r="F132" i="238"/>
  <c r="A132" i="238"/>
  <c r="H132" i="238"/>
  <c r="F131" i="238"/>
  <c r="S131" i="238" s="1"/>
  <c r="A131" i="238"/>
  <c r="H131" i="238" s="1"/>
  <c r="F130" i="238"/>
  <c r="S130" i="238" s="1"/>
  <c r="A130" i="238"/>
  <c r="H130" i="238" s="1"/>
  <c r="F129" i="238"/>
  <c r="A129" i="238"/>
  <c r="H129" i="238" s="1"/>
  <c r="F128" i="238"/>
  <c r="Q128" i="238" s="1"/>
  <c r="A128" i="238"/>
  <c r="H128" i="238" s="1"/>
  <c r="F127" i="238"/>
  <c r="S127" i="238" s="1"/>
  <c r="A127" i="238"/>
  <c r="F126" i="238"/>
  <c r="A126" i="238"/>
  <c r="H126" i="238" s="1"/>
  <c r="F125" i="238"/>
  <c r="Q125" i="238" s="1"/>
  <c r="A125" i="238"/>
  <c r="H125" i="238" s="1"/>
  <c r="F124" i="238"/>
  <c r="S124" i="238" s="1"/>
  <c r="A124" i="238"/>
  <c r="H124" i="238" s="1"/>
  <c r="F123" i="238"/>
  <c r="Q123" i="238" s="1"/>
  <c r="A123" i="238"/>
  <c r="H123" i="238" s="1"/>
  <c r="F122" i="238"/>
  <c r="Q122" i="238" s="1"/>
  <c r="A122" i="238"/>
  <c r="H122" i="238" s="1"/>
  <c r="F121" i="238"/>
  <c r="A121" i="238"/>
  <c r="H121" i="238" s="1"/>
  <c r="F120" i="238"/>
  <c r="Q120" i="238" s="1"/>
  <c r="A120" i="238"/>
  <c r="H120" i="238" s="1"/>
  <c r="F119" i="238"/>
  <c r="Q119" i="238" s="1"/>
  <c r="A119" i="238"/>
  <c r="H119" i="238" s="1"/>
  <c r="F118" i="238"/>
  <c r="Q118" i="238" s="1"/>
  <c r="A118" i="238"/>
  <c r="H118" i="238" s="1"/>
  <c r="F117" i="238"/>
  <c r="Q117" i="238" s="1"/>
  <c r="A117" i="238"/>
  <c r="H117" i="238" s="1"/>
  <c r="F116" i="238"/>
  <c r="R116" i="238" s="1"/>
  <c r="V116" i="238"/>
  <c r="A116" i="238"/>
  <c r="H116" i="238" s="1"/>
  <c r="F115" i="238"/>
  <c r="A115" i="238"/>
  <c r="H115" i="238" s="1"/>
  <c r="F114" i="238"/>
  <c r="T114" i="238"/>
  <c r="A114" i="238"/>
  <c r="H114" i="238" s="1"/>
  <c r="F113" i="238"/>
  <c r="A113" i="238"/>
  <c r="H113" i="238" s="1"/>
  <c r="F112" i="238"/>
  <c r="T112" i="238" s="1"/>
  <c r="A112" i="238"/>
  <c r="H112" i="238" s="1"/>
  <c r="F111" i="238"/>
  <c r="T111" i="238" s="1"/>
  <c r="A111" i="238"/>
  <c r="H111" i="238" s="1"/>
  <c r="F110" i="238"/>
  <c r="Q110" i="238" s="1"/>
  <c r="A110" i="238"/>
  <c r="H110" i="238" s="1"/>
  <c r="F109" i="238"/>
  <c r="A109" i="238"/>
  <c r="H109" i="238" s="1"/>
  <c r="F108" i="238"/>
  <c r="T108" i="238" s="1"/>
  <c r="A108" i="238"/>
  <c r="H108" i="238" s="1"/>
  <c r="F107" i="238"/>
  <c r="A107" i="238"/>
  <c r="H107" i="238" s="1"/>
  <c r="F106" i="238"/>
  <c r="U106" i="238" s="1"/>
  <c r="T106" i="238"/>
  <c r="A106" i="238"/>
  <c r="H106" i="238" s="1"/>
  <c r="F105" i="238"/>
  <c r="T105" i="238" s="1"/>
  <c r="A105" i="238"/>
  <c r="H105" i="238" s="1"/>
  <c r="F104" i="238"/>
  <c r="V104" i="238" s="1"/>
  <c r="A104" i="238"/>
  <c r="H104" i="238" s="1"/>
  <c r="F103" i="238"/>
  <c r="A103" i="238"/>
  <c r="H103" i="238" s="1"/>
  <c r="F102" i="238"/>
  <c r="T102" i="238" s="1"/>
  <c r="A102" i="238"/>
  <c r="H102" i="238" s="1"/>
  <c r="F101" i="238"/>
  <c r="V101" i="238" s="1"/>
  <c r="A101" i="238"/>
  <c r="H101" i="238" s="1"/>
  <c r="F100" i="238"/>
  <c r="A100" i="238"/>
  <c r="H100" i="238" s="1"/>
  <c r="F99" i="238"/>
  <c r="Q99" i="238" s="1"/>
  <c r="A99" i="238"/>
  <c r="H99" i="238" s="1"/>
  <c r="F98" i="238"/>
  <c r="A98" i="238"/>
  <c r="H98" i="238" s="1"/>
  <c r="F97" i="238"/>
  <c r="A97" i="238"/>
  <c r="F96" i="238"/>
  <c r="A96" i="238"/>
  <c r="H96" i="238" s="1"/>
  <c r="F95" i="238"/>
  <c r="V95" i="238" s="1"/>
  <c r="A95" i="238"/>
  <c r="H95" i="238" s="1"/>
  <c r="F94" i="238"/>
  <c r="T94" i="238" s="1"/>
  <c r="A94" i="238"/>
  <c r="H94" i="238" s="1"/>
  <c r="F93" i="238"/>
  <c r="A93" i="238"/>
  <c r="H93" i="238" s="1"/>
  <c r="F92" i="238"/>
  <c r="Q92" i="238"/>
  <c r="A92" i="238"/>
  <c r="H92" i="238" s="1"/>
  <c r="F91" i="238"/>
  <c r="U91" i="238" s="1"/>
  <c r="A91" i="238"/>
  <c r="H91" i="238" s="1"/>
  <c r="F90" i="238"/>
  <c r="A90" i="238"/>
  <c r="H90" i="238" s="1"/>
  <c r="F89" i="238"/>
  <c r="V89" i="238" s="1"/>
  <c r="A89" i="238"/>
  <c r="H89" i="238" s="1"/>
  <c r="F88" i="238"/>
  <c r="T88" i="238" s="1"/>
  <c r="A88" i="238"/>
  <c r="H88" i="238" s="1"/>
  <c r="F87" i="238"/>
  <c r="A87" i="238"/>
  <c r="H87" i="238" s="1"/>
  <c r="F86" i="238"/>
  <c r="A86" i="238"/>
  <c r="H86" i="238" s="1"/>
  <c r="F85" i="238"/>
  <c r="R85" i="238" s="1"/>
  <c r="A85" i="238"/>
  <c r="H85" i="238" s="1"/>
  <c r="F84" i="238"/>
  <c r="A84" i="238"/>
  <c r="H84" i="238" s="1"/>
  <c r="F83" i="238"/>
  <c r="V83" i="238" s="1"/>
  <c r="A83" i="238"/>
  <c r="H83" i="238" s="1"/>
  <c r="F82" i="238"/>
  <c r="Q82" i="238" s="1"/>
  <c r="A82" i="238"/>
  <c r="H82" i="238" s="1"/>
  <c r="F81" i="238"/>
  <c r="U81" i="238" s="1"/>
  <c r="A81" i="238"/>
  <c r="H81" i="238" s="1"/>
  <c r="F80" i="238"/>
  <c r="U80" i="238" s="1"/>
  <c r="A80" i="238"/>
  <c r="H80" i="238" s="1"/>
  <c r="F79" i="238"/>
  <c r="U79" i="238" s="1"/>
  <c r="A79" i="238"/>
  <c r="H79" i="238" s="1"/>
  <c r="F78" i="238"/>
  <c r="U78" i="238" s="1"/>
  <c r="A78" i="238"/>
  <c r="H78" i="238"/>
  <c r="F77" i="238"/>
  <c r="A77" i="238"/>
  <c r="H77" i="238" s="1"/>
  <c r="F76" i="238"/>
  <c r="U76" i="238" s="1"/>
  <c r="A76" i="238"/>
  <c r="H76" i="238" s="1"/>
  <c r="F75" i="238"/>
  <c r="U75" i="238" s="1"/>
  <c r="A75" i="238"/>
  <c r="H75" i="238" s="1"/>
  <c r="F74" i="238"/>
  <c r="U74" i="238" s="1"/>
  <c r="V74" i="238"/>
  <c r="A74" i="238"/>
  <c r="H74" i="238" s="1"/>
  <c r="F73" i="238"/>
  <c r="A73" i="238"/>
  <c r="H73" i="238" s="1"/>
  <c r="F72" i="238"/>
  <c r="A72" i="238"/>
  <c r="H72" i="238" s="1"/>
  <c r="F71" i="238"/>
  <c r="A71" i="238"/>
  <c r="H71" i="238" s="1"/>
  <c r="F70" i="238"/>
  <c r="A70" i="238"/>
  <c r="H70" i="238" s="1"/>
  <c r="F69" i="238"/>
  <c r="T69" i="238" s="1"/>
  <c r="A69" i="238"/>
  <c r="H69" i="238" s="1"/>
  <c r="F68" i="238"/>
  <c r="A68" i="238"/>
  <c r="Q149" i="238" s="1"/>
  <c r="H68" i="238"/>
  <c r="F67" i="238"/>
  <c r="A67" i="238"/>
  <c r="H67" i="238" s="1"/>
  <c r="F66" i="238"/>
  <c r="A66" i="238"/>
  <c r="H66" i="238" s="1"/>
  <c r="F65" i="238"/>
  <c r="T65" i="238" s="1"/>
  <c r="A65" i="238"/>
  <c r="H65" i="238" s="1"/>
  <c r="F64" i="238"/>
  <c r="A64" i="238"/>
  <c r="H64" i="238" s="1"/>
  <c r="F63" i="238"/>
  <c r="V63" i="238" s="1"/>
  <c r="A63" i="238"/>
  <c r="H63" i="238" s="1"/>
  <c r="F62" i="238"/>
  <c r="Q62" i="238" s="1"/>
  <c r="A62" i="238"/>
  <c r="H62" i="238" s="1"/>
  <c r="F61" i="238"/>
  <c r="V61" i="238" s="1"/>
  <c r="A61" i="238"/>
  <c r="H61" i="238" s="1"/>
  <c r="F60" i="238"/>
  <c r="A60" i="238"/>
  <c r="H60" i="238" s="1"/>
  <c r="F59" i="238"/>
  <c r="A59" i="238"/>
  <c r="H59" i="238" s="1"/>
  <c r="F58" i="238"/>
  <c r="Q58" i="238" s="1"/>
  <c r="A58" i="238"/>
  <c r="H58" i="238" s="1"/>
  <c r="F57" i="238"/>
  <c r="A57" i="238"/>
  <c r="H57" i="238" s="1"/>
  <c r="F56" i="238"/>
  <c r="A56" i="238"/>
  <c r="F55" i="238"/>
  <c r="V55" i="238" s="1"/>
  <c r="A55" i="238"/>
  <c r="H55" i="238" s="1"/>
  <c r="F54" i="238"/>
  <c r="Q54" i="238" s="1"/>
  <c r="A54" i="238"/>
  <c r="H54" i="238" s="1"/>
  <c r="F53" i="238"/>
  <c r="V53" i="238" s="1"/>
  <c r="A53" i="238"/>
  <c r="H53" i="238" s="1"/>
  <c r="F52" i="238"/>
  <c r="A52" i="238"/>
  <c r="H52" i="238" s="1"/>
  <c r="F51" i="238"/>
  <c r="V51" i="238" s="1"/>
  <c r="A51" i="238"/>
  <c r="H51" i="238" s="1"/>
  <c r="F50" i="238"/>
  <c r="Q50" i="238" s="1"/>
  <c r="A50" i="238"/>
  <c r="H50" i="238" s="1"/>
  <c r="F49" i="238"/>
  <c r="T49" i="238" s="1"/>
  <c r="A49" i="238"/>
  <c r="H49" i="238" s="1"/>
  <c r="F48" i="238"/>
  <c r="T48" i="238" s="1"/>
  <c r="A48" i="238"/>
  <c r="H48" i="238" s="1"/>
  <c r="F47" i="238"/>
  <c r="A47" i="238"/>
  <c r="H47" i="238" s="1"/>
  <c r="F46" i="238"/>
  <c r="A46" i="238"/>
  <c r="H46" i="238" s="1"/>
  <c r="F45" i="238"/>
  <c r="A45" i="238"/>
  <c r="F44" i="238"/>
  <c r="V44" i="238" s="1"/>
  <c r="A44" i="238"/>
  <c r="H44" i="238" s="1"/>
  <c r="F43" i="238"/>
  <c r="T43" i="238" s="1"/>
  <c r="A43" i="238"/>
  <c r="F42" i="238"/>
  <c r="T42" i="238" s="1"/>
  <c r="A42" i="238"/>
  <c r="F41" i="238"/>
  <c r="U41" i="238" s="1"/>
  <c r="A41" i="238"/>
  <c r="H41" i="238" s="1"/>
  <c r="F40" i="238"/>
  <c r="T40" i="238" s="1"/>
  <c r="A40" i="238"/>
  <c r="H40" i="238" s="1"/>
  <c r="F39" i="238"/>
  <c r="T39" i="238" s="1"/>
  <c r="A39" i="238"/>
  <c r="H39" i="238" s="1"/>
  <c r="F38" i="238"/>
  <c r="V38" i="238" s="1"/>
  <c r="A38" i="238"/>
  <c r="H38" i="238" s="1"/>
  <c r="F37" i="238"/>
  <c r="Q37" i="238" s="1"/>
  <c r="U37" i="238"/>
  <c r="A37" i="238"/>
  <c r="H37" i="238" s="1"/>
  <c r="F36" i="238"/>
  <c r="A36" i="238"/>
  <c r="H36" i="238" s="1"/>
  <c r="F35" i="238"/>
  <c r="V35" i="238" s="1"/>
  <c r="T35" i="238"/>
  <c r="A35" i="238"/>
  <c r="H35" i="238" s="1"/>
  <c r="F34" i="238"/>
  <c r="T34" i="238" s="1"/>
  <c r="A34" i="238"/>
  <c r="H34" i="238" s="1"/>
  <c r="F33" i="238"/>
  <c r="A33" i="238"/>
  <c r="H33" i="238" s="1"/>
  <c r="F32" i="238"/>
  <c r="A32" i="238"/>
  <c r="F31" i="238"/>
  <c r="A31" i="238"/>
  <c r="H31" i="238" s="1"/>
  <c r="F30" i="238"/>
  <c r="A30" i="238"/>
  <c r="H30" i="238" s="1"/>
  <c r="F29" i="238"/>
  <c r="A29" i="238"/>
  <c r="H29" i="238" s="1"/>
  <c r="F28" i="238"/>
  <c r="A28" i="238"/>
  <c r="H28" i="238" s="1"/>
  <c r="F27" i="238"/>
  <c r="A27" i="238"/>
  <c r="H27" i="238" s="1"/>
  <c r="F26" i="238"/>
  <c r="U26" i="238" s="1"/>
  <c r="A26" i="238"/>
  <c r="H26" i="238" s="1"/>
  <c r="F25" i="238"/>
  <c r="U25" i="238" s="1"/>
  <c r="A25" i="238"/>
  <c r="H25" i="238" s="1"/>
  <c r="F24" i="238"/>
  <c r="V24" i="238" s="1"/>
  <c r="A24" i="238"/>
  <c r="H24" i="238" s="1"/>
  <c r="F23" i="238"/>
  <c r="U23" i="238" s="1"/>
  <c r="A23" i="238"/>
  <c r="H23" i="238" s="1"/>
  <c r="F22" i="238"/>
  <c r="R22" i="238" s="1"/>
  <c r="A22" i="238"/>
  <c r="H22" i="238" s="1"/>
  <c r="F21" i="238"/>
  <c r="U21" i="238" s="1"/>
  <c r="A21" i="238"/>
  <c r="H21" i="238" s="1"/>
  <c r="F20" i="238"/>
  <c r="U20" i="238" s="1"/>
  <c r="A20" i="238"/>
  <c r="H20" i="238" s="1"/>
  <c r="F19" i="238"/>
  <c r="U19" i="238" s="1"/>
  <c r="A19" i="238"/>
  <c r="H19" i="238" s="1"/>
  <c r="F18" i="238"/>
  <c r="R18" i="238"/>
  <c r="A18" i="238"/>
  <c r="H18" i="238" s="1"/>
  <c r="F17" i="238"/>
  <c r="U17" i="238" s="1"/>
  <c r="A17" i="238"/>
  <c r="H17" i="238" s="1"/>
  <c r="F16" i="238"/>
  <c r="S16" i="238" s="1"/>
  <c r="A16" i="238"/>
  <c r="H16" i="238" s="1"/>
  <c r="F15" i="238"/>
  <c r="S15" i="238" s="1"/>
  <c r="A15" i="238"/>
  <c r="H15" i="238" s="1"/>
  <c r="F14" i="238"/>
  <c r="V14" i="238" s="1"/>
  <c r="A14" i="238"/>
  <c r="F13" i="238"/>
  <c r="V13" i="238" s="1"/>
  <c r="A13" i="238"/>
  <c r="H13" i="238" s="1"/>
  <c r="F12" i="238"/>
  <c r="V12" i="238" s="1"/>
  <c r="A12" i="238"/>
  <c r="H12" i="238" s="1"/>
  <c r="F11" i="238"/>
  <c r="V11" i="238" s="1"/>
  <c r="A11" i="238"/>
  <c r="F10" i="238"/>
  <c r="V10" i="238" s="1"/>
  <c r="A10" i="238"/>
  <c r="H10" i="238" s="1"/>
  <c r="F9" i="238"/>
  <c r="V9" i="238" s="1"/>
  <c r="A9" i="238"/>
  <c r="F8" i="238"/>
  <c r="V8" i="238" s="1"/>
  <c r="A8" i="238"/>
  <c r="H8" i="238" s="1"/>
  <c r="F7" i="238"/>
  <c r="U7" i="238" s="1"/>
  <c r="A7" i="238"/>
  <c r="F6" i="238"/>
  <c r="A6" i="238"/>
  <c r="H6" i="238" s="1"/>
  <c r="F5" i="238"/>
  <c r="T5" i="238"/>
  <c r="A5" i="238"/>
  <c r="H5" i="238" s="1"/>
  <c r="AI4" i="238"/>
  <c r="F4" i="238"/>
  <c r="V4" i="238" s="1"/>
  <c r="A4" i="238"/>
  <c r="H4" i="238" s="1"/>
  <c r="J3" i="238"/>
  <c r="F3" i="238"/>
  <c r="Q3" i="238" s="1"/>
  <c r="A3" i="238"/>
  <c r="J2" i="238"/>
  <c r="F2" i="238"/>
  <c r="A2" i="238"/>
  <c r="F3" i="237"/>
  <c r="U3" i="237" s="1"/>
  <c r="F4" i="237"/>
  <c r="T4" i="237" s="1"/>
  <c r="F5" i="237"/>
  <c r="S5" i="237" s="1"/>
  <c r="F6" i="237"/>
  <c r="F7" i="237"/>
  <c r="U7" i="237" s="1"/>
  <c r="F8" i="237"/>
  <c r="U8" i="237" s="1"/>
  <c r="F9" i="237"/>
  <c r="U9" i="237" s="1"/>
  <c r="F10" i="237"/>
  <c r="U10" i="237" s="1"/>
  <c r="F11" i="237"/>
  <c r="U11" i="237" s="1"/>
  <c r="F12" i="237"/>
  <c r="U12" i="237" s="1"/>
  <c r="F13" i="237"/>
  <c r="U13" i="237" s="1"/>
  <c r="F14" i="237"/>
  <c r="U14" i="237" s="1"/>
  <c r="F15" i="237"/>
  <c r="V15" i="237" s="1"/>
  <c r="F16" i="237"/>
  <c r="V16" i="237" s="1"/>
  <c r="F17" i="237"/>
  <c r="V17" i="237" s="1"/>
  <c r="F18" i="237"/>
  <c r="V18" i="237" s="1"/>
  <c r="F19" i="237"/>
  <c r="V19" i="237" s="1"/>
  <c r="F20" i="237"/>
  <c r="V20" i="237" s="1"/>
  <c r="F21" i="237"/>
  <c r="V21" i="237" s="1"/>
  <c r="F22" i="237"/>
  <c r="V22" i="237" s="1"/>
  <c r="F23" i="237"/>
  <c r="V23" i="237" s="1"/>
  <c r="F24" i="237"/>
  <c r="Q24" i="237" s="1"/>
  <c r="F25" i="237"/>
  <c r="T25" i="237" s="1"/>
  <c r="F26" i="237"/>
  <c r="R26" i="237" s="1"/>
  <c r="F27" i="237"/>
  <c r="T27" i="237" s="1"/>
  <c r="F28" i="237"/>
  <c r="T28" i="237" s="1"/>
  <c r="F29" i="237"/>
  <c r="U29" i="237" s="1"/>
  <c r="F30" i="237"/>
  <c r="V30" i="237" s="1"/>
  <c r="F31" i="237"/>
  <c r="V31" i="237" s="1"/>
  <c r="F32" i="237"/>
  <c r="Q32" i="237" s="1"/>
  <c r="F33" i="237"/>
  <c r="T33" i="237" s="1"/>
  <c r="F34" i="237"/>
  <c r="T34" i="237" s="1"/>
  <c r="F35" i="237"/>
  <c r="T35" i="237" s="1"/>
  <c r="F36" i="237"/>
  <c r="T36" i="237" s="1"/>
  <c r="F37" i="237"/>
  <c r="U37" i="237" s="1"/>
  <c r="F38" i="237"/>
  <c r="Q38" i="237" s="1"/>
  <c r="F39" i="237"/>
  <c r="U39" i="237" s="1"/>
  <c r="F40" i="237"/>
  <c r="U40" i="237" s="1"/>
  <c r="F41" i="237"/>
  <c r="Q41" i="237" s="1"/>
  <c r="F42" i="237"/>
  <c r="U42" i="237" s="1"/>
  <c r="F43" i="237"/>
  <c r="U43" i="237" s="1"/>
  <c r="F44" i="237"/>
  <c r="F45" i="237"/>
  <c r="U45" i="237" s="1"/>
  <c r="F46" i="237"/>
  <c r="F47" i="237"/>
  <c r="Q47" i="237" s="1"/>
  <c r="F48" i="237"/>
  <c r="F49" i="237"/>
  <c r="F50" i="237"/>
  <c r="F51" i="237"/>
  <c r="U51" i="237" s="1"/>
  <c r="F52" i="237"/>
  <c r="U52" i="237" s="1"/>
  <c r="F53" i="237"/>
  <c r="Q53" i="237" s="1"/>
  <c r="F54" i="237"/>
  <c r="F55" i="237"/>
  <c r="F56" i="237"/>
  <c r="F57" i="237"/>
  <c r="Q57" i="237" s="1"/>
  <c r="F58" i="237"/>
  <c r="Q58" i="237" s="1"/>
  <c r="F59" i="237"/>
  <c r="Q59" i="237" s="1"/>
  <c r="F60" i="237"/>
  <c r="F61" i="237"/>
  <c r="F62" i="237"/>
  <c r="F63" i="237"/>
  <c r="Q63" i="237" s="1"/>
  <c r="F64" i="237"/>
  <c r="F65" i="237"/>
  <c r="R65" i="237" s="1"/>
  <c r="F66" i="237"/>
  <c r="F67" i="237"/>
  <c r="F68" i="237"/>
  <c r="F69" i="237"/>
  <c r="T69" i="237" s="1"/>
  <c r="F70" i="237"/>
  <c r="T70" i="237" s="1"/>
  <c r="F71" i="237"/>
  <c r="T71" i="237" s="1"/>
  <c r="F72" i="237"/>
  <c r="F73" i="237"/>
  <c r="F74" i="237"/>
  <c r="F75" i="237"/>
  <c r="T75" i="237"/>
  <c r="F76" i="237"/>
  <c r="T76" i="237" s="1"/>
  <c r="F77" i="237"/>
  <c r="T77" i="237" s="1"/>
  <c r="F78" i="237"/>
  <c r="F79" i="237"/>
  <c r="F80" i="237"/>
  <c r="F81" i="237"/>
  <c r="T81" i="237" s="1"/>
  <c r="F82" i="237"/>
  <c r="F83" i="237"/>
  <c r="V83" i="237" s="1"/>
  <c r="F84" i="237"/>
  <c r="F85" i="237"/>
  <c r="F86" i="237"/>
  <c r="F87" i="237"/>
  <c r="T87" i="237" s="1"/>
  <c r="F88" i="237"/>
  <c r="T88" i="237" s="1"/>
  <c r="F89" i="237"/>
  <c r="T89" i="237" s="1"/>
  <c r="F90" i="237"/>
  <c r="F91" i="237"/>
  <c r="U91" i="237" s="1"/>
  <c r="F92" i="237"/>
  <c r="F93" i="237"/>
  <c r="S93" i="237" s="1"/>
  <c r="F94" i="237"/>
  <c r="R94" i="237" s="1"/>
  <c r="F95" i="237"/>
  <c r="Q95" i="237" s="1"/>
  <c r="F96" i="237"/>
  <c r="F97" i="237"/>
  <c r="F98" i="237"/>
  <c r="F99" i="237"/>
  <c r="Q99" i="237" s="1"/>
  <c r="F100" i="237"/>
  <c r="V100" i="237" s="1"/>
  <c r="F101" i="237"/>
  <c r="T101" i="237" s="1"/>
  <c r="F102" i="237"/>
  <c r="F103" i="237"/>
  <c r="T103" i="237" s="1"/>
  <c r="F104" i="237"/>
  <c r="F105" i="237"/>
  <c r="T105" i="237" s="1"/>
  <c r="F106" i="237"/>
  <c r="T106" i="237" s="1"/>
  <c r="F107" i="237"/>
  <c r="T107" i="237" s="1"/>
  <c r="F108" i="237"/>
  <c r="F109" i="237"/>
  <c r="T109" i="237" s="1"/>
  <c r="F110" i="237"/>
  <c r="F111" i="237"/>
  <c r="T111" i="237" s="1"/>
  <c r="F112" i="237"/>
  <c r="T112" i="237" s="1"/>
  <c r="F113" i="237"/>
  <c r="T113" i="237" s="1"/>
  <c r="F114" i="237"/>
  <c r="F115" i="237"/>
  <c r="F116" i="237"/>
  <c r="F117" i="237"/>
  <c r="T117" i="237" s="1"/>
  <c r="F118" i="237"/>
  <c r="U118" i="237" s="1"/>
  <c r="F119" i="237"/>
  <c r="T119" i="237" s="1"/>
  <c r="F120" i="237"/>
  <c r="F121" i="237"/>
  <c r="T121" i="237" s="1"/>
  <c r="F122" i="237"/>
  <c r="F123" i="237"/>
  <c r="T123" i="237" s="1"/>
  <c r="F124" i="237"/>
  <c r="R124" i="237" s="1"/>
  <c r="F125" i="237"/>
  <c r="T125" i="237" s="1"/>
  <c r="F126" i="237"/>
  <c r="F127" i="237"/>
  <c r="T127" i="237" s="1"/>
  <c r="F128" i="237"/>
  <c r="F129" i="237"/>
  <c r="T129" i="237"/>
  <c r="F130" i="237"/>
  <c r="T130" i="237" s="1"/>
  <c r="F131" i="237"/>
  <c r="T131" i="237" s="1"/>
  <c r="F132" i="237"/>
  <c r="F133" i="237"/>
  <c r="T133" i="237" s="1"/>
  <c r="F134" i="237"/>
  <c r="F135" i="237"/>
  <c r="F136" i="237"/>
  <c r="F137" i="237"/>
  <c r="F138" i="237"/>
  <c r="F139" i="237"/>
  <c r="F140" i="237"/>
  <c r="Q140" i="237" s="1"/>
  <c r="F141" i="237"/>
  <c r="V141" i="237" s="1"/>
  <c r="V149" i="237"/>
  <c r="U149" i="237"/>
  <c r="T149" i="237"/>
  <c r="S149" i="237"/>
  <c r="Q149" i="237"/>
  <c r="P147" i="237"/>
  <c r="E143" i="237"/>
  <c r="A141" i="237"/>
  <c r="H141" i="237" s="1"/>
  <c r="J140" i="237"/>
  <c r="A140" i="237"/>
  <c r="H140" i="237" s="1"/>
  <c r="J139" i="237"/>
  <c r="A139" i="237"/>
  <c r="H139" i="237" s="1"/>
  <c r="J138" i="237"/>
  <c r="S138" i="237"/>
  <c r="A138" i="237"/>
  <c r="H138" i="237" s="1"/>
  <c r="J137" i="237"/>
  <c r="A137" i="237"/>
  <c r="H137" i="237" s="1"/>
  <c r="R136" i="237"/>
  <c r="J136" i="237"/>
  <c r="A136" i="237"/>
  <c r="H136" i="237" s="1"/>
  <c r="J135" i="237"/>
  <c r="Q135" i="237"/>
  <c r="A135" i="237"/>
  <c r="H135" i="237" s="1"/>
  <c r="U134" i="237"/>
  <c r="A134" i="237"/>
  <c r="H134" i="237" s="1"/>
  <c r="J133" i="237"/>
  <c r="A133" i="237"/>
  <c r="H133" i="237" s="1"/>
  <c r="J132" i="237"/>
  <c r="T132" i="237"/>
  <c r="A132" i="237"/>
  <c r="H132" i="237" s="1"/>
  <c r="J131" i="237"/>
  <c r="A131" i="237"/>
  <c r="H131" i="237" s="1"/>
  <c r="J130" i="237"/>
  <c r="A130" i="237"/>
  <c r="H130" i="237" s="1"/>
  <c r="J129" i="237"/>
  <c r="A129" i="237"/>
  <c r="H129" i="237" s="1"/>
  <c r="J128" i="237"/>
  <c r="T128" i="237"/>
  <c r="A128" i="237"/>
  <c r="H128" i="237" s="1"/>
  <c r="J127" i="237"/>
  <c r="A127" i="237"/>
  <c r="H127" i="237" s="1"/>
  <c r="J126" i="237"/>
  <c r="T126" i="237"/>
  <c r="A126" i="237"/>
  <c r="H126" i="237" s="1"/>
  <c r="J125" i="237"/>
  <c r="A125" i="237"/>
  <c r="H125" i="237" s="1"/>
  <c r="J124" i="237"/>
  <c r="A124" i="237"/>
  <c r="H124" i="237" s="1"/>
  <c r="J123" i="237"/>
  <c r="A123" i="237"/>
  <c r="H123" i="237" s="1"/>
  <c r="J122" i="237"/>
  <c r="T122" i="237"/>
  <c r="A122" i="237"/>
  <c r="H122" i="237" s="1"/>
  <c r="J121" i="237"/>
  <c r="A121" i="237"/>
  <c r="H121" i="237" s="1"/>
  <c r="J120" i="237"/>
  <c r="T120" i="237"/>
  <c r="A120" i="237"/>
  <c r="H120" i="237" s="1"/>
  <c r="J119" i="237"/>
  <c r="A119" i="237"/>
  <c r="H119" i="237" s="1"/>
  <c r="A118" i="237"/>
  <c r="H118" i="237" s="1"/>
  <c r="J117" i="237"/>
  <c r="A117" i="237"/>
  <c r="H117" i="237" s="1"/>
  <c r="J116" i="237"/>
  <c r="T116" i="237"/>
  <c r="A116" i="237"/>
  <c r="H116" i="237" s="1"/>
  <c r="J115" i="237"/>
  <c r="T115" i="237"/>
  <c r="A115" i="237"/>
  <c r="H115" i="237" s="1"/>
  <c r="V114" i="237"/>
  <c r="U114" i="237"/>
  <c r="T114" i="237"/>
  <c r="S114" i="237"/>
  <c r="R114" i="237"/>
  <c r="Q114" i="237"/>
  <c r="W114" i="237" s="1"/>
  <c r="Y114" i="237" s="1"/>
  <c r="J114" i="237"/>
  <c r="A114" i="237"/>
  <c r="H114" i="237" s="1"/>
  <c r="J113" i="237"/>
  <c r="A113" i="237"/>
  <c r="H113" i="237" s="1"/>
  <c r="J112" i="237"/>
  <c r="A112" i="237"/>
  <c r="H112" i="237" s="1"/>
  <c r="J111" i="237"/>
  <c r="A111" i="237"/>
  <c r="H111" i="237" s="1"/>
  <c r="J110" i="237"/>
  <c r="T110" i="237"/>
  <c r="A110" i="237"/>
  <c r="H110" i="237" s="1"/>
  <c r="J109" i="237"/>
  <c r="A109" i="237"/>
  <c r="H109" i="237" s="1"/>
  <c r="J108" i="237"/>
  <c r="T108" i="237"/>
  <c r="A108" i="237"/>
  <c r="H108" i="237" s="1"/>
  <c r="J107" i="237"/>
  <c r="A107" i="237"/>
  <c r="H107" i="237" s="1"/>
  <c r="J106" i="237"/>
  <c r="A106" i="237"/>
  <c r="H106" i="237" s="1"/>
  <c r="J105" i="237"/>
  <c r="A105" i="237"/>
  <c r="H105" i="237" s="1"/>
  <c r="J104" i="237"/>
  <c r="T104" i="237"/>
  <c r="A104" i="237"/>
  <c r="H104" i="237" s="1"/>
  <c r="J103" i="237"/>
  <c r="A103" i="237"/>
  <c r="H103" i="237" s="1"/>
  <c r="J102" i="237"/>
  <c r="T102" i="237"/>
  <c r="A102" i="237"/>
  <c r="H102" i="237" s="1"/>
  <c r="J101" i="237"/>
  <c r="A101" i="237"/>
  <c r="H101" i="237" s="1"/>
  <c r="A100" i="237"/>
  <c r="J99" i="237"/>
  <c r="A99" i="237"/>
  <c r="H99" i="237" s="1"/>
  <c r="J98" i="237"/>
  <c r="T98" i="237"/>
  <c r="A98" i="237"/>
  <c r="H98" i="237" s="1"/>
  <c r="J97" i="237"/>
  <c r="U97" i="237"/>
  <c r="A97" i="237"/>
  <c r="J96" i="237"/>
  <c r="Q96" i="237"/>
  <c r="A96" i="237"/>
  <c r="H96" i="237" s="1"/>
  <c r="A95" i="237"/>
  <c r="H95" i="237" s="1"/>
  <c r="A94" i="237"/>
  <c r="H94" i="237" s="1"/>
  <c r="J93" i="237"/>
  <c r="A93" i="237"/>
  <c r="H93" i="237" s="1"/>
  <c r="J92" i="237"/>
  <c r="R92" i="237"/>
  <c r="A92" i="237"/>
  <c r="H92" i="237" s="1"/>
  <c r="A91" i="237"/>
  <c r="H91" i="237" s="1"/>
  <c r="J90" i="237"/>
  <c r="T90" i="237"/>
  <c r="A90" i="237"/>
  <c r="H90" i="237" s="1"/>
  <c r="J89" i="237"/>
  <c r="A89" i="237"/>
  <c r="H89" i="237" s="1"/>
  <c r="J88" i="237"/>
  <c r="A88" i="237"/>
  <c r="H88" i="237" s="1"/>
  <c r="J87" i="237"/>
  <c r="A87" i="237"/>
  <c r="H87" i="237" s="1"/>
  <c r="J86" i="237"/>
  <c r="T86" i="237"/>
  <c r="A86" i="237"/>
  <c r="H86" i="237" s="1"/>
  <c r="J85" i="237"/>
  <c r="T85" i="237"/>
  <c r="A85" i="237"/>
  <c r="H85" i="237" s="1"/>
  <c r="J84" i="237"/>
  <c r="T84" i="237"/>
  <c r="A84" i="237"/>
  <c r="H84" i="237" s="1"/>
  <c r="A83" i="237"/>
  <c r="H83" i="237" s="1"/>
  <c r="J82" i="237"/>
  <c r="T82" i="237"/>
  <c r="A82" i="237"/>
  <c r="H82" i="237" s="1"/>
  <c r="J81" i="237"/>
  <c r="A81" i="237"/>
  <c r="J80" i="237"/>
  <c r="T80" i="237"/>
  <c r="A80" i="237"/>
  <c r="H80" i="237" s="1"/>
  <c r="J79" i="237"/>
  <c r="T79" i="237"/>
  <c r="A79" i="237"/>
  <c r="H79" i="237" s="1"/>
  <c r="J78" i="237"/>
  <c r="T78" i="237"/>
  <c r="A78" i="237"/>
  <c r="H78" i="237" s="1"/>
  <c r="J77" i="237"/>
  <c r="A77" i="237"/>
  <c r="H77" i="237" s="1"/>
  <c r="J76" i="237"/>
  <c r="A76" i="237"/>
  <c r="H76" i="237" s="1"/>
  <c r="J75" i="237"/>
  <c r="A75" i="237"/>
  <c r="H75" i="237" s="1"/>
  <c r="U74" i="237"/>
  <c r="A74" i="237"/>
  <c r="H74" i="237" s="1"/>
  <c r="J73" i="237"/>
  <c r="A73" i="237"/>
  <c r="H73" i="237" s="1"/>
  <c r="A72" i="237"/>
  <c r="H72" i="237" s="1"/>
  <c r="J71" i="237"/>
  <c r="A71" i="237"/>
  <c r="H71" i="237" s="1"/>
  <c r="J70" i="237"/>
  <c r="A70" i="237"/>
  <c r="H70" i="237" s="1"/>
  <c r="J69" i="237"/>
  <c r="A69" i="237"/>
  <c r="H69" i="237" s="1"/>
  <c r="J68" i="237"/>
  <c r="A68" i="237"/>
  <c r="H68" i="237" s="1"/>
  <c r="J67" i="237"/>
  <c r="T67" i="237"/>
  <c r="A67" i="237"/>
  <c r="H67" i="237" s="1"/>
  <c r="J66" i="237"/>
  <c r="V66" i="237"/>
  <c r="A66" i="237"/>
  <c r="H66" i="237" s="1"/>
  <c r="A65" i="237"/>
  <c r="H65" i="237" s="1"/>
  <c r="J64" i="237"/>
  <c r="Q64" i="237"/>
  <c r="A64" i="237"/>
  <c r="H64" i="237" s="1"/>
  <c r="J63" i="237"/>
  <c r="A63" i="237"/>
  <c r="H63" i="237" s="1"/>
  <c r="J62" i="237"/>
  <c r="Q62" i="237"/>
  <c r="A62" i="237"/>
  <c r="H62" i="237" s="1"/>
  <c r="J61" i="237"/>
  <c r="Q61" i="237"/>
  <c r="A61" i="237"/>
  <c r="H61" i="237" s="1"/>
  <c r="J60" i="237"/>
  <c r="Q60" i="237"/>
  <c r="A60" i="237"/>
  <c r="H60" i="237" s="1"/>
  <c r="J59" i="237"/>
  <c r="A59" i="237"/>
  <c r="H59" i="237" s="1"/>
  <c r="J58" i="237"/>
  <c r="A58" i="237"/>
  <c r="H58" i="237" s="1"/>
  <c r="J57" i="237"/>
  <c r="A57" i="237"/>
  <c r="H57" i="237" s="1"/>
  <c r="J56" i="237"/>
  <c r="T56" i="237"/>
  <c r="A56" i="237"/>
  <c r="J55" i="237"/>
  <c r="U55" i="237"/>
  <c r="A55" i="237"/>
  <c r="H55" i="237" s="1"/>
  <c r="J54" i="237"/>
  <c r="U54" i="237"/>
  <c r="A54" i="237"/>
  <c r="H54" i="237" s="1"/>
  <c r="J53" i="237"/>
  <c r="A53" i="237"/>
  <c r="H53" i="237" s="1"/>
  <c r="J52" i="237"/>
  <c r="A52" i="237"/>
  <c r="H52" i="237" s="1"/>
  <c r="J51" i="237"/>
  <c r="A51" i="237"/>
  <c r="H51" i="237" s="1"/>
  <c r="J50" i="237"/>
  <c r="Q50" i="237"/>
  <c r="A50" i="237"/>
  <c r="H50" i="237" s="1"/>
  <c r="J49" i="237"/>
  <c r="U49" i="237"/>
  <c r="A49" i="237"/>
  <c r="H49" i="237" s="1"/>
  <c r="J48" i="237"/>
  <c r="U48" i="237"/>
  <c r="A48" i="237"/>
  <c r="H48" i="237" s="1"/>
  <c r="J47" i="237"/>
  <c r="A47" i="237"/>
  <c r="H47" i="237" s="1"/>
  <c r="J46" i="237"/>
  <c r="U46" i="237"/>
  <c r="A46" i="237"/>
  <c r="H46" i="237" s="1"/>
  <c r="J45" i="237"/>
  <c r="A45" i="237"/>
  <c r="H45" i="237" s="1"/>
  <c r="J44" i="237"/>
  <c r="Q44" i="237"/>
  <c r="A44" i="237"/>
  <c r="H44" i="237" s="1"/>
  <c r="J43" i="237"/>
  <c r="A43" i="237"/>
  <c r="H43" i="237" s="1"/>
  <c r="J42" i="237"/>
  <c r="A42" i="237"/>
  <c r="H42" i="237" s="1"/>
  <c r="J41" i="237"/>
  <c r="A41" i="237"/>
  <c r="H41" i="237" s="1"/>
  <c r="J40" i="237"/>
  <c r="A40" i="237"/>
  <c r="H40" i="237" s="1"/>
  <c r="J39" i="237"/>
  <c r="A39" i="237"/>
  <c r="H39" i="237" s="1"/>
  <c r="J38" i="237"/>
  <c r="A38" i="237"/>
  <c r="H38" i="237" s="1"/>
  <c r="A37" i="237"/>
  <c r="H37" i="237" s="1"/>
  <c r="J36" i="237"/>
  <c r="A36" i="237"/>
  <c r="H36" i="237" s="1"/>
  <c r="J35" i="237"/>
  <c r="A35" i="237"/>
  <c r="H35" i="237" s="1"/>
  <c r="J34" i="237"/>
  <c r="A34" i="237"/>
  <c r="H34" i="237" s="1"/>
  <c r="J33" i="237"/>
  <c r="A33" i="237"/>
  <c r="H33" i="237" s="1"/>
  <c r="A32" i="237"/>
  <c r="H32" i="237" s="1"/>
  <c r="J31" i="237"/>
  <c r="A31" i="237"/>
  <c r="H31" i="237" s="1"/>
  <c r="J30" i="237"/>
  <c r="A30" i="237"/>
  <c r="H30" i="237" s="1"/>
  <c r="J29" i="237"/>
  <c r="A29" i="237"/>
  <c r="H29" i="237" s="1"/>
  <c r="J28" i="237"/>
  <c r="A28" i="237"/>
  <c r="H28" i="237" s="1"/>
  <c r="J27" i="237"/>
  <c r="A27" i="237"/>
  <c r="H27" i="237" s="1"/>
  <c r="J26" i="237"/>
  <c r="A26" i="237"/>
  <c r="H26" i="237" s="1"/>
  <c r="J25" i="237"/>
  <c r="A25" i="237"/>
  <c r="H25" i="237" s="1"/>
  <c r="J24" i="237"/>
  <c r="A24" i="237"/>
  <c r="H24" i="237" s="1"/>
  <c r="J23" i="237"/>
  <c r="A23" i="237"/>
  <c r="H23" i="237" s="1"/>
  <c r="J22" i="237"/>
  <c r="A22" i="237"/>
  <c r="H22" i="237" s="1"/>
  <c r="J21" i="237"/>
  <c r="A21" i="237"/>
  <c r="H21" i="237" s="1"/>
  <c r="J20" i="237"/>
  <c r="A20" i="237"/>
  <c r="H20" i="237" s="1"/>
  <c r="J19" i="237"/>
  <c r="A19" i="237"/>
  <c r="H19" i="237" s="1"/>
  <c r="J18" i="237"/>
  <c r="A18" i="237"/>
  <c r="H18" i="237" s="1"/>
  <c r="J17" i="237"/>
  <c r="A17" i="237"/>
  <c r="H17" i="237" s="1"/>
  <c r="J16" i="237"/>
  <c r="A16" i="237"/>
  <c r="H16" i="237" s="1"/>
  <c r="A15" i="237"/>
  <c r="H15" i="237" s="1"/>
  <c r="J14" i="237"/>
  <c r="A14" i="237"/>
  <c r="H14" i="237" s="1"/>
  <c r="J13" i="237"/>
  <c r="A13" i="237"/>
  <c r="H13" i="237" s="1"/>
  <c r="J12" i="237"/>
  <c r="A12" i="237"/>
  <c r="H12" i="237" s="1"/>
  <c r="J11" i="237"/>
  <c r="A11" i="237"/>
  <c r="H11" i="237" s="1"/>
  <c r="J10" i="237"/>
  <c r="A10" i="237"/>
  <c r="H10" i="237" s="1"/>
  <c r="J9" i="237"/>
  <c r="A9" i="237"/>
  <c r="H9" i="237" s="1"/>
  <c r="J8" i="237"/>
  <c r="A8" i="237"/>
  <c r="H8" i="237" s="1"/>
  <c r="A7" i="237"/>
  <c r="J6" i="237"/>
  <c r="A6" i="237"/>
  <c r="H6" i="237" s="1"/>
  <c r="J5" i="237"/>
  <c r="A5" i="237"/>
  <c r="H5" i="237" s="1"/>
  <c r="J4" i="237"/>
  <c r="A4" i="237"/>
  <c r="H4" i="237" s="1"/>
  <c r="AD3" i="237"/>
  <c r="AI3" i="237" s="1"/>
  <c r="J3" i="237"/>
  <c r="A3" i="237"/>
  <c r="AD2" i="237"/>
  <c r="AI2" i="237" s="1"/>
  <c r="J2" i="237"/>
  <c r="F2" i="237"/>
  <c r="A2" i="237"/>
  <c r="V149" i="234"/>
  <c r="U149" i="234"/>
  <c r="T149" i="234"/>
  <c r="S149" i="234"/>
  <c r="Q149" i="234"/>
  <c r="P147" i="234"/>
  <c r="E143" i="234"/>
  <c r="F141" i="234"/>
  <c r="V141" i="234" s="1"/>
  <c r="A141" i="234"/>
  <c r="H141" i="234" s="1"/>
  <c r="J140" i="234"/>
  <c r="F140" i="234"/>
  <c r="A140" i="234"/>
  <c r="H140" i="234" s="1"/>
  <c r="J139" i="234"/>
  <c r="F139" i="234"/>
  <c r="V139" i="234" s="1"/>
  <c r="A139" i="234"/>
  <c r="H139" i="234" s="1"/>
  <c r="J138" i="234"/>
  <c r="F138" i="234"/>
  <c r="V138" i="234"/>
  <c r="A138" i="234"/>
  <c r="H138" i="234" s="1"/>
  <c r="J137" i="234"/>
  <c r="F137" i="234"/>
  <c r="U137" i="234" s="1"/>
  <c r="A137" i="234"/>
  <c r="H137" i="234" s="1"/>
  <c r="V136" i="234"/>
  <c r="U136" i="234"/>
  <c r="T136" i="234"/>
  <c r="S136" i="234"/>
  <c r="R136" i="234"/>
  <c r="Q136" i="234"/>
  <c r="W136" i="234" s="1"/>
  <c r="Y136" i="234" s="1"/>
  <c r="J136" i="234"/>
  <c r="A136" i="234"/>
  <c r="H136" i="234" s="1"/>
  <c r="J135" i="234"/>
  <c r="F135" i="234"/>
  <c r="S135" i="234" s="1"/>
  <c r="A135" i="234"/>
  <c r="H135" i="234" s="1"/>
  <c r="F134" i="234"/>
  <c r="U134" i="234" s="1"/>
  <c r="A134" i="234"/>
  <c r="H134" i="234" s="1"/>
  <c r="J133" i="234"/>
  <c r="F133" i="234"/>
  <c r="S133" i="234" s="1"/>
  <c r="A133" i="234"/>
  <c r="H133" i="234" s="1"/>
  <c r="J132" i="234"/>
  <c r="F132" i="234"/>
  <c r="S132" i="234" s="1"/>
  <c r="A132" i="234"/>
  <c r="H132" i="234"/>
  <c r="J131" i="234"/>
  <c r="F131" i="234"/>
  <c r="Q131" i="234" s="1"/>
  <c r="A131" i="234"/>
  <c r="H131" i="234" s="1"/>
  <c r="J130" i="234"/>
  <c r="F130" i="234"/>
  <c r="A130" i="234"/>
  <c r="H130" i="234" s="1"/>
  <c r="J129" i="234"/>
  <c r="F129" i="234"/>
  <c r="U129" i="234" s="1"/>
  <c r="A129" i="234"/>
  <c r="H129" i="234" s="1"/>
  <c r="J128" i="234"/>
  <c r="F128" i="234"/>
  <c r="A128" i="234"/>
  <c r="H128" i="234" s="1"/>
  <c r="J127" i="234"/>
  <c r="F127" i="234"/>
  <c r="T127" i="234" s="1"/>
  <c r="A127" i="234"/>
  <c r="H127" i="234" s="1"/>
  <c r="J126" i="234"/>
  <c r="F126" i="234"/>
  <c r="Q126" i="234" s="1"/>
  <c r="A126" i="234"/>
  <c r="H126" i="234" s="1"/>
  <c r="J125" i="234"/>
  <c r="F125" i="234"/>
  <c r="T125" i="234" s="1"/>
  <c r="A125" i="234"/>
  <c r="H125" i="234" s="1"/>
  <c r="J124" i="234"/>
  <c r="F124" i="234"/>
  <c r="S124" i="234" s="1"/>
  <c r="A124" i="234"/>
  <c r="H124" i="234" s="1"/>
  <c r="J123" i="234"/>
  <c r="F123" i="234"/>
  <c r="V123" i="234" s="1"/>
  <c r="A123" i="234"/>
  <c r="H123" i="234" s="1"/>
  <c r="J122" i="234"/>
  <c r="F122" i="234"/>
  <c r="T122" i="234" s="1"/>
  <c r="A122" i="234"/>
  <c r="H122" i="234" s="1"/>
  <c r="J121" i="234"/>
  <c r="F121" i="234"/>
  <c r="Q121" i="234" s="1"/>
  <c r="A121" i="234"/>
  <c r="H121" i="234" s="1"/>
  <c r="J120" i="234"/>
  <c r="F120" i="234"/>
  <c r="V120" i="234" s="1"/>
  <c r="A120" i="234"/>
  <c r="H120" i="234" s="1"/>
  <c r="J119" i="234"/>
  <c r="F119" i="234"/>
  <c r="T119" i="234" s="1"/>
  <c r="A119" i="234"/>
  <c r="H119" i="234" s="1"/>
  <c r="F118" i="234"/>
  <c r="A118" i="234"/>
  <c r="H118" i="234" s="1"/>
  <c r="J117" i="234"/>
  <c r="F117" i="234"/>
  <c r="R117" i="234" s="1"/>
  <c r="A117" i="234"/>
  <c r="H117" i="234" s="1"/>
  <c r="J116" i="234"/>
  <c r="F116" i="234"/>
  <c r="U116" i="234" s="1"/>
  <c r="A116" i="234"/>
  <c r="H116" i="234" s="1"/>
  <c r="J115" i="234"/>
  <c r="F115" i="234"/>
  <c r="U115" i="234" s="1"/>
  <c r="A115" i="234"/>
  <c r="H115" i="234" s="1"/>
  <c r="V114" i="234"/>
  <c r="U114" i="234"/>
  <c r="T114" i="234"/>
  <c r="S114" i="234"/>
  <c r="R114" i="234"/>
  <c r="Q114" i="234"/>
  <c r="W114" i="234" s="1"/>
  <c r="Y114" i="234" s="1"/>
  <c r="J114" i="234"/>
  <c r="A114" i="234"/>
  <c r="H114" i="234" s="1"/>
  <c r="J113" i="234"/>
  <c r="F113" i="234"/>
  <c r="Q113" i="234" s="1"/>
  <c r="A113" i="234"/>
  <c r="H113" i="234" s="1"/>
  <c r="J112" i="234"/>
  <c r="F112" i="234"/>
  <c r="S112" i="234" s="1"/>
  <c r="A112" i="234"/>
  <c r="H112" i="234" s="1"/>
  <c r="J111" i="234"/>
  <c r="F111" i="234"/>
  <c r="S111" i="234" s="1"/>
  <c r="A111" i="234"/>
  <c r="H111" i="234" s="1"/>
  <c r="J110" i="234"/>
  <c r="F110" i="234"/>
  <c r="V110" i="234" s="1"/>
  <c r="A110" i="234"/>
  <c r="H110" i="234" s="1"/>
  <c r="J109" i="234"/>
  <c r="F109" i="234"/>
  <c r="V109" i="234" s="1"/>
  <c r="A109" i="234"/>
  <c r="H109" i="234" s="1"/>
  <c r="J108" i="234"/>
  <c r="F108" i="234"/>
  <c r="A108" i="234"/>
  <c r="H108" i="234" s="1"/>
  <c r="J107" i="234"/>
  <c r="F107" i="234"/>
  <c r="A107" i="234"/>
  <c r="H107" i="234" s="1"/>
  <c r="J106" i="234"/>
  <c r="F106" i="234"/>
  <c r="R106" i="234" s="1"/>
  <c r="A106" i="234"/>
  <c r="H106" i="234" s="1"/>
  <c r="J105" i="234"/>
  <c r="F105" i="234"/>
  <c r="T105" i="234" s="1"/>
  <c r="A105" i="234"/>
  <c r="H105" i="234" s="1"/>
  <c r="J104" i="234"/>
  <c r="F104" i="234"/>
  <c r="T104" i="234" s="1"/>
  <c r="A104" i="234"/>
  <c r="H104" i="234" s="1"/>
  <c r="J103" i="234"/>
  <c r="F103" i="234"/>
  <c r="R103" i="234" s="1"/>
  <c r="A103" i="234"/>
  <c r="H103" i="234" s="1"/>
  <c r="J102" i="234"/>
  <c r="F102" i="234"/>
  <c r="S102" i="234" s="1"/>
  <c r="A102" i="234"/>
  <c r="H102" i="234" s="1"/>
  <c r="J101" i="234"/>
  <c r="F101" i="234"/>
  <c r="V101" i="234" s="1"/>
  <c r="A101" i="234"/>
  <c r="H101" i="234" s="1"/>
  <c r="F100" i="234"/>
  <c r="T100" i="234" s="1"/>
  <c r="A100" i="234"/>
  <c r="J99" i="234"/>
  <c r="F99" i="234"/>
  <c r="A99" i="234"/>
  <c r="H99" i="234" s="1"/>
  <c r="J98" i="234"/>
  <c r="F98" i="234"/>
  <c r="V98" i="234" s="1"/>
  <c r="A98" i="234"/>
  <c r="H98" i="234" s="1"/>
  <c r="J97" i="234"/>
  <c r="F97" i="234"/>
  <c r="R97" i="234" s="1"/>
  <c r="A97" i="234"/>
  <c r="J96" i="234"/>
  <c r="F96" i="234"/>
  <c r="Q96" i="234" s="1"/>
  <c r="A96" i="234"/>
  <c r="H96" i="234" s="1"/>
  <c r="F95" i="234"/>
  <c r="S95" i="234" s="1"/>
  <c r="A95" i="234"/>
  <c r="H95" i="234" s="1"/>
  <c r="F94" i="234"/>
  <c r="Q94" i="234" s="1"/>
  <c r="A94" i="234"/>
  <c r="H94" i="234" s="1"/>
  <c r="J93" i="234"/>
  <c r="F93" i="234"/>
  <c r="A93" i="234"/>
  <c r="H93" i="234" s="1"/>
  <c r="J92" i="234"/>
  <c r="F92" i="234"/>
  <c r="A92" i="234"/>
  <c r="H92" i="234" s="1"/>
  <c r="F91" i="234"/>
  <c r="Q91" i="234" s="1"/>
  <c r="A91" i="234"/>
  <c r="H91" i="234" s="1"/>
  <c r="J90" i="234"/>
  <c r="F90" i="234"/>
  <c r="R90" i="234" s="1"/>
  <c r="A90" i="234"/>
  <c r="H90" i="234" s="1"/>
  <c r="J89" i="234"/>
  <c r="F89" i="234"/>
  <c r="U89" i="234" s="1"/>
  <c r="A89" i="234"/>
  <c r="H89" i="234" s="1"/>
  <c r="J88" i="234"/>
  <c r="F88" i="234"/>
  <c r="S88" i="234" s="1"/>
  <c r="A88" i="234"/>
  <c r="H88" i="234" s="1"/>
  <c r="J87" i="234"/>
  <c r="F87" i="234"/>
  <c r="U87" i="234" s="1"/>
  <c r="A87" i="234"/>
  <c r="H87" i="234" s="1"/>
  <c r="J86" i="234"/>
  <c r="F86" i="234"/>
  <c r="T86" i="234" s="1"/>
  <c r="A86" i="234"/>
  <c r="H86" i="234" s="1"/>
  <c r="J85" i="234"/>
  <c r="F85" i="234"/>
  <c r="R85" i="234" s="1"/>
  <c r="A85" i="234"/>
  <c r="H85" i="234" s="1"/>
  <c r="J84" i="234"/>
  <c r="F84" i="234"/>
  <c r="V84" i="234" s="1"/>
  <c r="A84" i="234"/>
  <c r="H84" i="234" s="1"/>
  <c r="F83" i="234"/>
  <c r="S83" i="234" s="1"/>
  <c r="A83" i="234"/>
  <c r="H83" i="234" s="1"/>
  <c r="J82" i="234"/>
  <c r="F82" i="234"/>
  <c r="Q82" i="234" s="1"/>
  <c r="A82" i="234"/>
  <c r="H82" i="234" s="1"/>
  <c r="J81" i="234"/>
  <c r="F81" i="234"/>
  <c r="V81" i="234" s="1"/>
  <c r="A81" i="234"/>
  <c r="J80" i="234"/>
  <c r="F80" i="234"/>
  <c r="R80" i="234"/>
  <c r="A80" i="234"/>
  <c r="H80" i="234" s="1"/>
  <c r="J79" i="234"/>
  <c r="F79" i="234"/>
  <c r="U79" i="234"/>
  <c r="A79" i="234"/>
  <c r="H79" i="234"/>
  <c r="J78" i="234"/>
  <c r="F78" i="234"/>
  <c r="U78" i="234" s="1"/>
  <c r="A78" i="234"/>
  <c r="H78" i="234"/>
  <c r="J77" i="234"/>
  <c r="F77" i="234"/>
  <c r="Q77" i="234"/>
  <c r="A77" i="234"/>
  <c r="H77" i="234" s="1"/>
  <c r="J76" i="234"/>
  <c r="F76" i="234"/>
  <c r="V76" i="234" s="1"/>
  <c r="A76" i="234"/>
  <c r="H76" i="234"/>
  <c r="J75" i="234"/>
  <c r="F75" i="234"/>
  <c r="R75" i="234"/>
  <c r="A75" i="234"/>
  <c r="H75" i="234"/>
  <c r="F74" i="234"/>
  <c r="V74" i="234"/>
  <c r="A74" i="234"/>
  <c r="H74" i="234" s="1"/>
  <c r="J73" i="234"/>
  <c r="F73" i="234"/>
  <c r="A73" i="234"/>
  <c r="H73" i="234"/>
  <c r="F72" i="234"/>
  <c r="V72" i="234"/>
  <c r="A72" i="234"/>
  <c r="H72" i="234" s="1"/>
  <c r="J71" i="234"/>
  <c r="F71" i="234"/>
  <c r="Q71" i="234"/>
  <c r="A71" i="234"/>
  <c r="H71" i="234"/>
  <c r="J70" i="234"/>
  <c r="F70" i="234"/>
  <c r="U70" i="234"/>
  <c r="A70" i="234"/>
  <c r="H70" i="234" s="1"/>
  <c r="J69" i="234"/>
  <c r="F69" i="234"/>
  <c r="U69" i="234"/>
  <c r="A69" i="234"/>
  <c r="H69" i="234"/>
  <c r="J68" i="234"/>
  <c r="F68" i="234"/>
  <c r="Q68" i="234"/>
  <c r="A68" i="234"/>
  <c r="H68" i="234"/>
  <c r="J67" i="234"/>
  <c r="F67" i="234"/>
  <c r="U67" i="234"/>
  <c r="A67" i="234"/>
  <c r="J66" i="234"/>
  <c r="F66" i="234"/>
  <c r="T66" i="234"/>
  <c r="A66" i="234"/>
  <c r="H66" i="234"/>
  <c r="F65" i="234"/>
  <c r="U65" i="234"/>
  <c r="A65" i="234"/>
  <c r="H65" i="234" s="1"/>
  <c r="J64" i="234"/>
  <c r="F64" i="234"/>
  <c r="Q64" i="234"/>
  <c r="A64" i="234"/>
  <c r="H64" i="234" s="1"/>
  <c r="J63" i="234"/>
  <c r="F63" i="234"/>
  <c r="R63" i="234"/>
  <c r="A63" i="234"/>
  <c r="H63" i="234"/>
  <c r="J62" i="234"/>
  <c r="F62" i="234"/>
  <c r="U62" i="234"/>
  <c r="A62" i="234"/>
  <c r="H62" i="234"/>
  <c r="J61" i="234"/>
  <c r="F61" i="234"/>
  <c r="S61" i="234"/>
  <c r="A61" i="234"/>
  <c r="H61" i="234"/>
  <c r="J60" i="234"/>
  <c r="F60" i="234"/>
  <c r="A60" i="234"/>
  <c r="H60" i="234"/>
  <c r="J59" i="234"/>
  <c r="F59" i="234"/>
  <c r="U59" i="234"/>
  <c r="A59" i="234"/>
  <c r="H59" i="234"/>
  <c r="J58" i="234"/>
  <c r="F58" i="234"/>
  <c r="R58" i="234"/>
  <c r="A58" i="234"/>
  <c r="H58" i="234"/>
  <c r="J57" i="234"/>
  <c r="F57" i="234"/>
  <c r="U57" i="234"/>
  <c r="A57" i="234"/>
  <c r="H57" i="234"/>
  <c r="J56" i="234"/>
  <c r="F56" i="234"/>
  <c r="R56" i="234"/>
  <c r="A56" i="234"/>
  <c r="H56" i="234"/>
  <c r="J55" i="234"/>
  <c r="F55" i="234"/>
  <c r="A55" i="234"/>
  <c r="H55" i="234"/>
  <c r="J54" i="234"/>
  <c r="F54" i="234"/>
  <c r="T54" i="234"/>
  <c r="A54" i="234"/>
  <c r="H54" i="234"/>
  <c r="J53" i="234"/>
  <c r="F53" i="234"/>
  <c r="A53" i="234"/>
  <c r="H53" i="234"/>
  <c r="J52" i="234"/>
  <c r="F52" i="234"/>
  <c r="R52" i="234"/>
  <c r="A52" i="234"/>
  <c r="H52" i="234"/>
  <c r="J51" i="234"/>
  <c r="F51" i="234"/>
  <c r="U51" i="234"/>
  <c r="A51" i="234"/>
  <c r="H51" i="234"/>
  <c r="J50" i="234"/>
  <c r="F50" i="234"/>
  <c r="T50" i="234"/>
  <c r="A50" i="234"/>
  <c r="H50" i="234"/>
  <c r="J49" i="234"/>
  <c r="F49" i="234"/>
  <c r="Q49" i="234"/>
  <c r="A49" i="234"/>
  <c r="H49" i="234" s="1"/>
  <c r="J48" i="234"/>
  <c r="F48" i="234"/>
  <c r="A48" i="234"/>
  <c r="H48" i="234"/>
  <c r="J47" i="234"/>
  <c r="F47" i="234"/>
  <c r="R47" i="234"/>
  <c r="A47" i="234"/>
  <c r="H47" i="234"/>
  <c r="J46" i="234"/>
  <c r="F46" i="234"/>
  <c r="A46" i="234"/>
  <c r="H46" i="234"/>
  <c r="J45" i="234"/>
  <c r="F45" i="234"/>
  <c r="S45" i="234"/>
  <c r="A45" i="234"/>
  <c r="H45" i="234"/>
  <c r="J44" i="234"/>
  <c r="F44" i="234"/>
  <c r="S44" i="234"/>
  <c r="A44" i="234"/>
  <c r="H44" i="234"/>
  <c r="J43" i="234"/>
  <c r="F43" i="234"/>
  <c r="A43" i="234"/>
  <c r="H43" i="234"/>
  <c r="J42" i="234"/>
  <c r="F42" i="234"/>
  <c r="Q42" i="234"/>
  <c r="A42" i="234"/>
  <c r="H42" i="234"/>
  <c r="J41" i="234"/>
  <c r="F41" i="234"/>
  <c r="T41" i="234"/>
  <c r="A41" i="234"/>
  <c r="H41" i="234"/>
  <c r="J40" i="234"/>
  <c r="F40" i="234"/>
  <c r="S40" i="234"/>
  <c r="A40" i="234"/>
  <c r="H40" i="234"/>
  <c r="J39" i="234"/>
  <c r="F39" i="234"/>
  <c r="R39" i="234"/>
  <c r="A39" i="234"/>
  <c r="H39" i="234"/>
  <c r="J38" i="234"/>
  <c r="F38" i="234"/>
  <c r="S38" i="234"/>
  <c r="A38" i="234"/>
  <c r="H38" i="234"/>
  <c r="F37" i="234"/>
  <c r="S37" i="234"/>
  <c r="A37" i="234"/>
  <c r="H37" i="234"/>
  <c r="J36" i="234"/>
  <c r="F36" i="234"/>
  <c r="S36" i="234"/>
  <c r="A36" i="234"/>
  <c r="H36" i="234"/>
  <c r="J35" i="234"/>
  <c r="F35" i="234"/>
  <c r="V35" i="234"/>
  <c r="A35" i="234"/>
  <c r="H35" i="234"/>
  <c r="J34" i="234"/>
  <c r="F34" i="234"/>
  <c r="V34" i="234"/>
  <c r="A34" i="234"/>
  <c r="H34" i="234"/>
  <c r="J33" i="234"/>
  <c r="F33" i="234"/>
  <c r="R33" i="234"/>
  <c r="A33" i="234"/>
  <c r="H33" i="234"/>
  <c r="F32" i="234"/>
  <c r="A32" i="234"/>
  <c r="H32" i="234"/>
  <c r="J31" i="234"/>
  <c r="F31" i="234"/>
  <c r="Q31" i="234"/>
  <c r="A31" i="234"/>
  <c r="H31" i="234"/>
  <c r="J30" i="234"/>
  <c r="F30" i="234"/>
  <c r="Q30" i="234"/>
  <c r="A30" i="234"/>
  <c r="H30" i="234" s="1"/>
  <c r="V29" i="234"/>
  <c r="U29" i="234"/>
  <c r="T29" i="234"/>
  <c r="S29" i="234"/>
  <c r="R29" i="234"/>
  <c r="Q29" i="234"/>
  <c r="W29" i="234" s="1"/>
  <c r="Y29" i="234" s="1"/>
  <c r="J29" i="234"/>
  <c r="A29" i="234"/>
  <c r="H29" i="234"/>
  <c r="J28" i="234"/>
  <c r="F28" i="234"/>
  <c r="V28" i="234"/>
  <c r="A28" i="234"/>
  <c r="H28" i="234"/>
  <c r="J27" i="234"/>
  <c r="F27" i="234"/>
  <c r="Q27" i="234"/>
  <c r="A27" i="234"/>
  <c r="H27" i="234"/>
  <c r="J26" i="234"/>
  <c r="F26" i="234"/>
  <c r="R26" i="234"/>
  <c r="A26" i="234"/>
  <c r="H26" i="234"/>
  <c r="J25" i="234"/>
  <c r="F25" i="234"/>
  <c r="Q25" i="234"/>
  <c r="A25" i="234"/>
  <c r="H25" i="234"/>
  <c r="J24" i="234"/>
  <c r="F24" i="234"/>
  <c r="T24" i="234"/>
  <c r="A24" i="234"/>
  <c r="H24" i="234"/>
  <c r="J23" i="234"/>
  <c r="F23" i="234"/>
  <c r="U23" i="234"/>
  <c r="A23" i="234"/>
  <c r="H23" i="234"/>
  <c r="J22" i="234"/>
  <c r="F22" i="234"/>
  <c r="V22" i="234"/>
  <c r="A22" i="234"/>
  <c r="H22" i="234"/>
  <c r="J21" i="234"/>
  <c r="F21" i="234"/>
  <c r="A21" i="234"/>
  <c r="H21" i="234"/>
  <c r="J20" i="234"/>
  <c r="F20" i="234"/>
  <c r="S20" i="234"/>
  <c r="A20" i="234"/>
  <c r="H20" i="234"/>
  <c r="J19" i="234"/>
  <c r="F19" i="234"/>
  <c r="A19" i="234"/>
  <c r="H19" i="234"/>
  <c r="J18" i="234"/>
  <c r="F18" i="234"/>
  <c r="U18" i="234"/>
  <c r="A18" i="234"/>
  <c r="H18" i="234"/>
  <c r="J17" i="234"/>
  <c r="F17" i="234"/>
  <c r="T17" i="234"/>
  <c r="A17" i="234"/>
  <c r="H17" i="234"/>
  <c r="J16" i="234"/>
  <c r="F16" i="234"/>
  <c r="U16" i="234"/>
  <c r="A16" i="234"/>
  <c r="H16" i="234"/>
  <c r="F15" i="234"/>
  <c r="U15" i="234"/>
  <c r="A15" i="234"/>
  <c r="H15" i="234"/>
  <c r="J14" i="234"/>
  <c r="F14" i="234"/>
  <c r="A14" i="234"/>
  <c r="H14" i="234"/>
  <c r="J13" i="234"/>
  <c r="F13" i="234"/>
  <c r="V13" i="234"/>
  <c r="A13" i="234"/>
  <c r="H13" i="234"/>
  <c r="J12" i="234"/>
  <c r="F12" i="234"/>
  <c r="V12" i="234"/>
  <c r="A12" i="234"/>
  <c r="H12" i="234"/>
  <c r="J11" i="234"/>
  <c r="F11" i="234"/>
  <c r="S11" i="234"/>
  <c r="A11" i="234"/>
  <c r="J10" i="234"/>
  <c r="F10" i="234"/>
  <c r="S10" i="234"/>
  <c r="A10" i="234"/>
  <c r="J9" i="234"/>
  <c r="F9" i="234"/>
  <c r="R9" i="234"/>
  <c r="A9" i="234"/>
  <c r="H9" i="234"/>
  <c r="J8" i="234"/>
  <c r="F8" i="234"/>
  <c r="Q8" i="234"/>
  <c r="A8" i="234"/>
  <c r="H8" i="234"/>
  <c r="F7" i="234"/>
  <c r="A7" i="234"/>
  <c r="H7" i="234"/>
  <c r="U6" i="234"/>
  <c r="T6" i="234"/>
  <c r="S6" i="234"/>
  <c r="R6" i="234"/>
  <c r="W6" i="234" s="1"/>
  <c r="Y6" i="234" s="1"/>
  <c r="J6" i="234"/>
  <c r="A6" i="234"/>
  <c r="H6" i="234"/>
  <c r="J5" i="234"/>
  <c r="F5" i="234"/>
  <c r="V5" i="234"/>
  <c r="A5" i="234"/>
  <c r="H5" i="234"/>
  <c r="AD4" i="234"/>
  <c r="AI4" i="234"/>
  <c r="J4" i="234"/>
  <c r="F4" i="234"/>
  <c r="A4" i="234"/>
  <c r="AD3" i="234"/>
  <c r="AI3" i="234"/>
  <c r="J3" i="234"/>
  <c r="F3" i="234"/>
  <c r="A3" i="234"/>
  <c r="H3" i="234"/>
  <c r="AD2" i="234"/>
  <c r="AI2" i="234"/>
  <c r="J2" i="234"/>
  <c r="F2" i="234"/>
  <c r="A2" i="234"/>
  <c r="H2" i="234"/>
  <c r="A141" i="233"/>
  <c r="H141" i="233"/>
  <c r="F141" i="233"/>
  <c r="T141" i="233"/>
  <c r="U29" i="233"/>
  <c r="Q29" i="233"/>
  <c r="V149" i="233"/>
  <c r="U149" i="233"/>
  <c r="T149" i="233"/>
  <c r="S149" i="233"/>
  <c r="Q149" i="233"/>
  <c r="P147" i="233"/>
  <c r="E143" i="233"/>
  <c r="J140" i="233"/>
  <c r="F140" i="233"/>
  <c r="A140" i="233"/>
  <c r="H140" i="233"/>
  <c r="J139" i="233"/>
  <c r="F139" i="233"/>
  <c r="Q139" i="233"/>
  <c r="A139" i="233"/>
  <c r="H139" i="233"/>
  <c r="J138" i="233"/>
  <c r="F138" i="233"/>
  <c r="Q138" i="233"/>
  <c r="A138" i="233"/>
  <c r="H138" i="233"/>
  <c r="J137" i="233"/>
  <c r="F137" i="233"/>
  <c r="U137" i="233"/>
  <c r="A137" i="233"/>
  <c r="H137" i="233"/>
  <c r="V136" i="233"/>
  <c r="U136" i="233"/>
  <c r="T136" i="233"/>
  <c r="S136" i="233"/>
  <c r="R136" i="233"/>
  <c r="Q136" i="233"/>
  <c r="W136" i="233" s="1"/>
  <c r="Y136" i="233" s="1"/>
  <c r="J136" i="233"/>
  <c r="A136" i="233"/>
  <c r="H136" i="233"/>
  <c r="J135" i="233"/>
  <c r="F135" i="233"/>
  <c r="A135" i="233"/>
  <c r="H135" i="233"/>
  <c r="J134" i="233"/>
  <c r="F134" i="233"/>
  <c r="U134" i="233"/>
  <c r="A134" i="233"/>
  <c r="H134" i="233"/>
  <c r="J133" i="233"/>
  <c r="F133" i="233"/>
  <c r="R133" i="233"/>
  <c r="A133" i="233"/>
  <c r="H133" i="233"/>
  <c r="J132" i="233"/>
  <c r="F132" i="233"/>
  <c r="A132" i="233"/>
  <c r="H132" i="233"/>
  <c r="J131" i="233"/>
  <c r="F131" i="233"/>
  <c r="A131" i="233"/>
  <c r="H131" i="233"/>
  <c r="J130" i="233"/>
  <c r="F130" i="233"/>
  <c r="Q130" i="233"/>
  <c r="A130" i="233"/>
  <c r="H130" i="233"/>
  <c r="J129" i="233"/>
  <c r="F129" i="233"/>
  <c r="U129" i="233"/>
  <c r="A129" i="233"/>
  <c r="H129" i="233"/>
  <c r="J128" i="233"/>
  <c r="F128" i="233"/>
  <c r="R128" i="233"/>
  <c r="A128" i="233"/>
  <c r="H128" i="233"/>
  <c r="J127" i="233"/>
  <c r="F127" i="233"/>
  <c r="A127" i="233"/>
  <c r="H127" i="233"/>
  <c r="J126" i="233"/>
  <c r="F126" i="233"/>
  <c r="A126" i="233"/>
  <c r="H126" i="233"/>
  <c r="J125" i="233"/>
  <c r="F125" i="233"/>
  <c r="Q125" i="233"/>
  <c r="A125" i="233"/>
  <c r="H125" i="233"/>
  <c r="J124" i="233"/>
  <c r="F124" i="233"/>
  <c r="R124" i="233"/>
  <c r="A124" i="233"/>
  <c r="H124" i="233"/>
  <c r="J123" i="233"/>
  <c r="F123" i="233"/>
  <c r="U123" i="233"/>
  <c r="A123" i="233"/>
  <c r="H123" i="233"/>
  <c r="J122" i="233"/>
  <c r="F122" i="233"/>
  <c r="A122" i="233"/>
  <c r="H122" i="233"/>
  <c r="J121" i="233"/>
  <c r="F121" i="233"/>
  <c r="V121" i="233"/>
  <c r="A121" i="233"/>
  <c r="H121" i="233"/>
  <c r="J120" i="233"/>
  <c r="F120" i="233"/>
  <c r="R120" i="233"/>
  <c r="A120" i="233"/>
  <c r="H120" i="233"/>
  <c r="J119" i="233"/>
  <c r="F119" i="233"/>
  <c r="S119" i="233"/>
  <c r="A119" i="233"/>
  <c r="H119" i="233"/>
  <c r="F118" i="233"/>
  <c r="R118" i="233"/>
  <c r="A118" i="233"/>
  <c r="H118" i="233"/>
  <c r="J117" i="233"/>
  <c r="F117" i="233"/>
  <c r="R117" i="233"/>
  <c r="A117" i="233"/>
  <c r="H117" i="233"/>
  <c r="J116" i="233"/>
  <c r="F116" i="233"/>
  <c r="U116" i="233"/>
  <c r="A116" i="233"/>
  <c r="H116" i="233"/>
  <c r="J115" i="233"/>
  <c r="F115" i="233"/>
  <c r="V115" i="233"/>
  <c r="A115" i="233"/>
  <c r="H115" i="233"/>
  <c r="V114" i="233"/>
  <c r="U114" i="233"/>
  <c r="T114" i="233"/>
  <c r="S114" i="233"/>
  <c r="R114" i="233"/>
  <c r="Q114" i="233"/>
  <c r="W114" i="233" s="1"/>
  <c r="Y114" i="233" s="1"/>
  <c r="J114" i="233"/>
  <c r="A114" i="233"/>
  <c r="H114" i="233"/>
  <c r="J113" i="233"/>
  <c r="F113" i="233"/>
  <c r="T113" i="233"/>
  <c r="A113" i="233"/>
  <c r="H113" i="233"/>
  <c r="J112" i="233"/>
  <c r="F112" i="233"/>
  <c r="V112" i="233"/>
  <c r="A112" i="233"/>
  <c r="H112" i="233"/>
  <c r="J111" i="233"/>
  <c r="F111" i="233"/>
  <c r="R111" i="233"/>
  <c r="A111" i="233"/>
  <c r="H111" i="233"/>
  <c r="J110" i="233"/>
  <c r="F110" i="233"/>
  <c r="V110" i="233"/>
  <c r="A110" i="233"/>
  <c r="H110" i="233"/>
  <c r="J109" i="233"/>
  <c r="F109" i="233"/>
  <c r="A109" i="233"/>
  <c r="H109" i="233"/>
  <c r="J108" i="233"/>
  <c r="F108" i="233"/>
  <c r="S108" i="233"/>
  <c r="A108" i="233"/>
  <c r="H108" i="233"/>
  <c r="J107" i="233"/>
  <c r="F107" i="233"/>
  <c r="Q107" i="233"/>
  <c r="A107" i="233"/>
  <c r="H107" i="233"/>
  <c r="J106" i="233"/>
  <c r="F106" i="233"/>
  <c r="V106" i="233"/>
  <c r="A106" i="233"/>
  <c r="H106" i="233"/>
  <c r="J105" i="233"/>
  <c r="F105" i="233"/>
  <c r="T105" i="233"/>
  <c r="A105" i="233"/>
  <c r="H105" i="233"/>
  <c r="J104" i="233"/>
  <c r="F104" i="233"/>
  <c r="R104" i="233"/>
  <c r="A104" i="233"/>
  <c r="H104" i="233"/>
  <c r="J103" i="233"/>
  <c r="F103" i="233"/>
  <c r="S103" i="233"/>
  <c r="A103" i="233"/>
  <c r="H103" i="233"/>
  <c r="J102" i="233"/>
  <c r="F102" i="233"/>
  <c r="U102" i="233"/>
  <c r="A102" i="233"/>
  <c r="H102" i="233"/>
  <c r="J101" i="233"/>
  <c r="F101" i="233"/>
  <c r="A101" i="233"/>
  <c r="H101" i="233"/>
  <c r="F100" i="233"/>
  <c r="S100" i="233"/>
  <c r="A100" i="233"/>
  <c r="Q150" i="233" s="1"/>
  <c r="H100" i="233"/>
  <c r="J99" i="233"/>
  <c r="F99" i="233"/>
  <c r="R99" i="233"/>
  <c r="A99" i="233"/>
  <c r="H99" i="233"/>
  <c r="J98" i="233"/>
  <c r="F98" i="233"/>
  <c r="A98" i="233"/>
  <c r="H98" i="233"/>
  <c r="J97" i="233"/>
  <c r="F97" i="233"/>
  <c r="U97" i="233"/>
  <c r="A97" i="233"/>
  <c r="J96" i="233"/>
  <c r="F96" i="233"/>
  <c r="A96" i="233"/>
  <c r="H96" i="233"/>
  <c r="F95" i="233"/>
  <c r="S95" i="233"/>
  <c r="A95" i="233"/>
  <c r="H95" i="233"/>
  <c r="F94" i="233"/>
  <c r="U94" i="233"/>
  <c r="A94" i="233"/>
  <c r="H94" i="233"/>
  <c r="J93" i="233"/>
  <c r="F93" i="233"/>
  <c r="A93" i="233"/>
  <c r="H93" i="233"/>
  <c r="J92" i="233"/>
  <c r="F92" i="233"/>
  <c r="U92" i="233"/>
  <c r="A92" i="233"/>
  <c r="H92" i="233"/>
  <c r="F91" i="233"/>
  <c r="A91" i="233"/>
  <c r="H91" i="233"/>
  <c r="J90" i="233"/>
  <c r="F90" i="233"/>
  <c r="A90" i="233"/>
  <c r="H90" i="233"/>
  <c r="J89" i="233"/>
  <c r="F89" i="233"/>
  <c r="R89" i="233"/>
  <c r="A89" i="233"/>
  <c r="H89" i="233"/>
  <c r="J88" i="233"/>
  <c r="F88" i="233"/>
  <c r="R88" i="233"/>
  <c r="A88" i="233"/>
  <c r="H88" i="233"/>
  <c r="J87" i="233"/>
  <c r="F87" i="233"/>
  <c r="R87" i="233"/>
  <c r="A87" i="233"/>
  <c r="H87" i="233"/>
  <c r="J86" i="233"/>
  <c r="F86" i="233"/>
  <c r="S86" i="233"/>
  <c r="A86" i="233"/>
  <c r="H86" i="233" s="1"/>
  <c r="J85" i="233"/>
  <c r="F85" i="233"/>
  <c r="Q85" i="233"/>
  <c r="A85" i="233"/>
  <c r="H85" i="233"/>
  <c r="J84" i="233"/>
  <c r="F84" i="233"/>
  <c r="Q84" i="233"/>
  <c r="A84" i="233"/>
  <c r="H84" i="233"/>
  <c r="F83" i="233"/>
  <c r="R83" i="233"/>
  <c r="A83" i="233"/>
  <c r="H83" i="233"/>
  <c r="J82" i="233"/>
  <c r="F82" i="233"/>
  <c r="T82" i="233"/>
  <c r="A82" i="233"/>
  <c r="H82" i="233"/>
  <c r="J81" i="233"/>
  <c r="F81" i="233"/>
  <c r="Q81" i="233"/>
  <c r="A81" i="233"/>
  <c r="J80" i="233"/>
  <c r="F80" i="233"/>
  <c r="V80" i="233"/>
  <c r="A80" i="233"/>
  <c r="H80" i="233"/>
  <c r="J79" i="233"/>
  <c r="F79" i="233"/>
  <c r="V79" i="233"/>
  <c r="A79" i="233"/>
  <c r="H79" i="233"/>
  <c r="J78" i="233"/>
  <c r="F78" i="233"/>
  <c r="Q78" i="233"/>
  <c r="A78" i="233"/>
  <c r="H78" i="233"/>
  <c r="J77" i="233"/>
  <c r="F77" i="233"/>
  <c r="T77" i="233"/>
  <c r="A77" i="233"/>
  <c r="H77" i="233"/>
  <c r="J76" i="233"/>
  <c r="F76" i="233"/>
  <c r="T76" i="233"/>
  <c r="A76" i="233"/>
  <c r="H76" i="233"/>
  <c r="J75" i="233"/>
  <c r="F75" i="233"/>
  <c r="V75" i="233"/>
  <c r="A75" i="233"/>
  <c r="H75" i="233"/>
  <c r="F74" i="233"/>
  <c r="A74" i="233"/>
  <c r="H74" i="233"/>
  <c r="J73" i="233"/>
  <c r="F73" i="233"/>
  <c r="U73" i="233"/>
  <c r="A73" i="233"/>
  <c r="H73" i="233"/>
  <c r="F72" i="233"/>
  <c r="R72" i="233"/>
  <c r="A72" i="233"/>
  <c r="H72" i="233"/>
  <c r="J71" i="233"/>
  <c r="F71" i="233"/>
  <c r="A71" i="233"/>
  <c r="H71" i="233"/>
  <c r="J70" i="233"/>
  <c r="F70" i="233"/>
  <c r="S70" i="233"/>
  <c r="A70" i="233"/>
  <c r="H70" i="233"/>
  <c r="J69" i="233"/>
  <c r="F69" i="233"/>
  <c r="A69" i="233"/>
  <c r="H69" i="233"/>
  <c r="J68" i="233"/>
  <c r="F68" i="233"/>
  <c r="S68" i="233"/>
  <c r="A68" i="233"/>
  <c r="H68" i="233"/>
  <c r="J67" i="233"/>
  <c r="F67" i="233"/>
  <c r="Q67" i="233"/>
  <c r="A67" i="233"/>
  <c r="J66" i="233"/>
  <c r="F66" i="233"/>
  <c r="S66" i="233"/>
  <c r="A66" i="233"/>
  <c r="H66" i="233"/>
  <c r="F65" i="233"/>
  <c r="R65" i="233"/>
  <c r="A65" i="233"/>
  <c r="H65" i="233"/>
  <c r="J64" i="233"/>
  <c r="F64" i="233"/>
  <c r="U64" i="233"/>
  <c r="A64" i="233"/>
  <c r="H64" i="233"/>
  <c r="J63" i="233"/>
  <c r="F63" i="233"/>
  <c r="A63" i="233"/>
  <c r="H63" i="233"/>
  <c r="J62" i="233"/>
  <c r="F62" i="233"/>
  <c r="V62" i="233"/>
  <c r="A62" i="233"/>
  <c r="H62" i="233"/>
  <c r="J61" i="233"/>
  <c r="F61" i="233"/>
  <c r="S61" i="233"/>
  <c r="A61" i="233"/>
  <c r="H61" i="233"/>
  <c r="J60" i="233"/>
  <c r="F60" i="233"/>
  <c r="S60" i="233"/>
  <c r="A60" i="233"/>
  <c r="H60" i="233"/>
  <c r="J59" i="233"/>
  <c r="F59" i="233"/>
  <c r="V59" i="233"/>
  <c r="A59" i="233"/>
  <c r="H59" i="233"/>
  <c r="J58" i="233"/>
  <c r="F58" i="233"/>
  <c r="S58" i="233"/>
  <c r="A58" i="233"/>
  <c r="H58" i="233"/>
  <c r="J57" i="233"/>
  <c r="F57" i="233"/>
  <c r="A57" i="233"/>
  <c r="T147" i="233" s="1"/>
  <c r="H57" i="233"/>
  <c r="J56" i="233"/>
  <c r="F56" i="233"/>
  <c r="T56" i="233"/>
  <c r="A56" i="233"/>
  <c r="Q147" i="233" s="1"/>
  <c r="H56" i="233"/>
  <c r="J55" i="233"/>
  <c r="F55" i="233"/>
  <c r="Q55" i="233"/>
  <c r="A55" i="233"/>
  <c r="H55" i="233"/>
  <c r="J54" i="233"/>
  <c r="F54" i="233"/>
  <c r="T54" i="233"/>
  <c r="A54" i="233"/>
  <c r="H54" i="233"/>
  <c r="J53" i="233"/>
  <c r="F53" i="233"/>
  <c r="V53" i="233"/>
  <c r="A53" i="233"/>
  <c r="H53" i="233"/>
  <c r="J52" i="233"/>
  <c r="F52" i="233"/>
  <c r="A52" i="233"/>
  <c r="H52" i="233"/>
  <c r="J51" i="233"/>
  <c r="F51" i="233"/>
  <c r="T51" i="233"/>
  <c r="A51" i="233"/>
  <c r="H51" i="233"/>
  <c r="J50" i="233"/>
  <c r="F50" i="233"/>
  <c r="Q50" i="233"/>
  <c r="A50" i="233"/>
  <c r="H50" i="233"/>
  <c r="J49" i="233"/>
  <c r="F49" i="233"/>
  <c r="V49" i="233"/>
  <c r="A49" i="233"/>
  <c r="H49" i="233"/>
  <c r="J48" i="233"/>
  <c r="F48" i="233"/>
  <c r="A48" i="233"/>
  <c r="H48" i="233"/>
  <c r="J47" i="233"/>
  <c r="F47" i="233"/>
  <c r="Q47" i="233"/>
  <c r="A47" i="233"/>
  <c r="H47" i="233"/>
  <c r="J46" i="233"/>
  <c r="F46" i="233"/>
  <c r="A46" i="233"/>
  <c r="H46" i="233"/>
  <c r="J45" i="233"/>
  <c r="F45" i="233"/>
  <c r="R45" i="233"/>
  <c r="A45" i="233"/>
  <c r="H45" i="233"/>
  <c r="J44" i="233"/>
  <c r="F44" i="233"/>
  <c r="Q44" i="233"/>
  <c r="A44" i="233"/>
  <c r="H44" i="233"/>
  <c r="J43" i="233"/>
  <c r="F43" i="233"/>
  <c r="A43" i="233"/>
  <c r="H43" i="233"/>
  <c r="J42" i="233"/>
  <c r="F42" i="233"/>
  <c r="T42" i="233"/>
  <c r="A42" i="233"/>
  <c r="J41" i="233"/>
  <c r="F41" i="233"/>
  <c r="A41" i="233"/>
  <c r="H41" i="233"/>
  <c r="J40" i="233"/>
  <c r="F40" i="233"/>
  <c r="S40" i="233"/>
  <c r="A40" i="233"/>
  <c r="H40" i="233"/>
  <c r="J39" i="233"/>
  <c r="F39" i="233"/>
  <c r="T39" i="233"/>
  <c r="A39" i="233"/>
  <c r="H39" i="233"/>
  <c r="J38" i="233"/>
  <c r="F38" i="233"/>
  <c r="A38" i="233"/>
  <c r="H38" i="233"/>
  <c r="J37" i="233"/>
  <c r="F37" i="233"/>
  <c r="S37" i="233"/>
  <c r="A37" i="233"/>
  <c r="H37" i="233"/>
  <c r="J36" i="233"/>
  <c r="F36" i="233"/>
  <c r="T36" i="233"/>
  <c r="A36" i="233"/>
  <c r="H36" i="233"/>
  <c r="J35" i="233"/>
  <c r="F35" i="233"/>
  <c r="V35" i="233"/>
  <c r="A35" i="233"/>
  <c r="H35" i="233"/>
  <c r="J34" i="233"/>
  <c r="F34" i="233"/>
  <c r="T34" i="233"/>
  <c r="A34" i="233"/>
  <c r="Q148" i="233" s="1"/>
  <c r="H34" i="233"/>
  <c r="J33" i="233"/>
  <c r="F33" i="233"/>
  <c r="V33" i="233"/>
  <c r="A33" i="233"/>
  <c r="H33" i="233"/>
  <c r="F32" i="233"/>
  <c r="A32" i="233"/>
  <c r="H32" i="233"/>
  <c r="J31" i="233"/>
  <c r="F31" i="233"/>
  <c r="A31" i="233"/>
  <c r="H31" i="233"/>
  <c r="J30" i="233"/>
  <c r="F30" i="233"/>
  <c r="A30" i="233"/>
  <c r="H30" i="233"/>
  <c r="V29" i="233"/>
  <c r="T29" i="233"/>
  <c r="S29" i="233"/>
  <c r="R29" i="233"/>
  <c r="J29" i="233"/>
  <c r="A29" i="233"/>
  <c r="H29" i="233"/>
  <c r="J28" i="233"/>
  <c r="F28" i="233"/>
  <c r="V28" i="233"/>
  <c r="A28" i="233"/>
  <c r="H28" i="233"/>
  <c r="J27" i="233"/>
  <c r="F27" i="233"/>
  <c r="V27" i="233"/>
  <c r="A27" i="233"/>
  <c r="H27" i="233"/>
  <c r="J26" i="233"/>
  <c r="F26" i="233"/>
  <c r="R26" i="233"/>
  <c r="A26" i="233"/>
  <c r="H26" i="233"/>
  <c r="J25" i="233"/>
  <c r="F25" i="233"/>
  <c r="S25" i="233"/>
  <c r="A25" i="233"/>
  <c r="H25" i="233"/>
  <c r="J24" i="233"/>
  <c r="F24" i="233"/>
  <c r="R24" i="233"/>
  <c r="A24" i="233"/>
  <c r="H24" i="233"/>
  <c r="J23" i="233"/>
  <c r="F23" i="233"/>
  <c r="U23" i="233"/>
  <c r="A23" i="233"/>
  <c r="H23" i="233"/>
  <c r="J22" i="233"/>
  <c r="F22" i="233"/>
  <c r="T22" i="233"/>
  <c r="A22" i="233"/>
  <c r="H22" i="233"/>
  <c r="J21" i="233"/>
  <c r="F21" i="233"/>
  <c r="U21" i="233"/>
  <c r="A21" i="233"/>
  <c r="H21" i="233"/>
  <c r="J20" i="233"/>
  <c r="F20" i="233"/>
  <c r="R20" i="233"/>
  <c r="A20" i="233"/>
  <c r="H20" i="233"/>
  <c r="J19" i="233"/>
  <c r="F19" i="233"/>
  <c r="S19" i="233"/>
  <c r="A19" i="233"/>
  <c r="H19" i="233"/>
  <c r="J18" i="233"/>
  <c r="F18" i="233"/>
  <c r="T18" i="233"/>
  <c r="A18" i="233"/>
  <c r="H18" i="233"/>
  <c r="J17" i="233"/>
  <c r="F17" i="233"/>
  <c r="S17" i="233"/>
  <c r="A17" i="233"/>
  <c r="H17" i="233"/>
  <c r="J16" i="233"/>
  <c r="F16" i="233"/>
  <c r="R16" i="233"/>
  <c r="A16" i="233"/>
  <c r="H16" i="233"/>
  <c r="J15" i="233"/>
  <c r="F15" i="233"/>
  <c r="S15" i="233"/>
  <c r="A15" i="233"/>
  <c r="H15" i="233"/>
  <c r="J14" i="233"/>
  <c r="F14" i="233"/>
  <c r="S14" i="233"/>
  <c r="A14" i="233"/>
  <c r="H14" i="233"/>
  <c r="J13" i="233"/>
  <c r="F13" i="233"/>
  <c r="R13" i="233"/>
  <c r="A13" i="233"/>
  <c r="H13" i="233"/>
  <c r="J12" i="233"/>
  <c r="F12" i="233"/>
  <c r="V12" i="233"/>
  <c r="A12" i="233"/>
  <c r="H12" i="233"/>
  <c r="J11" i="233"/>
  <c r="F11" i="233"/>
  <c r="R11" i="233"/>
  <c r="A11" i="233"/>
  <c r="J10" i="233"/>
  <c r="F10" i="233"/>
  <c r="U10" i="233"/>
  <c r="A10" i="233"/>
  <c r="P150" i="233" s="1"/>
  <c r="R150" i="233" s="1"/>
  <c r="H10" i="233"/>
  <c r="J9" i="233"/>
  <c r="F9" i="233"/>
  <c r="S9" i="233"/>
  <c r="A9" i="233"/>
  <c r="H9" i="233"/>
  <c r="J8" i="233"/>
  <c r="F8" i="233"/>
  <c r="R8" i="233"/>
  <c r="A8" i="233"/>
  <c r="H8" i="233" s="1"/>
  <c r="F7" i="233"/>
  <c r="Q7" i="233"/>
  <c r="A7" i="233"/>
  <c r="U6" i="233"/>
  <c r="T6" i="233"/>
  <c r="S6" i="233"/>
  <c r="R6" i="233"/>
  <c r="W6" i="233" s="1"/>
  <c r="Y6" i="233" s="1"/>
  <c r="J6" i="233"/>
  <c r="A6" i="233"/>
  <c r="H6" i="233"/>
  <c r="J5" i="233"/>
  <c r="F5" i="233"/>
  <c r="U5" i="233"/>
  <c r="A5" i="233"/>
  <c r="AD4" i="233"/>
  <c r="AI4" i="233"/>
  <c r="J4" i="233"/>
  <c r="F4" i="233"/>
  <c r="S4" i="233"/>
  <c r="A4" i="233"/>
  <c r="U147" i="233" s="1"/>
  <c r="H4" i="233"/>
  <c r="AD3" i="233"/>
  <c r="AI3" i="233"/>
  <c r="J3" i="233"/>
  <c r="F3" i="233"/>
  <c r="A3" i="233"/>
  <c r="AD2" i="233"/>
  <c r="AI2" i="233"/>
  <c r="J2" i="233"/>
  <c r="F2" i="233"/>
  <c r="R2" i="233"/>
  <c r="A2" i="233"/>
  <c r="J137" i="232"/>
  <c r="J138" i="232"/>
  <c r="J139" i="232"/>
  <c r="J140" i="232"/>
  <c r="F140" i="232"/>
  <c r="S140" i="232"/>
  <c r="A140" i="232"/>
  <c r="H140" i="232"/>
  <c r="A32" i="232"/>
  <c r="H32" i="232"/>
  <c r="F32" i="232"/>
  <c r="T32" i="232"/>
  <c r="F60" i="232"/>
  <c r="V60" i="232"/>
  <c r="V149" i="232"/>
  <c r="U149" i="232"/>
  <c r="T149" i="232"/>
  <c r="S149" i="232"/>
  <c r="Q149" i="232"/>
  <c r="P147" i="232"/>
  <c r="E143" i="232"/>
  <c r="F139" i="232"/>
  <c r="V139" i="232"/>
  <c r="A139" i="232"/>
  <c r="H139" i="232"/>
  <c r="F138" i="232"/>
  <c r="S138" i="232"/>
  <c r="A138" i="232"/>
  <c r="H138" i="232"/>
  <c r="F137" i="232"/>
  <c r="S137" i="232"/>
  <c r="A137" i="232"/>
  <c r="H137" i="232"/>
  <c r="V136" i="232"/>
  <c r="U136" i="232"/>
  <c r="T136" i="232"/>
  <c r="S136" i="232"/>
  <c r="R136" i="232"/>
  <c r="Q136" i="232"/>
  <c r="W136" i="232" s="1"/>
  <c r="Y136" i="232" s="1"/>
  <c r="J136" i="232"/>
  <c r="A136" i="232"/>
  <c r="H136" i="232"/>
  <c r="J135" i="232"/>
  <c r="F135" i="232"/>
  <c r="Q135" i="232"/>
  <c r="A135" i="232"/>
  <c r="H135" i="232"/>
  <c r="J134" i="232"/>
  <c r="F134" i="232"/>
  <c r="A134" i="232"/>
  <c r="H134" i="232"/>
  <c r="J133" i="232"/>
  <c r="F133" i="232"/>
  <c r="R133" i="232"/>
  <c r="A133" i="232"/>
  <c r="H133" i="232"/>
  <c r="J132" i="232"/>
  <c r="F132" i="232"/>
  <c r="R132" i="232"/>
  <c r="A132" i="232"/>
  <c r="H132" i="232"/>
  <c r="J131" i="232"/>
  <c r="F131" i="232"/>
  <c r="U131" i="232"/>
  <c r="A131" i="232"/>
  <c r="H131" i="232"/>
  <c r="J130" i="232"/>
  <c r="F130" i="232"/>
  <c r="R130" i="232"/>
  <c r="A130" i="232"/>
  <c r="H130" i="232"/>
  <c r="J129" i="232"/>
  <c r="F129" i="232"/>
  <c r="A129" i="232"/>
  <c r="H129" i="232"/>
  <c r="J128" i="232"/>
  <c r="F128" i="232"/>
  <c r="S128" i="232"/>
  <c r="A128" i="232"/>
  <c r="H128" i="232"/>
  <c r="J127" i="232"/>
  <c r="F127" i="232"/>
  <c r="S127" i="232"/>
  <c r="A127" i="232"/>
  <c r="H127" i="232"/>
  <c r="J126" i="232"/>
  <c r="F126" i="232"/>
  <c r="V126" i="232"/>
  <c r="A126" i="232"/>
  <c r="H126" i="232"/>
  <c r="J125" i="232"/>
  <c r="F125" i="232"/>
  <c r="U125" i="232"/>
  <c r="A125" i="232"/>
  <c r="H125" i="232"/>
  <c r="J124" i="232"/>
  <c r="F124" i="232"/>
  <c r="A124" i="232"/>
  <c r="H124" i="232"/>
  <c r="J123" i="232"/>
  <c r="F123" i="232"/>
  <c r="Q123" i="232"/>
  <c r="A123" i="232"/>
  <c r="H123" i="232"/>
  <c r="J122" i="232"/>
  <c r="F122" i="232"/>
  <c r="S122" i="232"/>
  <c r="A122" i="232"/>
  <c r="Q150" i="232" s="1"/>
  <c r="H122" i="232"/>
  <c r="J121" i="232"/>
  <c r="F121" i="232"/>
  <c r="U121" i="232"/>
  <c r="A121" i="232"/>
  <c r="H121" i="232"/>
  <c r="J120" i="232"/>
  <c r="F120" i="232"/>
  <c r="T120" i="232"/>
  <c r="A120" i="232"/>
  <c r="H120" i="232"/>
  <c r="J119" i="232"/>
  <c r="F119" i="232"/>
  <c r="V119" i="232"/>
  <c r="A119" i="232"/>
  <c r="H119" i="232"/>
  <c r="F118" i="232"/>
  <c r="V118" i="232"/>
  <c r="A118" i="232"/>
  <c r="H118" i="232"/>
  <c r="J117" i="232"/>
  <c r="F117" i="232"/>
  <c r="R117" i="232"/>
  <c r="A117" i="232"/>
  <c r="H117" i="232"/>
  <c r="J116" i="232"/>
  <c r="F116" i="232"/>
  <c r="V116" i="232"/>
  <c r="A116" i="232"/>
  <c r="H116" i="232"/>
  <c r="J115" i="232"/>
  <c r="F115" i="232"/>
  <c r="T115" i="232"/>
  <c r="A115" i="232"/>
  <c r="H115" i="232"/>
  <c r="V114" i="232"/>
  <c r="U114" i="232"/>
  <c r="T114" i="232"/>
  <c r="S114" i="232"/>
  <c r="R114" i="232"/>
  <c r="Q114" i="232"/>
  <c r="W114" i="232" s="1"/>
  <c r="Y114" i="232" s="1"/>
  <c r="J114" i="232"/>
  <c r="A114" i="232"/>
  <c r="H114" i="232"/>
  <c r="J113" i="232"/>
  <c r="F113" i="232"/>
  <c r="R113" i="232"/>
  <c r="A113" i="232"/>
  <c r="H113" i="232" s="1"/>
  <c r="J112" i="232"/>
  <c r="F112" i="232"/>
  <c r="A112" i="232"/>
  <c r="H112" i="232"/>
  <c r="J111" i="232"/>
  <c r="F111" i="232"/>
  <c r="V111" i="232"/>
  <c r="A111" i="232"/>
  <c r="H111" i="232"/>
  <c r="J110" i="232"/>
  <c r="F110" i="232"/>
  <c r="S110" i="232"/>
  <c r="A110" i="232"/>
  <c r="H110" i="232"/>
  <c r="J109" i="232"/>
  <c r="F109" i="232"/>
  <c r="V109" i="232"/>
  <c r="A109" i="232"/>
  <c r="H109" i="232"/>
  <c r="J108" i="232"/>
  <c r="F108" i="232"/>
  <c r="R108" i="232"/>
  <c r="A108" i="232"/>
  <c r="H108" i="232"/>
  <c r="J107" i="232"/>
  <c r="F107" i="232"/>
  <c r="U107" i="232"/>
  <c r="A107" i="232"/>
  <c r="H107" i="232"/>
  <c r="J106" i="232"/>
  <c r="F106" i="232"/>
  <c r="S106" i="232"/>
  <c r="A106" i="232"/>
  <c r="H106" i="232"/>
  <c r="J105" i="232"/>
  <c r="F105" i="232"/>
  <c r="A105" i="232"/>
  <c r="H105" i="232"/>
  <c r="J104" i="232"/>
  <c r="F104" i="232"/>
  <c r="R104" i="232"/>
  <c r="A104" i="232"/>
  <c r="H104" i="232"/>
  <c r="J103" i="232"/>
  <c r="F103" i="232"/>
  <c r="A103" i="232"/>
  <c r="H103" i="232"/>
  <c r="J102" i="232"/>
  <c r="F102" i="232"/>
  <c r="V102" i="232"/>
  <c r="A102" i="232"/>
  <c r="H102" i="232"/>
  <c r="J101" i="232"/>
  <c r="F101" i="232"/>
  <c r="A101" i="232"/>
  <c r="H101" i="232"/>
  <c r="J100" i="232"/>
  <c r="F100" i="232"/>
  <c r="A100" i="232"/>
  <c r="H100" i="232"/>
  <c r="J99" i="232"/>
  <c r="F99" i="232"/>
  <c r="Q99" i="232"/>
  <c r="A99" i="232"/>
  <c r="H99" i="232"/>
  <c r="J98" i="232"/>
  <c r="F98" i="232"/>
  <c r="Q98" i="232"/>
  <c r="A98" i="232"/>
  <c r="H98" i="232"/>
  <c r="J97" i="232"/>
  <c r="H97" i="232"/>
  <c r="F97" i="232"/>
  <c r="V97" i="232"/>
  <c r="A97" i="232"/>
  <c r="S150" i="232" s="1"/>
  <c r="J96" i="232"/>
  <c r="F96" i="232"/>
  <c r="S96" i="232"/>
  <c r="A96" i="232"/>
  <c r="H96" i="232"/>
  <c r="J95" i="232"/>
  <c r="F95" i="232"/>
  <c r="A95" i="232"/>
  <c r="H95" i="232"/>
  <c r="F94" i="232"/>
  <c r="S94" i="232"/>
  <c r="A94" i="232"/>
  <c r="H94" i="232"/>
  <c r="J93" i="232"/>
  <c r="F93" i="232"/>
  <c r="V93" i="232"/>
  <c r="A93" i="232"/>
  <c r="H93" i="232"/>
  <c r="J92" i="232"/>
  <c r="F92" i="232"/>
  <c r="V92" i="232"/>
  <c r="A92" i="232"/>
  <c r="H92" i="232"/>
  <c r="F91" i="232"/>
  <c r="A91" i="232"/>
  <c r="H91" i="232"/>
  <c r="J90" i="232"/>
  <c r="F90" i="232"/>
  <c r="Q90" i="232"/>
  <c r="A90" i="232"/>
  <c r="H90" i="232"/>
  <c r="J89" i="232"/>
  <c r="F89" i="232"/>
  <c r="Q89" i="232"/>
  <c r="A89" i="232"/>
  <c r="H89" i="232"/>
  <c r="J88" i="232"/>
  <c r="F88" i="232"/>
  <c r="V88" i="232"/>
  <c r="A88" i="232"/>
  <c r="H88" i="232"/>
  <c r="J87" i="232"/>
  <c r="F87" i="232"/>
  <c r="V87" i="232"/>
  <c r="A87" i="232"/>
  <c r="H87" i="232"/>
  <c r="J86" i="232"/>
  <c r="F86" i="232"/>
  <c r="A86" i="232"/>
  <c r="H86" i="232"/>
  <c r="J85" i="232"/>
  <c r="F85" i="232"/>
  <c r="T85" i="232"/>
  <c r="A85" i="232"/>
  <c r="H85" i="232"/>
  <c r="J84" i="232"/>
  <c r="F84" i="232"/>
  <c r="U84" i="232"/>
  <c r="A84" i="232"/>
  <c r="H84" i="232"/>
  <c r="J83" i="232"/>
  <c r="F83" i="232"/>
  <c r="U83" i="232"/>
  <c r="A83" i="232"/>
  <c r="H83" i="232"/>
  <c r="J82" i="232"/>
  <c r="F82" i="232"/>
  <c r="Q82" i="232"/>
  <c r="A82" i="232"/>
  <c r="T147" i="232" s="1"/>
  <c r="H82" i="232"/>
  <c r="J81" i="232"/>
  <c r="F81" i="232"/>
  <c r="A81" i="232"/>
  <c r="J80" i="232"/>
  <c r="F80" i="232"/>
  <c r="Q80" i="232"/>
  <c r="A80" i="232"/>
  <c r="H80" i="232"/>
  <c r="J79" i="232"/>
  <c r="F79" i="232"/>
  <c r="A79" i="232"/>
  <c r="H79" i="232"/>
  <c r="J78" i="232"/>
  <c r="F78" i="232"/>
  <c r="V78" i="232"/>
  <c r="A78" i="232"/>
  <c r="H78" i="232"/>
  <c r="J77" i="232"/>
  <c r="F77" i="232"/>
  <c r="R77" i="232"/>
  <c r="A77" i="232"/>
  <c r="H77" i="232"/>
  <c r="J76" i="232"/>
  <c r="F76" i="232"/>
  <c r="A76" i="232"/>
  <c r="H76" i="232"/>
  <c r="J75" i="232"/>
  <c r="F75" i="232"/>
  <c r="R75" i="232"/>
  <c r="A75" i="232"/>
  <c r="H75" i="232"/>
  <c r="J74" i="232"/>
  <c r="F74" i="232"/>
  <c r="A74" i="232"/>
  <c r="H74" i="232"/>
  <c r="J73" i="232"/>
  <c r="F73" i="232"/>
  <c r="A73" i="232"/>
  <c r="H73" i="232"/>
  <c r="F72" i="232"/>
  <c r="V72" i="232"/>
  <c r="A72" i="232"/>
  <c r="H72" i="232" s="1"/>
  <c r="J71" i="232"/>
  <c r="F71" i="232"/>
  <c r="A71" i="232"/>
  <c r="H71" i="232"/>
  <c r="J70" i="232"/>
  <c r="F70" i="232"/>
  <c r="R70" i="232"/>
  <c r="A70" i="232"/>
  <c r="H70" i="232"/>
  <c r="J69" i="232"/>
  <c r="F69" i="232"/>
  <c r="A69" i="232"/>
  <c r="H69" i="232"/>
  <c r="J68" i="232"/>
  <c r="F68" i="232"/>
  <c r="V68" i="232"/>
  <c r="A68" i="232"/>
  <c r="H68" i="232"/>
  <c r="J67" i="232"/>
  <c r="F67" i="232"/>
  <c r="V67" i="232"/>
  <c r="A67" i="232"/>
  <c r="J66" i="232"/>
  <c r="F66" i="232"/>
  <c r="A66" i="232"/>
  <c r="H66" i="232"/>
  <c r="J65" i="232"/>
  <c r="F65" i="232"/>
  <c r="U65" i="232"/>
  <c r="A65" i="232"/>
  <c r="H65" i="232"/>
  <c r="J64" i="232"/>
  <c r="F64" i="232"/>
  <c r="Q64" i="232"/>
  <c r="A64" i="232"/>
  <c r="H64" i="232"/>
  <c r="J63" i="232"/>
  <c r="F63" i="232"/>
  <c r="A63" i="232"/>
  <c r="H63" i="232"/>
  <c r="J62" i="232"/>
  <c r="F62" i="232"/>
  <c r="A62" i="232"/>
  <c r="H62" i="232"/>
  <c r="J61" i="232"/>
  <c r="F61" i="232"/>
  <c r="T61" i="232"/>
  <c r="A61" i="232"/>
  <c r="H61" i="232"/>
  <c r="J60" i="232"/>
  <c r="A60" i="232"/>
  <c r="H60" i="232"/>
  <c r="J59" i="232"/>
  <c r="F59" i="232"/>
  <c r="A59" i="232"/>
  <c r="H59" i="232"/>
  <c r="J58" i="232"/>
  <c r="F58" i="232"/>
  <c r="A58" i="232"/>
  <c r="H58" i="232"/>
  <c r="J57" i="232"/>
  <c r="F57" i="232"/>
  <c r="A57" i="232"/>
  <c r="H57" i="232"/>
  <c r="J56" i="232"/>
  <c r="F56" i="232"/>
  <c r="T56" i="232"/>
  <c r="A56" i="232"/>
  <c r="Q147" i="232" s="1"/>
  <c r="H56" i="232"/>
  <c r="J55" i="232"/>
  <c r="F55" i="232"/>
  <c r="T55" i="232"/>
  <c r="A55" i="232"/>
  <c r="H55" i="232"/>
  <c r="J54" i="232"/>
  <c r="F54" i="232"/>
  <c r="U54" i="232"/>
  <c r="A54" i="232"/>
  <c r="H54" i="232"/>
  <c r="J53" i="232"/>
  <c r="F53" i="232"/>
  <c r="V53" i="232"/>
  <c r="A53" i="232"/>
  <c r="H53" i="232"/>
  <c r="J52" i="232"/>
  <c r="F52" i="232"/>
  <c r="Q52" i="232"/>
  <c r="A52" i="232"/>
  <c r="H52" i="232"/>
  <c r="J51" i="232"/>
  <c r="F51" i="232"/>
  <c r="S51" i="232"/>
  <c r="A51" i="232"/>
  <c r="H51" i="232"/>
  <c r="J50" i="232"/>
  <c r="F50" i="232"/>
  <c r="T50" i="232"/>
  <c r="A50" i="232"/>
  <c r="H50" i="232"/>
  <c r="J49" i="232"/>
  <c r="F49" i="232"/>
  <c r="U49" i="232"/>
  <c r="A49" i="232"/>
  <c r="H49" i="232"/>
  <c r="J48" i="232"/>
  <c r="F48" i="232"/>
  <c r="A48" i="232"/>
  <c r="H48" i="232"/>
  <c r="J47" i="232"/>
  <c r="F47" i="232"/>
  <c r="R47" i="232"/>
  <c r="A47" i="232"/>
  <c r="H47" i="232" s="1"/>
  <c r="J46" i="232"/>
  <c r="F46" i="232"/>
  <c r="A46" i="232"/>
  <c r="H46" i="232"/>
  <c r="J45" i="232"/>
  <c r="F45" i="232"/>
  <c r="T45" i="232"/>
  <c r="A45" i="232"/>
  <c r="H45" i="232"/>
  <c r="J44" i="232"/>
  <c r="F44" i="232"/>
  <c r="U44" i="232"/>
  <c r="A44" i="232"/>
  <c r="H44" i="232"/>
  <c r="J43" i="232"/>
  <c r="F43" i="232"/>
  <c r="V43" i="232"/>
  <c r="A43" i="232"/>
  <c r="H43" i="232"/>
  <c r="J42" i="232"/>
  <c r="F42" i="232"/>
  <c r="V42" i="232"/>
  <c r="A42" i="232"/>
  <c r="J41" i="232"/>
  <c r="F41" i="232"/>
  <c r="R41" i="232"/>
  <c r="A41" i="232"/>
  <c r="H41" i="232"/>
  <c r="J40" i="232"/>
  <c r="F40" i="232"/>
  <c r="Q40" i="232"/>
  <c r="A40" i="232"/>
  <c r="H40" i="232"/>
  <c r="J39" i="232"/>
  <c r="F39" i="232"/>
  <c r="T39" i="232"/>
  <c r="A39" i="232"/>
  <c r="H39" i="232"/>
  <c r="J38" i="232"/>
  <c r="F38" i="232"/>
  <c r="V38" i="232"/>
  <c r="A38" i="232"/>
  <c r="H38" i="232"/>
  <c r="J37" i="232"/>
  <c r="F37" i="232"/>
  <c r="S37" i="232"/>
  <c r="A37" i="232"/>
  <c r="H37" i="232"/>
  <c r="J36" i="232"/>
  <c r="F36" i="232"/>
  <c r="S36" i="232"/>
  <c r="A36" i="232"/>
  <c r="H36" i="232"/>
  <c r="J35" i="232"/>
  <c r="F35" i="232"/>
  <c r="V35" i="232"/>
  <c r="A35" i="232"/>
  <c r="H35" i="232"/>
  <c r="J34" i="232"/>
  <c r="F34" i="232"/>
  <c r="T34" i="232"/>
  <c r="A34" i="232"/>
  <c r="Q148" i="232" s="1"/>
  <c r="H34" i="232"/>
  <c r="J33" i="232"/>
  <c r="F33" i="232"/>
  <c r="U33" i="232"/>
  <c r="A33" i="232"/>
  <c r="H33" i="232"/>
  <c r="J31" i="232"/>
  <c r="F31" i="232"/>
  <c r="V31" i="232"/>
  <c r="A31" i="232"/>
  <c r="H31" i="232"/>
  <c r="J30" i="232"/>
  <c r="F30" i="232"/>
  <c r="S30" i="232"/>
  <c r="A30" i="232"/>
  <c r="H30" i="232"/>
  <c r="V29" i="232"/>
  <c r="U29" i="232"/>
  <c r="T29" i="232"/>
  <c r="S29" i="232"/>
  <c r="R29" i="232"/>
  <c r="Q29" i="232"/>
  <c r="W29" i="232" s="1"/>
  <c r="Y29" i="232" s="1"/>
  <c r="J29" i="232"/>
  <c r="A29" i="232"/>
  <c r="H29" i="232"/>
  <c r="J28" i="232"/>
  <c r="F28" i="232"/>
  <c r="S28" i="232"/>
  <c r="A28" i="232"/>
  <c r="H28" i="232"/>
  <c r="J27" i="232"/>
  <c r="F27" i="232"/>
  <c r="U27" i="232"/>
  <c r="A27" i="232"/>
  <c r="H27" i="232"/>
  <c r="J26" i="232"/>
  <c r="F26" i="232"/>
  <c r="U26" i="232"/>
  <c r="A26" i="232"/>
  <c r="H26" i="232"/>
  <c r="J25" i="232"/>
  <c r="F25" i="232"/>
  <c r="Q25" i="232"/>
  <c r="A25" i="232"/>
  <c r="H25" i="232"/>
  <c r="J24" i="232"/>
  <c r="F24" i="232"/>
  <c r="R24" i="232"/>
  <c r="A24" i="232"/>
  <c r="H24" i="232"/>
  <c r="J23" i="232"/>
  <c r="F23" i="232"/>
  <c r="A23" i="232"/>
  <c r="H23" i="232"/>
  <c r="J22" i="232"/>
  <c r="F22" i="232"/>
  <c r="A22" i="232"/>
  <c r="H22" i="232"/>
  <c r="J21" i="232"/>
  <c r="F21" i="232"/>
  <c r="A21" i="232"/>
  <c r="H21" i="232"/>
  <c r="J20" i="232"/>
  <c r="F20" i="232"/>
  <c r="R20" i="232"/>
  <c r="A20" i="232"/>
  <c r="H20" i="232"/>
  <c r="J19" i="232"/>
  <c r="F19" i="232"/>
  <c r="U19" i="232"/>
  <c r="A19" i="232"/>
  <c r="H19" i="232"/>
  <c r="J18" i="232"/>
  <c r="F18" i="232"/>
  <c r="S18" i="232"/>
  <c r="A18" i="232"/>
  <c r="H18" i="232"/>
  <c r="J17" i="232"/>
  <c r="F17" i="232"/>
  <c r="A17" i="232"/>
  <c r="H17" i="232"/>
  <c r="J16" i="232"/>
  <c r="F16" i="232"/>
  <c r="S16" i="232"/>
  <c r="A16" i="232"/>
  <c r="H16" i="232"/>
  <c r="J15" i="232"/>
  <c r="F15" i="232"/>
  <c r="A15" i="232"/>
  <c r="H15" i="232"/>
  <c r="J14" i="232"/>
  <c r="F14" i="232"/>
  <c r="R14" i="232"/>
  <c r="A14" i="232"/>
  <c r="H14" i="232"/>
  <c r="J13" i="232"/>
  <c r="F13" i="232"/>
  <c r="R13" i="232"/>
  <c r="A13" i="232"/>
  <c r="H13" i="232"/>
  <c r="J12" i="232"/>
  <c r="F12" i="232"/>
  <c r="T12" i="232"/>
  <c r="A12" i="232"/>
  <c r="H12" i="232"/>
  <c r="J11" i="232"/>
  <c r="F11" i="232"/>
  <c r="A11" i="232"/>
  <c r="S148" i="232" s="1"/>
  <c r="H11" i="232"/>
  <c r="J10" i="232"/>
  <c r="F10" i="232"/>
  <c r="A10" i="232"/>
  <c r="H10" i="232" s="1"/>
  <c r="J9" i="232"/>
  <c r="F9" i="232"/>
  <c r="T9" i="232"/>
  <c r="A9" i="232"/>
  <c r="H9" i="232"/>
  <c r="J8" i="232"/>
  <c r="F8" i="232"/>
  <c r="S8" i="232"/>
  <c r="A8" i="232"/>
  <c r="P150" i="232" s="1"/>
  <c r="R150" i="232" s="1"/>
  <c r="H8" i="232"/>
  <c r="F7" i="232"/>
  <c r="S7" i="232"/>
  <c r="A7" i="232"/>
  <c r="V147" i="232" s="1"/>
  <c r="H7" i="232"/>
  <c r="U6" i="232"/>
  <c r="T6" i="232"/>
  <c r="S6" i="232"/>
  <c r="R6" i="232"/>
  <c r="W6" i="232" s="1"/>
  <c r="Y6" i="232" s="1"/>
  <c r="J6" i="232"/>
  <c r="A6" i="232"/>
  <c r="H6" i="232"/>
  <c r="J5" i="232"/>
  <c r="F5" i="232"/>
  <c r="T5" i="232"/>
  <c r="A5" i="232"/>
  <c r="AD4" i="232"/>
  <c r="AI4" i="232"/>
  <c r="J4" i="232"/>
  <c r="F4" i="232"/>
  <c r="A4" i="232"/>
  <c r="U147" i="232" s="1"/>
  <c r="H4" i="232"/>
  <c r="AD3" i="232"/>
  <c r="AI3" i="232"/>
  <c r="J3" i="232"/>
  <c r="F3" i="232"/>
  <c r="U3" i="232"/>
  <c r="A3" i="232"/>
  <c r="H3" i="232"/>
  <c r="AD2" i="232"/>
  <c r="AI2" i="232"/>
  <c r="J2" i="232"/>
  <c r="F2" i="232"/>
  <c r="A2" i="232"/>
  <c r="A3" i="231"/>
  <c r="H3" i="231"/>
  <c r="A4" i="231"/>
  <c r="A5" i="231"/>
  <c r="H5" i="231"/>
  <c r="A6" i="231"/>
  <c r="H6" i="231"/>
  <c r="A7" i="231"/>
  <c r="H7" i="231"/>
  <c r="A8" i="231"/>
  <c r="H8" i="231"/>
  <c r="A9" i="231"/>
  <c r="H9" i="231"/>
  <c r="A10" i="231"/>
  <c r="H10" i="231" s="1"/>
  <c r="A11" i="231"/>
  <c r="H11" i="231"/>
  <c r="A12" i="231"/>
  <c r="H12" i="231"/>
  <c r="A13" i="231"/>
  <c r="A14" i="231"/>
  <c r="H14" i="231"/>
  <c r="A15" i="231"/>
  <c r="H15" i="231"/>
  <c r="A16" i="231"/>
  <c r="A17" i="231"/>
  <c r="H17" i="231"/>
  <c r="A18" i="231"/>
  <c r="H18" i="231"/>
  <c r="A19" i="231"/>
  <c r="A20" i="231"/>
  <c r="H20" i="231"/>
  <c r="A21" i="231"/>
  <c r="H21" i="231"/>
  <c r="A22" i="231"/>
  <c r="A23" i="231"/>
  <c r="A24" i="231"/>
  <c r="H24" i="231"/>
  <c r="A25" i="231"/>
  <c r="H25" i="231"/>
  <c r="A26" i="231"/>
  <c r="H26" i="231"/>
  <c r="A27" i="231"/>
  <c r="H27" i="231"/>
  <c r="A28" i="231"/>
  <c r="A29" i="231"/>
  <c r="H29" i="231"/>
  <c r="A30" i="231"/>
  <c r="H30" i="231" s="1"/>
  <c r="A31" i="231"/>
  <c r="A32" i="231"/>
  <c r="H32" i="231"/>
  <c r="A33" i="231"/>
  <c r="H33" i="231"/>
  <c r="A34" i="231"/>
  <c r="A35" i="231"/>
  <c r="H35" i="231"/>
  <c r="A36" i="231"/>
  <c r="H36" i="231"/>
  <c r="A37" i="231"/>
  <c r="A38" i="231"/>
  <c r="H38" i="231"/>
  <c r="A39" i="231"/>
  <c r="H39" i="231"/>
  <c r="A40" i="231"/>
  <c r="A41" i="231"/>
  <c r="H41" i="231"/>
  <c r="A42" i="231"/>
  <c r="H42" i="231"/>
  <c r="A43" i="231"/>
  <c r="H43" i="231"/>
  <c r="A44" i="231"/>
  <c r="H44" i="231"/>
  <c r="A45" i="231"/>
  <c r="H45" i="231"/>
  <c r="A46" i="231"/>
  <c r="A47" i="231"/>
  <c r="H47" i="231"/>
  <c r="A48" i="231"/>
  <c r="H48" i="231"/>
  <c r="A49" i="231"/>
  <c r="A50" i="231"/>
  <c r="H50" i="231"/>
  <c r="A51" i="231"/>
  <c r="H51" i="231"/>
  <c r="A52" i="231"/>
  <c r="A53" i="231"/>
  <c r="H53" i="231"/>
  <c r="A54" i="231"/>
  <c r="H54" i="231"/>
  <c r="A55" i="231"/>
  <c r="A56" i="231"/>
  <c r="H56" i="231"/>
  <c r="A57" i="231"/>
  <c r="H57" i="231" s="1"/>
  <c r="A58" i="231"/>
  <c r="A59" i="231"/>
  <c r="H59" i="231"/>
  <c r="A60" i="231"/>
  <c r="H60" i="231"/>
  <c r="A61" i="231"/>
  <c r="H61" i="231"/>
  <c r="A62" i="231"/>
  <c r="H62" i="231"/>
  <c r="A63" i="231"/>
  <c r="H63" i="231"/>
  <c r="A64" i="231"/>
  <c r="A65" i="231"/>
  <c r="H65" i="231"/>
  <c r="A66" i="231"/>
  <c r="H66" i="231"/>
  <c r="A67" i="231"/>
  <c r="H67" i="231" s="1"/>
  <c r="A68" i="231"/>
  <c r="H68" i="231"/>
  <c r="A69" i="231"/>
  <c r="H69" i="231"/>
  <c r="A70" i="231"/>
  <c r="A71" i="231"/>
  <c r="A72" i="231"/>
  <c r="H72" i="231"/>
  <c r="A73" i="231"/>
  <c r="A74" i="231"/>
  <c r="H74" i="231"/>
  <c r="A75" i="231"/>
  <c r="H75" i="231"/>
  <c r="A76" i="231"/>
  <c r="A77" i="231"/>
  <c r="H77" i="231"/>
  <c r="A78" i="231"/>
  <c r="H78" i="231"/>
  <c r="A79" i="231"/>
  <c r="H79" i="231"/>
  <c r="A80" i="231"/>
  <c r="H80" i="231"/>
  <c r="A81" i="231"/>
  <c r="H81" i="231"/>
  <c r="A82" i="231"/>
  <c r="A83" i="231"/>
  <c r="H83" i="231"/>
  <c r="A84" i="231"/>
  <c r="H84" i="231"/>
  <c r="A85" i="231"/>
  <c r="H85" i="231"/>
  <c r="A86" i="231"/>
  <c r="H86" i="231"/>
  <c r="A87" i="231"/>
  <c r="H87" i="231"/>
  <c r="A88" i="231"/>
  <c r="A89" i="231"/>
  <c r="H89" i="231"/>
  <c r="A90" i="231"/>
  <c r="H90" i="231"/>
  <c r="A91" i="231"/>
  <c r="H91" i="231"/>
  <c r="A92" i="231"/>
  <c r="H92" i="231"/>
  <c r="A93" i="231"/>
  <c r="H93" i="231"/>
  <c r="A94" i="231"/>
  <c r="A95" i="231"/>
  <c r="H95" i="231"/>
  <c r="A96" i="231"/>
  <c r="A97" i="231"/>
  <c r="H97" i="231"/>
  <c r="A98" i="231"/>
  <c r="H98" i="231"/>
  <c r="A99" i="231"/>
  <c r="H99" i="231"/>
  <c r="A100" i="231"/>
  <c r="H100" i="231"/>
  <c r="A101" i="231"/>
  <c r="A102" i="231"/>
  <c r="H102" i="231"/>
  <c r="A103" i="231"/>
  <c r="H103" i="231"/>
  <c r="A104" i="231"/>
  <c r="H104" i="231"/>
  <c r="A105" i="231"/>
  <c r="H105" i="231"/>
  <c r="A106" i="231"/>
  <c r="A107" i="231"/>
  <c r="H107" i="231"/>
  <c r="A108" i="231"/>
  <c r="H108" i="231"/>
  <c r="A109" i="231"/>
  <c r="A110" i="231"/>
  <c r="H110" i="231"/>
  <c r="A111" i="231"/>
  <c r="H111" i="231"/>
  <c r="A112" i="231"/>
  <c r="A113" i="231"/>
  <c r="A114" i="231"/>
  <c r="H114" i="231"/>
  <c r="A115" i="231"/>
  <c r="H115" i="231"/>
  <c r="A116" i="231"/>
  <c r="H116" i="231"/>
  <c r="A117" i="231"/>
  <c r="H117" i="231"/>
  <c r="A118" i="231"/>
  <c r="A119" i="231"/>
  <c r="H119" i="231"/>
  <c r="A120" i="231"/>
  <c r="H120" i="231"/>
  <c r="A121" i="231"/>
  <c r="A122" i="231"/>
  <c r="H122" i="231" s="1"/>
  <c r="A123" i="231"/>
  <c r="H123" i="231"/>
  <c r="A124" i="231"/>
  <c r="A125" i="231"/>
  <c r="H125" i="231"/>
  <c r="A126" i="231"/>
  <c r="H126" i="231"/>
  <c r="A127" i="231"/>
  <c r="A128" i="231"/>
  <c r="H128" i="231"/>
  <c r="A129" i="231"/>
  <c r="H129" i="231"/>
  <c r="A130" i="231"/>
  <c r="A131" i="231"/>
  <c r="H131" i="231"/>
  <c r="A132" i="231"/>
  <c r="H132" i="231"/>
  <c r="A133" i="231"/>
  <c r="H133" i="231"/>
  <c r="A134" i="231"/>
  <c r="H134" i="231"/>
  <c r="A135" i="231"/>
  <c r="H135" i="231"/>
  <c r="A136" i="231"/>
  <c r="H136" i="231"/>
  <c r="A137" i="231"/>
  <c r="H137" i="231"/>
  <c r="A138" i="231"/>
  <c r="H138" i="231"/>
  <c r="A139" i="231"/>
  <c r="H139" i="231" s="1"/>
  <c r="V148" i="231"/>
  <c r="U148" i="231"/>
  <c r="T148" i="231"/>
  <c r="S148" i="231"/>
  <c r="Q148" i="231"/>
  <c r="P146" i="231"/>
  <c r="E142" i="231"/>
  <c r="F139" i="231"/>
  <c r="F138" i="231"/>
  <c r="U138" i="231"/>
  <c r="J137" i="231"/>
  <c r="F137" i="231"/>
  <c r="R137" i="231"/>
  <c r="V136" i="231"/>
  <c r="U136" i="231"/>
  <c r="T136" i="231"/>
  <c r="S136" i="231"/>
  <c r="R136" i="231"/>
  <c r="Q136" i="231"/>
  <c r="W136" i="231" s="1"/>
  <c r="Y136" i="231" s="1"/>
  <c r="J136" i="231"/>
  <c r="J135" i="231"/>
  <c r="F135" i="231"/>
  <c r="T135" i="231"/>
  <c r="J134" i="231"/>
  <c r="F134" i="231"/>
  <c r="J133" i="231"/>
  <c r="F133" i="231"/>
  <c r="V133" i="231"/>
  <c r="J132" i="231"/>
  <c r="F132" i="231"/>
  <c r="J131" i="231"/>
  <c r="F131" i="231"/>
  <c r="T131" i="231"/>
  <c r="J130" i="231"/>
  <c r="F130" i="231"/>
  <c r="U130" i="231"/>
  <c r="H130" i="231"/>
  <c r="J129" i="231"/>
  <c r="F129" i="231"/>
  <c r="J128" i="231"/>
  <c r="F128" i="231"/>
  <c r="J127" i="231"/>
  <c r="F127" i="231"/>
  <c r="H127" i="231"/>
  <c r="J126" i="231"/>
  <c r="F126" i="231"/>
  <c r="R126" i="231" s="1"/>
  <c r="Q126" i="231"/>
  <c r="J125" i="231"/>
  <c r="F125" i="231"/>
  <c r="Q125" i="231"/>
  <c r="J124" i="231"/>
  <c r="F124" i="231"/>
  <c r="H124" i="231"/>
  <c r="J123" i="231"/>
  <c r="F123" i="231"/>
  <c r="R123" i="231"/>
  <c r="J122" i="231"/>
  <c r="F122" i="231"/>
  <c r="S122" i="231"/>
  <c r="J121" i="231"/>
  <c r="F121" i="231"/>
  <c r="U121" i="231"/>
  <c r="H121" i="231"/>
  <c r="J120" i="231"/>
  <c r="F120" i="231"/>
  <c r="V120" i="231"/>
  <c r="J119" i="231"/>
  <c r="F119" i="231"/>
  <c r="J118" i="231"/>
  <c r="H118" i="231"/>
  <c r="F118" i="231"/>
  <c r="V118" i="231" s="1"/>
  <c r="Q118" i="231"/>
  <c r="J117" i="231"/>
  <c r="F117" i="231"/>
  <c r="R117" i="231"/>
  <c r="J116" i="231"/>
  <c r="F116" i="231"/>
  <c r="T116" i="231"/>
  <c r="J115" i="231"/>
  <c r="F115" i="231"/>
  <c r="J114" i="231"/>
  <c r="J113" i="231"/>
  <c r="H113" i="231"/>
  <c r="F113" i="231"/>
  <c r="V113" i="231"/>
  <c r="J112" i="231"/>
  <c r="F112" i="231"/>
  <c r="H112" i="231"/>
  <c r="J111" i="231"/>
  <c r="F111" i="231"/>
  <c r="R111" i="231"/>
  <c r="J110" i="231"/>
  <c r="F110" i="231"/>
  <c r="V110" i="231"/>
  <c r="J109" i="231"/>
  <c r="F109" i="231"/>
  <c r="H109" i="231"/>
  <c r="J108" i="231"/>
  <c r="F108" i="231"/>
  <c r="R108" i="231"/>
  <c r="J107" i="231"/>
  <c r="F107" i="231"/>
  <c r="R107" i="231"/>
  <c r="J106" i="231"/>
  <c r="H106" i="231"/>
  <c r="F106" i="231"/>
  <c r="R106" i="231"/>
  <c r="J105" i="231"/>
  <c r="F105" i="231"/>
  <c r="Q105" i="231"/>
  <c r="J104" i="231"/>
  <c r="F104" i="231"/>
  <c r="J103" i="231"/>
  <c r="F103" i="231"/>
  <c r="U103" i="231"/>
  <c r="J102" i="231"/>
  <c r="F102" i="231"/>
  <c r="R102" i="231"/>
  <c r="J101" i="231"/>
  <c r="H101" i="231"/>
  <c r="F101" i="231"/>
  <c r="V101" i="231" s="1"/>
  <c r="Q101" i="231"/>
  <c r="J100" i="231"/>
  <c r="F100" i="231"/>
  <c r="V100" i="231"/>
  <c r="J99" i="231"/>
  <c r="F99" i="231"/>
  <c r="J98" i="231"/>
  <c r="F98" i="231"/>
  <c r="V98" i="231" s="1"/>
  <c r="U98" i="231"/>
  <c r="J97" i="231"/>
  <c r="F97" i="231"/>
  <c r="Q97" i="231"/>
  <c r="J96" i="231"/>
  <c r="H96" i="231"/>
  <c r="F96" i="231"/>
  <c r="V96" i="231"/>
  <c r="J95" i="231"/>
  <c r="F95" i="231"/>
  <c r="S95" i="231"/>
  <c r="J94" i="231"/>
  <c r="F94" i="231"/>
  <c r="V94" i="231"/>
  <c r="H94" i="231"/>
  <c r="J93" i="231"/>
  <c r="F93" i="231"/>
  <c r="J92" i="231"/>
  <c r="F92" i="231"/>
  <c r="J91" i="231"/>
  <c r="F91" i="231"/>
  <c r="V91" i="231"/>
  <c r="J90" i="231"/>
  <c r="F90" i="231"/>
  <c r="V90" i="231"/>
  <c r="J89" i="231"/>
  <c r="F89" i="231"/>
  <c r="V89" i="231"/>
  <c r="J88" i="231"/>
  <c r="F88" i="231"/>
  <c r="V88" i="231"/>
  <c r="H88" i="231"/>
  <c r="J87" i="231"/>
  <c r="F87" i="231"/>
  <c r="R87" i="231"/>
  <c r="J86" i="231"/>
  <c r="F86" i="231"/>
  <c r="T86" i="231"/>
  <c r="J85" i="231"/>
  <c r="F85" i="231"/>
  <c r="J84" i="231"/>
  <c r="F84" i="231"/>
  <c r="V84" i="231"/>
  <c r="J83" i="231"/>
  <c r="F83" i="231"/>
  <c r="S83" i="231"/>
  <c r="J82" i="231"/>
  <c r="F82" i="231"/>
  <c r="H82" i="231"/>
  <c r="J81" i="231"/>
  <c r="F81" i="231"/>
  <c r="V81" i="231"/>
  <c r="J80" i="231"/>
  <c r="F80" i="231"/>
  <c r="T80" i="231"/>
  <c r="J79" i="231"/>
  <c r="F79" i="231"/>
  <c r="J78" i="231"/>
  <c r="F78" i="231"/>
  <c r="U78" i="231"/>
  <c r="J77" i="231"/>
  <c r="F77" i="231"/>
  <c r="J76" i="231"/>
  <c r="H76" i="231"/>
  <c r="F76" i="231"/>
  <c r="Q76" i="231" s="1"/>
  <c r="S76" i="231"/>
  <c r="J75" i="231"/>
  <c r="F75" i="231"/>
  <c r="V75" i="231"/>
  <c r="J74" i="231"/>
  <c r="F74" i="231"/>
  <c r="J73" i="231"/>
  <c r="F73" i="231"/>
  <c r="U73" i="231"/>
  <c r="H73" i="231"/>
  <c r="J72" i="231"/>
  <c r="F72" i="231"/>
  <c r="Q72" i="231"/>
  <c r="J71" i="231"/>
  <c r="H71" i="231"/>
  <c r="F71" i="231"/>
  <c r="S71" i="231"/>
  <c r="J70" i="231"/>
  <c r="F70" i="231"/>
  <c r="V70" i="231"/>
  <c r="H70" i="231"/>
  <c r="J69" i="231"/>
  <c r="F69" i="231"/>
  <c r="J68" i="231"/>
  <c r="F68" i="231"/>
  <c r="V68" i="231"/>
  <c r="J67" i="231"/>
  <c r="F67" i="231"/>
  <c r="S67" i="231"/>
  <c r="J66" i="231"/>
  <c r="F66" i="231"/>
  <c r="Q66" i="231"/>
  <c r="J65" i="231"/>
  <c r="F65" i="231"/>
  <c r="V65" i="231"/>
  <c r="J64" i="231"/>
  <c r="F64" i="231"/>
  <c r="H64" i="231"/>
  <c r="J63" i="231"/>
  <c r="F63" i="231"/>
  <c r="J62" i="231"/>
  <c r="F62" i="231"/>
  <c r="Q62" i="231"/>
  <c r="J61" i="231"/>
  <c r="F61" i="231"/>
  <c r="R61" i="231"/>
  <c r="J60" i="231"/>
  <c r="F60" i="231"/>
  <c r="T60" i="231"/>
  <c r="J59" i="231"/>
  <c r="F59" i="231"/>
  <c r="V59" i="231"/>
  <c r="J58" i="231"/>
  <c r="H58" i="231"/>
  <c r="F58" i="231"/>
  <c r="J57" i="231"/>
  <c r="F57" i="231"/>
  <c r="S57" i="231"/>
  <c r="J56" i="231"/>
  <c r="F56" i="231"/>
  <c r="Q56" i="231" s="1"/>
  <c r="R56" i="231"/>
  <c r="J55" i="231"/>
  <c r="F55" i="231"/>
  <c r="H55" i="231"/>
  <c r="J54" i="231"/>
  <c r="F54" i="231"/>
  <c r="J53" i="231"/>
  <c r="F53" i="231"/>
  <c r="Q53" i="231"/>
  <c r="J52" i="231"/>
  <c r="F52" i="231"/>
  <c r="R52" i="231"/>
  <c r="H52" i="231"/>
  <c r="J51" i="231"/>
  <c r="F51" i="231"/>
  <c r="V51" i="231" s="1"/>
  <c r="T51" i="231"/>
  <c r="J50" i="231"/>
  <c r="F50" i="231"/>
  <c r="J49" i="231"/>
  <c r="H49" i="231"/>
  <c r="F49" i="231"/>
  <c r="V49" i="231"/>
  <c r="J48" i="231"/>
  <c r="F48" i="231"/>
  <c r="V48" i="231"/>
  <c r="J47" i="231"/>
  <c r="F47" i="231"/>
  <c r="J46" i="231"/>
  <c r="H46" i="231"/>
  <c r="F46" i="231"/>
  <c r="Q46" i="231" s="1"/>
  <c r="R46" i="231"/>
  <c r="J45" i="231"/>
  <c r="F45" i="231"/>
  <c r="U45" i="231"/>
  <c r="J44" i="231"/>
  <c r="F44" i="231"/>
  <c r="J43" i="231"/>
  <c r="F43" i="231"/>
  <c r="U43" i="231"/>
  <c r="J42" i="231"/>
  <c r="F42" i="231"/>
  <c r="S42" i="231"/>
  <c r="J41" i="231"/>
  <c r="F41" i="231"/>
  <c r="T41" i="231"/>
  <c r="J40" i="231"/>
  <c r="F40" i="231"/>
  <c r="T40" i="231" s="1"/>
  <c r="S40" i="231"/>
  <c r="H40" i="231"/>
  <c r="J39" i="231"/>
  <c r="F39" i="231"/>
  <c r="J38" i="231"/>
  <c r="F38" i="231"/>
  <c r="T38" i="231"/>
  <c r="J37" i="231"/>
  <c r="F37" i="231"/>
  <c r="Q37" i="231"/>
  <c r="H37" i="231"/>
  <c r="J36" i="231"/>
  <c r="F36" i="231"/>
  <c r="Q36" i="231"/>
  <c r="J35" i="231"/>
  <c r="F35" i="231"/>
  <c r="T35" i="231"/>
  <c r="J34" i="231"/>
  <c r="H34" i="231"/>
  <c r="F34" i="231"/>
  <c r="V34" i="231"/>
  <c r="J33" i="231"/>
  <c r="F33" i="231"/>
  <c r="U33" i="231"/>
  <c r="J32" i="231"/>
  <c r="F32" i="231"/>
  <c r="J31" i="231"/>
  <c r="H31" i="231"/>
  <c r="F31" i="231"/>
  <c r="U31" i="231"/>
  <c r="J30" i="231"/>
  <c r="F30" i="231"/>
  <c r="R30" i="231" s="1"/>
  <c r="S30" i="231"/>
  <c r="V29" i="231"/>
  <c r="U29" i="231"/>
  <c r="T29" i="231"/>
  <c r="S29" i="231"/>
  <c r="R29" i="231"/>
  <c r="Q29" i="231"/>
  <c r="W29" i="231" s="1"/>
  <c r="Y29" i="231" s="1"/>
  <c r="J29" i="231"/>
  <c r="J28" i="231"/>
  <c r="H28" i="231"/>
  <c r="F28" i="231"/>
  <c r="V28" i="231"/>
  <c r="J27" i="231"/>
  <c r="F27" i="231"/>
  <c r="J26" i="231"/>
  <c r="F26" i="231"/>
  <c r="V26" i="231"/>
  <c r="J25" i="231"/>
  <c r="F25" i="231"/>
  <c r="S25" i="231"/>
  <c r="J24" i="231"/>
  <c r="F24" i="231"/>
  <c r="U24" i="231" s="1"/>
  <c r="V24" i="231"/>
  <c r="J23" i="231"/>
  <c r="H23" i="231"/>
  <c r="F23" i="231"/>
  <c r="Q23" i="231"/>
  <c r="J22" i="231"/>
  <c r="F22" i="231"/>
  <c r="H22" i="231"/>
  <c r="J21" i="231"/>
  <c r="F21" i="231"/>
  <c r="T21" i="231"/>
  <c r="J20" i="231"/>
  <c r="F20" i="231"/>
  <c r="U20" i="231"/>
  <c r="J19" i="231"/>
  <c r="F19" i="231"/>
  <c r="V19" i="231"/>
  <c r="J18" i="231"/>
  <c r="F18" i="231"/>
  <c r="J17" i="231"/>
  <c r="F17" i="231"/>
  <c r="J16" i="231"/>
  <c r="H16" i="231"/>
  <c r="F16" i="231"/>
  <c r="T16" i="231"/>
  <c r="J15" i="231"/>
  <c r="F15" i="231"/>
  <c r="S15" i="231" s="1"/>
  <c r="V15" i="231"/>
  <c r="J14" i="231"/>
  <c r="F14" i="231"/>
  <c r="V14" i="231"/>
  <c r="J13" i="231"/>
  <c r="H13" i="231"/>
  <c r="F13" i="231"/>
  <c r="U13" i="231"/>
  <c r="J12" i="231"/>
  <c r="F12" i="231"/>
  <c r="J11" i="231"/>
  <c r="F11" i="231"/>
  <c r="V11" i="231"/>
  <c r="J10" i="231"/>
  <c r="F10" i="231"/>
  <c r="V10" i="231"/>
  <c r="J9" i="231"/>
  <c r="F9" i="231"/>
  <c r="V9" i="231"/>
  <c r="J8" i="231"/>
  <c r="F8" i="231"/>
  <c r="T8" i="231"/>
  <c r="J7" i="231"/>
  <c r="F7" i="231"/>
  <c r="U6" i="231"/>
  <c r="T6" i="231"/>
  <c r="S6" i="231"/>
  <c r="R6" i="231"/>
  <c r="W6" i="231" s="1"/>
  <c r="Y6" i="231" s="1"/>
  <c r="J6" i="231"/>
  <c r="J5" i="231"/>
  <c r="F5" i="231"/>
  <c r="U5" i="231"/>
  <c r="AD4" i="231"/>
  <c r="AI4" i="231" s="1"/>
  <c r="J4" i="231"/>
  <c r="F4" i="231"/>
  <c r="AD3" i="231"/>
  <c r="AI3" i="231"/>
  <c r="J3" i="231"/>
  <c r="F3" i="231"/>
  <c r="AD2" i="231"/>
  <c r="AI2" i="231"/>
  <c r="J2" i="231"/>
  <c r="F2" i="231"/>
  <c r="V2" i="231"/>
  <c r="A2" i="231"/>
  <c r="I60" i="230"/>
  <c r="U147" i="230"/>
  <c r="T147" i="230"/>
  <c r="S147" i="230"/>
  <c r="R147" i="230"/>
  <c r="P147" i="230"/>
  <c r="O145" i="230"/>
  <c r="D141" i="230"/>
  <c r="I139" i="230"/>
  <c r="E139" i="230"/>
  <c r="A139" i="230"/>
  <c r="I138" i="230"/>
  <c r="E138" i="230"/>
  <c r="A138" i="230"/>
  <c r="I137" i="230"/>
  <c r="E137" i="230"/>
  <c r="A137" i="230"/>
  <c r="G137" i="230" s="1"/>
  <c r="I136" i="230"/>
  <c r="E136" i="230"/>
  <c r="A136" i="230"/>
  <c r="G136" i="230" s="1"/>
  <c r="I135" i="230"/>
  <c r="E135" i="230"/>
  <c r="T135" i="230"/>
  <c r="A135" i="230"/>
  <c r="G135" i="230" s="1"/>
  <c r="I134" i="230"/>
  <c r="E134" i="230"/>
  <c r="A134" i="230"/>
  <c r="G134" i="230" s="1"/>
  <c r="I133" i="230"/>
  <c r="E133" i="230"/>
  <c r="P133" i="230"/>
  <c r="A133" i="230"/>
  <c r="G133" i="230" s="1"/>
  <c r="I132" i="230"/>
  <c r="E132" i="230"/>
  <c r="A132" i="230"/>
  <c r="G132" i="230"/>
  <c r="I131" i="230"/>
  <c r="E131" i="230"/>
  <c r="A131" i="230"/>
  <c r="G131" i="230" s="1"/>
  <c r="I130" i="230"/>
  <c r="E130" i="230"/>
  <c r="A130" i="230"/>
  <c r="G130" i="230"/>
  <c r="I129" i="230"/>
  <c r="E129" i="230"/>
  <c r="A129" i="230"/>
  <c r="G129" i="230" s="1"/>
  <c r="I128" i="230"/>
  <c r="E128" i="230"/>
  <c r="A128" i="230"/>
  <c r="G128" i="230"/>
  <c r="I127" i="230"/>
  <c r="E127" i="230"/>
  <c r="P127" i="230"/>
  <c r="A127" i="230"/>
  <c r="G127" i="230"/>
  <c r="I126" i="230"/>
  <c r="E126" i="230"/>
  <c r="R126" i="230"/>
  <c r="A126" i="230"/>
  <c r="G126" i="230"/>
  <c r="I125" i="230"/>
  <c r="E125" i="230"/>
  <c r="A125" i="230"/>
  <c r="G125" i="230"/>
  <c r="I124" i="230"/>
  <c r="E124" i="230"/>
  <c r="A124" i="230"/>
  <c r="G124" i="230" s="1"/>
  <c r="I123" i="230"/>
  <c r="E123" i="230"/>
  <c r="A123" i="230"/>
  <c r="G123" i="230"/>
  <c r="I122" i="230"/>
  <c r="E122" i="230"/>
  <c r="A122" i="230"/>
  <c r="G122" i="230"/>
  <c r="I121" i="230"/>
  <c r="E121" i="230"/>
  <c r="A121" i="230"/>
  <c r="G121" i="230" s="1"/>
  <c r="I120" i="230"/>
  <c r="E120" i="230"/>
  <c r="A120" i="230"/>
  <c r="G120" i="230"/>
  <c r="I119" i="230"/>
  <c r="E119" i="230"/>
  <c r="A119" i="230"/>
  <c r="G119" i="230"/>
  <c r="I118" i="230"/>
  <c r="E118" i="230"/>
  <c r="A118" i="230"/>
  <c r="G118" i="230"/>
  <c r="I117" i="230"/>
  <c r="E117" i="230"/>
  <c r="A117" i="230"/>
  <c r="G117" i="230"/>
  <c r="I116" i="230"/>
  <c r="E116" i="230"/>
  <c r="A116" i="230"/>
  <c r="G116" i="230"/>
  <c r="I115" i="230"/>
  <c r="E115" i="230"/>
  <c r="A115" i="230"/>
  <c r="G115" i="230"/>
  <c r="I114" i="230"/>
  <c r="E114" i="230"/>
  <c r="U114" i="230"/>
  <c r="A114" i="230"/>
  <c r="G114" i="230"/>
  <c r="I113" i="230"/>
  <c r="E113" i="230"/>
  <c r="A113" i="230"/>
  <c r="G113" i="230"/>
  <c r="I112" i="230"/>
  <c r="E112" i="230"/>
  <c r="A112" i="230"/>
  <c r="G112" i="230"/>
  <c r="I111" i="230"/>
  <c r="E111" i="230"/>
  <c r="R111" i="230"/>
  <c r="A111" i="230"/>
  <c r="G111" i="230" s="1"/>
  <c r="I110" i="230"/>
  <c r="E110" i="230"/>
  <c r="A110" i="230"/>
  <c r="G110" i="230" s="1"/>
  <c r="I109" i="230"/>
  <c r="E109" i="230"/>
  <c r="A109" i="230"/>
  <c r="G109" i="230"/>
  <c r="I108" i="230"/>
  <c r="E108" i="230"/>
  <c r="A108" i="230"/>
  <c r="G108" i="230"/>
  <c r="I107" i="230"/>
  <c r="E107" i="230"/>
  <c r="A107" i="230"/>
  <c r="G107" i="230" s="1"/>
  <c r="I106" i="230"/>
  <c r="E106" i="230"/>
  <c r="A106" i="230"/>
  <c r="G106" i="230"/>
  <c r="I105" i="230"/>
  <c r="E105" i="230"/>
  <c r="A105" i="230"/>
  <c r="G105" i="230"/>
  <c r="I104" i="230"/>
  <c r="E104" i="230"/>
  <c r="A104" i="230"/>
  <c r="G104" i="230" s="1"/>
  <c r="I103" i="230"/>
  <c r="E103" i="230"/>
  <c r="A103" i="230"/>
  <c r="S148" i="230" s="1"/>
  <c r="G103" i="230"/>
  <c r="I102" i="230"/>
  <c r="E102" i="230"/>
  <c r="A102" i="230"/>
  <c r="G102" i="230" s="1"/>
  <c r="I101" i="230"/>
  <c r="E101" i="230"/>
  <c r="A101" i="230"/>
  <c r="G101" i="230"/>
  <c r="I100" i="230"/>
  <c r="E100" i="230"/>
  <c r="A100" i="230"/>
  <c r="G100" i="230" s="1"/>
  <c r="I99" i="230"/>
  <c r="E99" i="230"/>
  <c r="A99" i="230"/>
  <c r="G99" i="230"/>
  <c r="I98" i="230"/>
  <c r="E98" i="230"/>
  <c r="T98" i="230"/>
  <c r="A98" i="230"/>
  <c r="G98" i="230"/>
  <c r="I97" i="230"/>
  <c r="E97" i="230"/>
  <c r="A97" i="230"/>
  <c r="G97" i="230" s="1"/>
  <c r="I96" i="230"/>
  <c r="G96" i="230"/>
  <c r="E96" i="230"/>
  <c r="A96" i="230"/>
  <c r="R148" i="230"/>
  <c r="I95" i="230"/>
  <c r="E95" i="230"/>
  <c r="A95" i="230"/>
  <c r="G95" i="230" s="1"/>
  <c r="I94" i="230"/>
  <c r="E94" i="230"/>
  <c r="A94" i="230"/>
  <c r="G94" i="230"/>
  <c r="I93" i="230"/>
  <c r="E93" i="230"/>
  <c r="A93" i="230"/>
  <c r="G93" i="230"/>
  <c r="I92" i="230"/>
  <c r="E92" i="230"/>
  <c r="A92" i="230"/>
  <c r="G92" i="230"/>
  <c r="I91" i="230"/>
  <c r="E91" i="230"/>
  <c r="A91" i="230"/>
  <c r="G91" i="230"/>
  <c r="I90" i="230"/>
  <c r="E90" i="230"/>
  <c r="A90" i="230"/>
  <c r="G90" i="230" s="1"/>
  <c r="I89" i="230"/>
  <c r="E89" i="230"/>
  <c r="A89" i="230"/>
  <c r="G89" i="230" s="1"/>
  <c r="I88" i="230"/>
  <c r="E88" i="230"/>
  <c r="A88" i="230"/>
  <c r="G88" i="230" s="1"/>
  <c r="I87" i="230"/>
  <c r="E87" i="230"/>
  <c r="A87" i="230"/>
  <c r="G87" i="230"/>
  <c r="I86" i="230"/>
  <c r="E86" i="230"/>
  <c r="A86" i="230"/>
  <c r="G86" i="230"/>
  <c r="I85" i="230"/>
  <c r="E85" i="230"/>
  <c r="A85" i="230"/>
  <c r="G85" i="230"/>
  <c r="I84" i="230"/>
  <c r="E84" i="230"/>
  <c r="A84" i="230"/>
  <c r="G84" i="230" s="1"/>
  <c r="I83" i="230"/>
  <c r="E83" i="230"/>
  <c r="A83" i="230"/>
  <c r="G83" i="230"/>
  <c r="I82" i="230"/>
  <c r="E82" i="230"/>
  <c r="A82" i="230"/>
  <c r="G82" i="230" s="1"/>
  <c r="I81" i="230"/>
  <c r="E81" i="230"/>
  <c r="A81" i="230"/>
  <c r="G81" i="230" s="1"/>
  <c r="I80" i="230"/>
  <c r="E80" i="230"/>
  <c r="Q80" i="230"/>
  <c r="A80" i="230"/>
  <c r="G80" i="230" s="1"/>
  <c r="I79" i="230"/>
  <c r="E79" i="230"/>
  <c r="A79" i="230"/>
  <c r="G79" i="230" s="1"/>
  <c r="I78" i="230"/>
  <c r="E78" i="230"/>
  <c r="A78" i="230"/>
  <c r="G78" i="230"/>
  <c r="I77" i="230"/>
  <c r="E77" i="230"/>
  <c r="A77" i="230"/>
  <c r="G77" i="230"/>
  <c r="I76" i="230"/>
  <c r="E76" i="230"/>
  <c r="A76" i="230"/>
  <c r="G76" i="230" s="1"/>
  <c r="I75" i="230"/>
  <c r="E75" i="230"/>
  <c r="A75" i="230"/>
  <c r="G75" i="230"/>
  <c r="I74" i="230"/>
  <c r="E74" i="230"/>
  <c r="U74" i="230"/>
  <c r="A74" i="230"/>
  <c r="G74" i="230" s="1"/>
  <c r="I73" i="230"/>
  <c r="E73" i="230"/>
  <c r="A73" i="230"/>
  <c r="G73" i="230"/>
  <c r="I72" i="230"/>
  <c r="E72" i="230"/>
  <c r="U72" i="230"/>
  <c r="A72" i="230"/>
  <c r="G72" i="230" s="1"/>
  <c r="I71" i="230"/>
  <c r="E71" i="230"/>
  <c r="A71" i="230"/>
  <c r="G71" i="230" s="1"/>
  <c r="P148" i="230"/>
  <c r="I70" i="230"/>
  <c r="E70" i="230"/>
  <c r="A70" i="230"/>
  <c r="G70" i="230" s="1"/>
  <c r="I69" i="230"/>
  <c r="E69" i="230"/>
  <c r="A69" i="230"/>
  <c r="G69" i="230" s="1"/>
  <c r="I68" i="230"/>
  <c r="E68" i="230"/>
  <c r="A68" i="230"/>
  <c r="G68" i="230" s="1"/>
  <c r="I67" i="230"/>
  <c r="E67" i="230"/>
  <c r="A67" i="230"/>
  <c r="U148" i="230" s="1"/>
  <c r="G67" i="230"/>
  <c r="I66" i="230"/>
  <c r="E66" i="230"/>
  <c r="A66" i="230"/>
  <c r="G66" i="230" s="1"/>
  <c r="I65" i="230"/>
  <c r="E65" i="230"/>
  <c r="A65" i="230"/>
  <c r="G65" i="230"/>
  <c r="I64" i="230"/>
  <c r="E64" i="230"/>
  <c r="A64" i="230"/>
  <c r="G64" i="230"/>
  <c r="I63" i="230"/>
  <c r="E63" i="230"/>
  <c r="U63" i="230"/>
  <c r="A63" i="230"/>
  <c r="G63" i="230" s="1"/>
  <c r="I62" i="230"/>
  <c r="E62" i="230"/>
  <c r="A62" i="230"/>
  <c r="G62" i="230" s="1"/>
  <c r="I61" i="230"/>
  <c r="E61" i="230"/>
  <c r="A61" i="230"/>
  <c r="G61" i="230"/>
  <c r="E60" i="230"/>
  <c r="A60" i="230"/>
  <c r="G60" i="230" s="1"/>
  <c r="I59" i="230"/>
  <c r="E59" i="230"/>
  <c r="S59" i="230"/>
  <c r="A59" i="230"/>
  <c r="G59" i="230" s="1"/>
  <c r="I58" i="230"/>
  <c r="E58" i="230"/>
  <c r="A58" i="230"/>
  <c r="G58" i="230" s="1"/>
  <c r="I57" i="230"/>
  <c r="E57" i="230"/>
  <c r="A57" i="230"/>
  <c r="G57" i="230" s="1"/>
  <c r="I56" i="230"/>
  <c r="E56" i="230"/>
  <c r="R56" i="230"/>
  <c r="A56" i="230"/>
  <c r="G56" i="230" s="1"/>
  <c r="I55" i="230"/>
  <c r="E55" i="230"/>
  <c r="A55" i="230"/>
  <c r="I54" i="230"/>
  <c r="E54" i="230"/>
  <c r="P54" i="230"/>
  <c r="A54" i="230"/>
  <c r="G54" i="230"/>
  <c r="I53" i="230"/>
  <c r="E53" i="230"/>
  <c r="A53" i="230"/>
  <c r="G53" i="230"/>
  <c r="I52" i="230"/>
  <c r="E52" i="230"/>
  <c r="A52" i="230"/>
  <c r="G52" i="230"/>
  <c r="I51" i="230"/>
  <c r="E51" i="230"/>
  <c r="A51" i="230"/>
  <c r="G51" i="230" s="1"/>
  <c r="I50" i="230"/>
  <c r="E50" i="230"/>
  <c r="P50" i="230"/>
  <c r="A50" i="230"/>
  <c r="G50" i="230"/>
  <c r="I49" i="230"/>
  <c r="E49" i="230"/>
  <c r="T49" i="230" s="1"/>
  <c r="A49" i="230"/>
  <c r="G49" i="230" s="1"/>
  <c r="I48" i="230"/>
  <c r="E48" i="230"/>
  <c r="U48" i="230"/>
  <c r="A48" i="230"/>
  <c r="G48" i="230"/>
  <c r="I47" i="230"/>
  <c r="E47" i="230"/>
  <c r="P47" i="230"/>
  <c r="A47" i="230"/>
  <c r="G47" i="230" s="1"/>
  <c r="I46" i="230"/>
  <c r="E46" i="230"/>
  <c r="R46" i="230"/>
  <c r="A46" i="230"/>
  <c r="I45" i="230"/>
  <c r="E45" i="230"/>
  <c r="S45" i="230" s="1"/>
  <c r="A45" i="230"/>
  <c r="G45" i="230" s="1"/>
  <c r="I44" i="230"/>
  <c r="E44" i="230"/>
  <c r="A44" i="230"/>
  <c r="G44" i="230" s="1"/>
  <c r="I43" i="230"/>
  <c r="E43" i="230"/>
  <c r="A43" i="230"/>
  <c r="G43" i="230" s="1"/>
  <c r="I42" i="230"/>
  <c r="E42" i="230"/>
  <c r="T42" i="230"/>
  <c r="A42" i="230"/>
  <c r="G42" i="230" s="1"/>
  <c r="I41" i="230"/>
  <c r="E41" i="230"/>
  <c r="A41" i="230"/>
  <c r="I40" i="230"/>
  <c r="E40" i="230"/>
  <c r="A40" i="230"/>
  <c r="G40" i="230"/>
  <c r="I39" i="230"/>
  <c r="E39" i="230"/>
  <c r="A39" i="230"/>
  <c r="G39" i="230" s="1"/>
  <c r="I38" i="230"/>
  <c r="E38" i="230"/>
  <c r="A38" i="230"/>
  <c r="G38" i="230" s="1"/>
  <c r="I37" i="230"/>
  <c r="E37" i="230"/>
  <c r="A37" i="230"/>
  <c r="G37" i="230" s="1"/>
  <c r="I36" i="230"/>
  <c r="E36" i="230"/>
  <c r="S36" i="230"/>
  <c r="A36" i="230"/>
  <c r="G36" i="230" s="1"/>
  <c r="I35" i="230"/>
  <c r="E35" i="230"/>
  <c r="T35" i="230" s="1"/>
  <c r="A35" i="230"/>
  <c r="G35" i="230"/>
  <c r="I34" i="230"/>
  <c r="E34" i="230"/>
  <c r="A34" i="230"/>
  <c r="G34" i="230"/>
  <c r="I33" i="230"/>
  <c r="E33" i="230"/>
  <c r="P33" i="230"/>
  <c r="A33" i="230"/>
  <c r="G33" i="230" s="1"/>
  <c r="I32" i="230"/>
  <c r="E32" i="230"/>
  <c r="A32" i="230"/>
  <c r="G32" i="230"/>
  <c r="I31" i="230"/>
  <c r="E31" i="230"/>
  <c r="A31" i="230"/>
  <c r="G31" i="230" s="1"/>
  <c r="I30" i="230"/>
  <c r="E30" i="230"/>
  <c r="A30" i="230"/>
  <c r="G30" i="230" s="1"/>
  <c r="U29" i="230"/>
  <c r="T29" i="230"/>
  <c r="S29" i="230"/>
  <c r="R29" i="230"/>
  <c r="Q29" i="230"/>
  <c r="P29" i="230"/>
  <c r="V29" i="230" s="1"/>
  <c r="X29" i="230" s="1"/>
  <c r="I29" i="230"/>
  <c r="A29" i="230"/>
  <c r="G29" i="230"/>
  <c r="I28" i="230"/>
  <c r="E28" i="230"/>
  <c r="A28" i="230"/>
  <c r="G28" i="230" s="1"/>
  <c r="I27" i="230"/>
  <c r="E27" i="230"/>
  <c r="A27" i="230"/>
  <c r="G27" i="230" s="1"/>
  <c r="I26" i="230"/>
  <c r="E26" i="230"/>
  <c r="A26" i="230"/>
  <c r="G26" i="230"/>
  <c r="I25" i="230"/>
  <c r="E25" i="230"/>
  <c r="A25" i="230"/>
  <c r="G25" i="230"/>
  <c r="I24" i="230"/>
  <c r="E24" i="230"/>
  <c r="A24" i="230"/>
  <c r="G24" i="230" s="1"/>
  <c r="I23" i="230"/>
  <c r="E23" i="230"/>
  <c r="A23" i="230"/>
  <c r="G23" i="230" s="1"/>
  <c r="I22" i="230"/>
  <c r="E22" i="230"/>
  <c r="A22" i="230"/>
  <c r="G22" i="230" s="1"/>
  <c r="I21" i="230"/>
  <c r="E21" i="230"/>
  <c r="Q21" i="230"/>
  <c r="A21" i="230"/>
  <c r="G21" i="230" s="1"/>
  <c r="I20" i="230"/>
  <c r="E20" i="230"/>
  <c r="A20" i="230"/>
  <c r="G20" i="230" s="1"/>
  <c r="I19" i="230"/>
  <c r="E19" i="230"/>
  <c r="A19" i="230"/>
  <c r="I18" i="230"/>
  <c r="E18" i="230"/>
  <c r="U18" i="230"/>
  <c r="A18" i="230"/>
  <c r="G18" i="230"/>
  <c r="I17" i="230"/>
  <c r="E17" i="230"/>
  <c r="A17" i="230"/>
  <c r="G17" i="230" s="1"/>
  <c r="I16" i="230"/>
  <c r="E16" i="230"/>
  <c r="A16" i="230"/>
  <c r="G16" i="230"/>
  <c r="I15" i="230"/>
  <c r="E15" i="230"/>
  <c r="A15" i="230"/>
  <c r="G15" i="230"/>
  <c r="I14" i="230"/>
  <c r="E14" i="230"/>
  <c r="A14" i="230"/>
  <c r="G14" i="230"/>
  <c r="I13" i="230"/>
  <c r="E13" i="230"/>
  <c r="A13" i="230"/>
  <c r="G13" i="230" s="1"/>
  <c r="I12" i="230"/>
  <c r="E12" i="230"/>
  <c r="A12" i="230"/>
  <c r="G12" i="230" s="1"/>
  <c r="I11" i="230"/>
  <c r="E11" i="230"/>
  <c r="R11" i="230"/>
  <c r="A11" i="230"/>
  <c r="G11" i="230"/>
  <c r="I10" i="230"/>
  <c r="E10" i="230"/>
  <c r="A10" i="230"/>
  <c r="I9" i="230"/>
  <c r="E9" i="230"/>
  <c r="A9" i="230"/>
  <c r="G9" i="230" s="1"/>
  <c r="I8" i="230"/>
  <c r="E8" i="230"/>
  <c r="A8" i="230"/>
  <c r="G8" i="230"/>
  <c r="I7" i="230"/>
  <c r="E7" i="230"/>
  <c r="A7" i="230"/>
  <c r="G7" i="230"/>
  <c r="I6" i="230"/>
  <c r="E6" i="230"/>
  <c r="Q6" i="230"/>
  <c r="A6" i="230"/>
  <c r="G6" i="230"/>
  <c r="I5" i="230"/>
  <c r="E5" i="230"/>
  <c r="U5" i="230" s="1"/>
  <c r="A5" i="230"/>
  <c r="T146" i="230" s="1"/>
  <c r="G5" i="230"/>
  <c r="AC4" i="230"/>
  <c r="AH4" i="230" s="1"/>
  <c r="I4" i="230"/>
  <c r="E4" i="230"/>
  <c r="U4" i="230"/>
  <c r="A4" i="230"/>
  <c r="AC3" i="230"/>
  <c r="AH3" i="230" s="1"/>
  <c r="I3" i="230"/>
  <c r="E3" i="230"/>
  <c r="S3" i="230" s="1"/>
  <c r="A3" i="230"/>
  <c r="AC2" i="230"/>
  <c r="AH2" i="230"/>
  <c r="I2" i="230"/>
  <c r="E2" i="230"/>
  <c r="A2" i="230"/>
  <c r="AC5" i="229"/>
  <c r="U147" i="229"/>
  <c r="T147" i="229"/>
  <c r="S147" i="229"/>
  <c r="R147" i="229"/>
  <c r="P147" i="229"/>
  <c r="O145" i="229"/>
  <c r="D141" i="229"/>
  <c r="I139" i="229"/>
  <c r="E139" i="229"/>
  <c r="U139" i="229"/>
  <c r="A139" i="229"/>
  <c r="G139" i="229"/>
  <c r="I138" i="229"/>
  <c r="E138" i="229"/>
  <c r="A138" i="229"/>
  <c r="G138" i="229" s="1"/>
  <c r="I137" i="229"/>
  <c r="E137" i="229"/>
  <c r="U137" i="229"/>
  <c r="A137" i="229"/>
  <c r="G137" i="229" s="1"/>
  <c r="S148" i="229"/>
  <c r="I136" i="229"/>
  <c r="E136" i="229"/>
  <c r="A136" i="229"/>
  <c r="G136" i="229"/>
  <c r="I135" i="229"/>
  <c r="E135" i="229"/>
  <c r="U135" i="229"/>
  <c r="A135" i="229"/>
  <c r="G135" i="229"/>
  <c r="I134" i="229"/>
  <c r="E134" i="229"/>
  <c r="A134" i="229"/>
  <c r="G134" i="229"/>
  <c r="I133" i="229"/>
  <c r="E133" i="229"/>
  <c r="A133" i="229"/>
  <c r="G133" i="229" s="1"/>
  <c r="I132" i="229"/>
  <c r="E132" i="229"/>
  <c r="A132" i="229"/>
  <c r="G132" i="229"/>
  <c r="I131" i="229"/>
  <c r="E131" i="229"/>
  <c r="A131" i="229"/>
  <c r="G131" i="229"/>
  <c r="I130" i="229"/>
  <c r="E130" i="229"/>
  <c r="Q130" i="229" s="1"/>
  <c r="A130" i="229"/>
  <c r="G130" i="229" s="1"/>
  <c r="I129" i="229"/>
  <c r="E129" i="229"/>
  <c r="A129" i="229"/>
  <c r="G129" i="229" s="1"/>
  <c r="I128" i="229"/>
  <c r="E128" i="229"/>
  <c r="U128" i="229"/>
  <c r="A128" i="229"/>
  <c r="G128" i="229"/>
  <c r="I127" i="229"/>
  <c r="E127" i="229"/>
  <c r="U127" i="229"/>
  <c r="A127" i="229"/>
  <c r="G127" i="229" s="1"/>
  <c r="I126" i="229"/>
  <c r="E126" i="229"/>
  <c r="A126" i="229"/>
  <c r="G126" i="229"/>
  <c r="I125" i="229"/>
  <c r="E125" i="229"/>
  <c r="A125" i="229"/>
  <c r="G125" i="229" s="1"/>
  <c r="I124" i="229"/>
  <c r="E124" i="229"/>
  <c r="A124" i="229"/>
  <c r="G124" i="229"/>
  <c r="I123" i="229"/>
  <c r="E123" i="229"/>
  <c r="A123" i="229"/>
  <c r="G123" i="229"/>
  <c r="I122" i="229"/>
  <c r="E122" i="229"/>
  <c r="U122" i="229"/>
  <c r="A122" i="229"/>
  <c r="G122" i="229" s="1"/>
  <c r="I121" i="229"/>
  <c r="E121" i="229"/>
  <c r="A121" i="229"/>
  <c r="G121" i="229"/>
  <c r="I120" i="229"/>
  <c r="E120" i="229"/>
  <c r="U120" i="229"/>
  <c r="A120" i="229"/>
  <c r="G120" i="229"/>
  <c r="I119" i="229"/>
  <c r="E119" i="229"/>
  <c r="A119" i="229"/>
  <c r="G119" i="229" s="1"/>
  <c r="I118" i="229"/>
  <c r="E118" i="229"/>
  <c r="A118" i="229"/>
  <c r="G118" i="229"/>
  <c r="I117" i="229"/>
  <c r="E117" i="229"/>
  <c r="A117" i="229"/>
  <c r="G117" i="229"/>
  <c r="I116" i="229"/>
  <c r="E116" i="229"/>
  <c r="A116" i="229"/>
  <c r="G116" i="229" s="1"/>
  <c r="I115" i="229"/>
  <c r="E115" i="229"/>
  <c r="A115" i="229"/>
  <c r="G115" i="229"/>
  <c r="I114" i="229"/>
  <c r="E114" i="229"/>
  <c r="A114" i="229"/>
  <c r="G114" i="229"/>
  <c r="I113" i="229"/>
  <c r="E113" i="229"/>
  <c r="A113" i="229"/>
  <c r="G113" i="229"/>
  <c r="I112" i="229"/>
  <c r="E112" i="229"/>
  <c r="A112" i="229"/>
  <c r="G112" i="229" s="1"/>
  <c r="I111" i="229"/>
  <c r="E111" i="229"/>
  <c r="A111" i="229"/>
  <c r="G111" i="229" s="1"/>
  <c r="I110" i="229"/>
  <c r="E110" i="229"/>
  <c r="A110" i="229"/>
  <c r="G110" i="229" s="1"/>
  <c r="I109" i="229"/>
  <c r="E109" i="229"/>
  <c r="P109" i="229"/>
  <c r="A109" i="229"/>
  <c r="G109" i="229" s="1"/>
  <c r="I108" i="229"/>
  <c r="E108" i="229"/>
  <c r="A108" i="229"/>
  <c r="G108" i="229"/>
  <c r="I107" i="229"/>
  <c r="E107" i="229"/>
  <c r="P107" i="229"/>
  <c r="A107" i="229"/>
  <c r="G107" i="229" s="1"/>
  <c r="I106" i="229"/>
  <c r="E106" i="229"/>
  <c r="A106" i="229"/>
  <c r="G106" i="229"/>
  <c r="I105" i="229"/>
  <c r="E105" i="229"/>
  <c r="T105" i="229"/>
  <c r="A105" i="229"/>
  <c r="G105" i="229" s="1"/>
  <c r="I104" i="229"/>
  <c r="E104" i="229"/>
  <c r="A104" i="229"/>
  <c r="G104" i="229"/>
  <c r="I103" i="229"/>
  <c r="E103" i="229"/>
  <c r="A103" i="229"/>
  <c r="G103" i="229"/>
  <c r="I102" i="229"/>
  <c r="E102" i="229"/>
  <c r="A102" i="229"/>
  <c r="G102" i="229" s="1"/>
  <c r="I101" i="229"/>
  <c r="E101" i="229"/>
  <c r="U101" i="229"/>
  <c r="A101" i="229"/>
  <c r="G101" i="229"/>
  <c r="I100" i="229"/>
  <c r="E100" i="229"/>
  <c r="A100" i="229"/>
  <c r="G100" i="229" s="1"/>
  <c r="I99" i="229"/>
  <c r="E99" i="229"/>
  <c r="A99" i="229"/>
  <c r="G99" i="229"/>
  <c r="I98" i="229"/>
  <c r="E98" i="229"/>
  <c r="A98" i="229"/>
  <c r="G98" i="229"/>
  <c r="I97" i="229"/>
  <c r="E97" i="229"/>
  <c r="A97" i="229"/>
  <c r="G97" i="229" s="1"/>
  <c r="I96" i="229"/>
  <c r="G96" i="229"/>
  <c r="E96" i="229"/>
  <c r="A96" i="229"/>
  <c r="R148" i="229" s="1"/>
  <c r="I95" i="229"/>
  <c r="E95" i="229"/>
  <c r="A95" i="229"/>
  <c r="G95" i="229" s="1"/>
  <c r="I94" i="229"/>
  <c r="E94" i="229"/>
  <c r="A94" i="229"/>
  <c r="G94" i="229" s="1"/>
  <c r="I93" i="229"/>
  <c r="E93" i="229"/>
  <c r="A93" i="229"/>
  <c r="G93" i="229"/>
  <c r="I92" i="229"/>
  <c r="E92" i="229"/>
  <c r="U92" i="229"/>
  <c r="A92" i="229"/>
  <c r="G92" i="229"/>
  <c r="I91" i="229"/>
  <c r="E91" i="229"/>
  <c r="A91" i="229"/>
  <c r="G91" i="229" s="1"/>
  <c r="I90" i="229"/>
  <c r="E90" i="229"/>
  <c r="A90" i="229"/>
  <c r="G90" i="229" s="1"/>
  <c r="I89" i="229"/>
  <c r="E89" i="229"/>
  <c r="U89" i="229"/>
  <c r="A89" i="229"/>
  <c r="G89" i="229" s="1"/>
  <c r="I88" i="229"/>
  <c r="E88" i="229"/>
  <c r="A88" i="229"/>
  <c r="G88" i="229"/>
  <c r="I87" i="229"/>
  <c r="E87" i="229"/>
  <c r="A87" i="229"/>
  <c r="G87" i="229"/>
  <c r="I86" i="229"/>
  <c r="E86" i="229"/>
  <c r="A86" i="229"/>
  <c r="G86" i="229"/>
  <c r="I85" i="229"/>
  <c r="E85" i="229"/>
  <c r="A85" i="229"/>
  <c r="G85" i="229"/>
  <c r="I84" i="229"/>
  <c r="E84" i="229"/>
  <c r="A84" i="229"/>
  <c r="G84" i="229"/>
  <c r="I83" i="229"/>
  <c r="E83" i="229"/>
  <c r="A83" i="229"/>
  <c r="G83" i="229" s="1"/>
  <c r="I82" i="229"/>
  <c r="E82" i="229"/>
  <c r="U82" i="229"/>
  <c r="A82" i="229"/>
  <c r="G82" i="229" s="1"/>
  <c r="I81" i="229"/>
  <c r="E81" i="229"/>
  <c r="A81" i="229"/>
  <c r="G81" i="229"/>
  <c r="I80" i="229"/>
  <c r="E80" i="229"/>
  <c r="S80" i="229"/>
  <c r="A80" i="229"/>
  <c r="G80" i="229" s="1"/>
  <c r="I79" i="229"/>
  <c r="E79" i="229"/>
  <c r="A79" i="229"/>
  <c r="G79" i="229"/>
  <c r="I78" i="229"/>
  <c r="E78" i="229"/>
  <c r="A78" i="229"/>
  <c r="G78" i="229" s="1"/>
  <c r="I77" i="229"/>
  <c r="E77" i="229"/>
  <c r="T77" i="229" s="1"/>
  <c r="A77" i="229"/>
  <c r="G77" i="229"/>
  <c r="I76" i="229"/>
  <c r="E76" i="229"/>
  <c r="A76" i="229"/>
  <c r="G76" i="229"/>
  <c r="I75" i="229"/>
  <c r="E75" i="229"/>
  <c r="U75" i="229"/>
  <c r="A75" i="229"/>
  <c r="G75" i="229" s="1"/>
  <c r="I74" i="229"/>
  <c r="E74" i="229"/>
  <c r="T74" i="229"/>
  <c r="A74" i="229"/>
  <c r="G74" i="229" s="1"/>
  <c r="I73" i="229"/>
  <c r="E73" i="229"/>
  <c r="A73" i="229"/>
  <c r="G73" i="229" s="1"/>
  <c r="I72" i="229"/>
  <c r="E72" i="229"/>
  <c r="U72" i="229"/>
  <c r="A72" i="229"/>
  <c r="G72" i="229"/>
  <c r="I71" i="229"/>
  <c r="E71" i="229"/>
  <c r="A71" i="229"/>
  <c r="P148" i="229" s="1"/>
  <c r="G71" i="229"/>
  <c r="I70" i="229"/>
  <c r="E70" i="229"/>
  <c r="A70" i="229"/>
  <c r="G70" i="229" s="1"/>
  <c r="I69" i="229"/>
  <c r="E69" i="229"/>
  <c r="U69" i="229"/>
  <c r="A69" i="229"/>
  <c r="G69" i="229" s="1"/>
  <c r="I68" i="229"/>
  <c r="E68" i="229"/>
  <c r="A68" i="229"/>
  <c r="G68" i="229" s="1"/>
  <c r="I67" i="229"/>
  <c r="E67" i="229"/>
  <c r="A67" i="229"/>
  <c r="G67" i="229" s="1"/>
  <c r="I66" i="229"/>
  <c r="E66" i="229"/>
  <c r="A66" i="229"/>
  <c r="G66" i="229"/>
  <c r="I65" i="229"/>
  <c r="E65" i="229"/>
  <c r="U65" i="229"/>
  <c r="A65" i="229"/>
  <c r="G65" i="229" s="1"/>
  <c r="I64" i="229"/>
  <c r="E64" i="229"/>
  <c r="A64" i="229"/>
  <c r="G64" i="229"/>
  <c r="I63" i="229"/>
  <c r="E63" i="229"/>
  <c r="A63" i="229"/>
  <c r="G63" i="229" s="1"/>
  <c r="I62" i="229"/>
  <c r="E62" i="229"/>
  <c r="U62" i="229"/>
  <c r="A62" i="229"/>
  <c r="G62" i="229"/>
  <c r="I61" i="229"/>
  <c r="E61" i="229"/>
  <c r="A61" i="229"/>
  <c r="G61" i="229"/>
  <c r="I60" i="229"/>
  <c r="E60" i="229"/>
  <c r="P60" i="229"/>
  <c r="A60" i="229"/>
  <c r="G60" i="229" s="1"/>
  <c r="I59" i="229"/>
  <c r="E59" i="229"/>
  <c r="A59" i="229"/>
  <c r="G59" i="229" s="1"/>
  <c r="I58" i="229"/>
  <c r="E58" i="229"/>
  <c r="A58" i="229"/>
  <c r="G58" i="229"/>
  <c r="I57" i="229"/>
  <c r="E57" i="229"/>
  <c r="T57" i="229"/>
  <c r="A57" i="229"/>
  <c r="G57" i="229"/>
  <c r="I56" i="229"/>
  <c r="E56" i="229"/>
  <c r="A56" i="229"/>
  <c r="G56" i="229"/>
  <c r="I55" i="229"/>
  <c r="E55" i="229"/>
  <c r="U55" i="229"/>
  <c r="A55" i="229"/>
  <c r="I54" i="229"/>
  <c r="E54" i="229"/>
  <c r="A54" i="229"/>
  <c r="G54" i="229"/>
  <c r="I53" i="229"/>
  <c r="E53" i="229"/>
  <c r="A53" i="229"/>
  <c r="G53" i="229"/>
  <c r="I52" i="229"/>
  <c r="E52" i="229"/>
  <c r="U52" i="229"/>
  <c r="A52" i="229"/>
  <c r="G52" i="229"/>
  <c r="I51" i="229"/>
  <c r="E51" i="229"/>
  <c r="A51" i="229"/>
  <c r="G51" i="229"/>
  <c r="I50" i="229"/>
  <c r="E50" i="229"/>
  <c r="A50" i="229"/>
  <c r="G50" i="229" s="1"/>
  <c r="I49" i="229"/>
  <c r="E49" i="229"/>
  <c r="U49" i="229"/>
  <c r="A49" i="229"/>
  <c r="G49" i="229"/>
  <c r="I48" i="229"/>
  <c r="E48" i="229"/>
  <c r="A48" i="229"/>
  <c r="G48" i="229"/>
  <c r="I47" i="229"/>
  <c r="E47" i="229"/>
  <c r="A47" i="229"/>
  <c r="G47" i="229"/>
  <c r="I46" i="229"/>
  <c r="E46" i="229"/>
  <c r="A46" i="229"/>
  <c r="I45" i="229"/>
  <c r="E45" i="229"/>
  <c r="A45" i="229"/>
  <c r="G45" i="229"/>
  <c r="I44" i="229"/>
  <c r="E44" i="229"/>
  <c r="Q44" i="229"/>
  <c r="A44" i="229"/>
  <c r="G44" i="229" s="1"/>
  <c r="I43" i="229"/>
  <c r="E43" i="229"/>
  <c r="A43" i="229"/>
  <c r="G43" i="229" s="1"/>
  <c r="I42" i="229"/>
  <c r="E42" i="229"/>
  <c r="T42" i="229" s="1"/>
  <c r="A42" i="229"/>
  <c r="G42" i="229" s="1"/>
  <c r="U148" i="229"/>
  <c r="I41" i="229"/>
  <c r="E41" i="229"/>
  <c r="A41" i="229"/>
  <c r="I40" i="229"/>
  <c r="E40" i="229"/>
  <c r="A40" i="229"/>
  <c r="G40" i="229" s="1"/>
  <c r="I39" i="229"/>
  <c r="E39" i="229"/>
  <c r="A39" i="229"/>
  <c r="G39" i="229" s="1"/>
  <c r="I38" i="229"/>
  <c r="E38" i="229"/>
  <c r="A38" i="229"/>
  <c r="G38" i="229" s="1"/>
  <c r="I37" i="229"/>
  <c r="E37" i="229"/>
  <c r="T37" i="229"/>
  <c r="A37" i="229"/>
  <c r="G37" i="229" s="1"/>
  <c r="I36" i="229"/>
  <c r="E36" i="229"/>
  <c r="A36" i="229"/>
  <c r="G36" i="229" s="1"/>
  <c r="I35" i="229"/>
  <c r="E35" i="229"/>
  <c r="U35" i="229"/>
  <c r="A35" i="229"/>
  <c r="G35" i="229"/>
  <c r="I34" i="229"/>
  <c r="E34" i="229"/>
  <c r="A34" i="229"/>
  <c r="G34" i="229" s="1"/>
  <c r="I33" i="229"/>
  <c r="E33" i="229"/>
  <c r="A33" i="229"/>
  <c r="G33" i="229" s="1"/>
  <c r="I32" i="229"/>
  <c r="E32" i="229"/>
  <c r="A32" i="229"/>
  <c r="G32" i="229" s="1"/>
  <c r="I31" i="229"/>
  <c r="E31" i="229"/>
  <c r="A31" i="229"/>
  <c r="G31" i="229"/>
  <c r="I30" i="229"/>
  <c r="E30" i="229"/>
  <c r="R30" i="229"/>
  <c r="A30" i="229"/>
  <c r="G30" i="229"/>
  <c r="U29" i="229"/>
  <c r="T29" i="229"/>
  <c r="S29" i="229"/>
  <c r="R29" i="229"/>
  <c r="Q29" i="229"/>
  <c r="P29" i="229"/>
  <c r="V29" i="229" s="1"/>
  <c r="X29" i="229" s="1"/>
  <c r="I29" i="229"/>
  <c r="A29" i="229"/>
  <c r="G29" i="229" s="1"/>
  <c r="I28" i="229"/>
  <c r="E28" i="229"/>
  <c r="U28" i="229" s="1"/>
  <c r="A28" i="229"/>
  <c r="G28" i="229" s="1"/>
  <c r="I27" i="229"/>
  <c r="E27" i="229"/>
  <c r="P27" i="229"/>
  <c r="A27" i="229"/>
  <c r="G27" i="229"/>
  <c r="I26" i="229"/>
  <c r="E26" i="229"/>
  <c r="U26" i="229"/>
  <c r="A26" i="229"/>
  <c r="G26" i="229"/>
  <c r="I25" i="229"/>
  <c r="E25" i="229"/>
  <c r="A25" i="229"/>
  <c r="G25" i="229"/>
  <c r="I24" i="229"/>
  <c r="E24" i="229"/>
  <c r="A24" i="229"/>
  <c r="G24" i="229" s="1"/>
  <c r="I23" i="229"/>
  <c r="E23" i="229"/>
  <c r="A23" i="229"/>
  <c r="G23" i="229" s="1"/>
  <c r="I22" i="229"/>
  <c r="E22" i="229"/>
  <c r="P22" i="229"/>
  <c r="A22" i="229"/>
  <c r="G22" i="229" s="1"/>
  <c r="I21" i="229"/>
  <c r="E21" i="229"/>
  <c r="A21" i="229"/>
  <c r="G21" i="229"/>
  <c r="I20" i="229"/>
  <c r="E20" i="229"/>
  <c r="A20" i="229"/>
  <c r="G20" i="229"/>
  <c r="I19" i="229"/>
  <c r="E19" i="229"/>
  <c r="A19" i="229"/>
  <c r="S145" i="229" s="1"/>
  <c r="G19" i="229"/>
  <c r="I18" i="229"/>
  <c r="E18" i="229"/>
  <c r="A18" i="229"/>
  <c r="G18" i="229" s="1"/>
  <c r="I17" i="229"/>
  <c r="E17" i="229"/>
  <c r="A17" i="229"/>
  <c r="T146" i="229" s="1"/>
  <c r="G17" i="229"/>
  <c r="I16" i="229"/>
  <c r="E16" i="229"/>
  <c r="A16" i="229"/>
  <c r="G16" i="229"/>
  <c r="I15" i="229"/>
  <c r="E15" i="229"/>
  <c r="A15" i="229"/>
  <c r="G15" i="229"/>
  <c r="I14" i="229"/>
  <c r="E14" i="229"/>
  <c r="A14" i="229"/>
  <c r="G14" i="229" s="1"/>
  <c r="I13" i="229"/>
  <c r="E13" i="229"/>
  <c r="A13" i="229"/>
  <c r="G13" i="229" s="1"/>
  <c r="I12" i="229"/>
  <c r="E12" i="229"/>
  <c r="U12" i="229"/>
  <c r="A12" i="229"/>
  <c r="G12" i="229" s="1"/>
  <c r="I11" i="229"/>
  <c r="E11" i="229"/>
  <c r="A11" i="229"/>
  <c r="G11" i="229" s="1"/>
  <c r="I10" i="229"/>
  <c r="E10" i="229"/>
  <c r="A10" i="229"/>
  <c r="I9" i="229"/>
  <c r="E9" i="229"/>
  <c r="A9" i="229"/>
  <c r="G9" i="229"/>
  <c r="I8" i="229"/>
  <c r="E8" i="229"/>
  <c r="P8" i="229"/>
  <c r="A8" i="229"/>
  <c r="G8" i="229" s="1"/>
  <c r="I7" i="229"/>
  <c r="E7" i="229"/>
  <c r="A7" i="229"/>
  <c r="I6" i="229"/>
  <c r="E6" i="229"/>
  <c r="A6" i="229"/>
  <c r="G6" i="229" s="1"/>
  <c r="AH5" i="229"/>
  <c r="I5" i="229"/>
  <c r="E5" i="229"/>
  <c r="A5" i="229"/>
  <c r="G5" i="229" s="1"/>
  <c r="AC4" i="229"/>
  <c r="AH4" i="229" s="1"/>
  <c r="I4" i="229"/>
  <c r="E4" i="229"/>
  <c r="P4" i="229" s="1"/>
  <c r="A4" i="229"/>
  <c r="G4" i="229"/>
  <c r="AC3" i="229"/>
  <c r="AH3" i="229" s="1"/>
  <c r="I3" i="229"/>
  <c r="E3" i="229"/>
  <c r="A3" i="229"/>
  <c r="AC2" i="229"/>
  <c r="AH2" i="229"/>
  <c r="I2" i="229"/>
  <c r="E2" i="229"/>
  <c r="A2" i="229"/>
  <c r="U147" i="227"/>
  <c r="T147" i="227"/>
  <c r="S147" i="227"/>
  <c r="R147" i="227"/>
  <c r="P147" i="227"/>
  <c r="D141" i="227"/>
  <c r="I139" i="227"/>
  <c r="E139" i="227"/>
  <c r="U139" i="227"/>
  <c r="A139" i="227"/>
  <c r="G139" i="227" s="1"/>
  <c r="I138" i="227"/>
  <c r="E138" i="227"/>
  <c r="A138" i="227"/>
  <c r="G138" i="227"/>
  <c r="I137" i="227"/>
  <c r="E137" i="227"/>
  <c r="R137" i="227"/>
  <c r="A137" i="227"/>
  <c r="G137" i="227" s="1"/>
  <c r="I136" i="227"/>
  <c r="E136" i="227"/>
  <c r="R136" i="227"/>
  <c r="A136" i="227"/>
  <c r="G136" i="227"/>
  <c r="I135" i="227"/>
  <c r="E135" i="227"/>
  <c r="A135" i="227"/>
  <c r="G135" i="227"/>
  <c r="I134" i="227"/>
  <c r="E134" i="227"/>
  <c r="A134" i="227"/>
  <c r="G134" i="227"/>
  <c r="I133" i="227"/>
  <c r="E133" i="227"/>
  <c r="T133" i="227"/>
  <c r="A133" i="227"/>
  <c r="G133" i="227" s="1"/>
  <c r="I132" i="227"/>
  <c r="E132" i="227"/>
  <c r="A132" i="227"/>
  <c r="G132" i="227" s="1"/>
  <c r="I131" i="227"/>
  <c r="E131" i="227"/>
  <c r="A131" i="227"/>
  <c r="G131" i="227" s="1"/>
  <c r="I130" i="227"/>
  <c r="E130" i="227"/>
  <c r="A130" i="227"/>
  <c r="G130" i="227"/>
  <c r="I129" i="227"/>
  <c r="E129" i="227"/>
  <c r="A129" i="227"/>
  <c r="G129" i="227"/>
  <c r="I128" i="227"/>
  <c r="E128" i="227"/>
  <c r="U128" i="227"/>
  <c r="A128" i="227"/>
  <c r="G128" i="227"/>
  <c r="I127" i="227"/>
  <c r="E127" i="227"/>
  <c r="A127" i="227"/>
  <c r="I126" i="227"/>
  <c r="E126" i="227"/>
  <c r="R126" i="227" s="1"/>
  <c r="A126" i="227"/>
  <c r="G126" i="227" s="1"/>
  <c r="I125" i="227"/>
  <c r="E125" i="227"/>
  <c r="U125" i="227"/>
  <c r="A125" i="227"/>
  <c r="G125" i="227"/>
  <c r="I124" i="227"/>
  <c r="E124" i="227"/>
  <c r="U124" i="227" s="1"/>
  <c r="A124" i="227"/>
  <c r="G124" i="227"/>
  <c r="I123" i="227"/>
  <c r="E123" i="227"/>
  <c r="A123" i="227"/>
  <c r="G123" i="227" s="1"/>
  <c r="I122" i="227"/>
  <c r="E122" i="227"/>
  <c r="R122" i="227"/>
  <c r="A122" i="227"/>
  <c r="G122" i="227"/>
  <c r="I121" i="227"/>
  <c r="E121" i="227"/>
  <c r="A121" i="227"/>
  <c r="G121" i="227" s="1"/>
  <c r="I120" i="227"/>
  <c r="E120" i="227"/>
  <c r="A120" i="227"/>
  <c r="G120" i="227"/>
  <c r="I119" i="227"/>
  <c r="E119" i="227"/>
  <c r="A119" i="227"/>
  <c r="G119" i="227" s="1"/>
  <c r="I118" i="227"/>
  <c r="E118" i="227"/>
  <c r="A118" i="227"/>
  <c r="G118" i="227" s="1"/>
  <c r="I117" i="227"/>
  <c r="E117" i="227"/>
  <c r="A117" i="227"/>
  <c r="G117" i="227" s="1"/>
  <c r="I116" i="227"/>
  <c r="E116" i="227"/>
  <c r="A116" i="227"/>
  <c r="G116" i="227" s="1"/>
  <c r="I115" i="227"/>
  <c r="E115" i="227"/>
  <c r="U115" i="227"/>
  <c r="A115" i="227"/>
  <c r="G115" i="227" s="1"/>
  <c r="I114" i="227"/>
  <c r="E114" i="227"/>
  <c r="A114" i="227"/>
  <c r="G114" i="227"/>
  <c r="I113" i="227"/>
  <c r="E113" i="227"/>
  <c r="A113" i="227"/>
  <c r="G113" i="227"/>
  <c r="I112" i="227"/>
  <c r="E112" i="227"/>
  <c r="R112" i="227"/>
  <c r="A112" i="227"/>
  <c r="G112" i="227" s="1"/>
  <c r="I111" i="227"/>
  <c r="E111" i="227"/>
  <c r="R111" i="227"/>
  <c r="A111" i="227"/>
  <c r="G111" i="227" s="1"/>
  <c r="I110" i="227"/>
  <c r="E110" i="227"/>
  <c r="A110" i="227"/>
  <c r="G110" i="227" s="1"/>
  <c r="I109" i="227"/>
  <c r="E109" i="227"/>
  <c r="A109" i="227"/>
  <c r="G109" i="227" s="1"/>
  <c r="I108" i="227"/>
  <c r="E108" i="227"/>
  <c r="A108" i="227"/>
  <c r="G108" i="227" s="1"/>
  <c r="I107" i="227"/>
  <c r="E107" i="227"/>
  <c r="A107" i="227"/>
  <c r="G107" i="227"/>
  <c r="I106" i="227"/>
  <c r="E106" i="227"/>
  <c r="A106" i="227"/>
  <c r="G106" i="227"/>
  <c r="I105" i="227"/>
  <c r="E105" i="227"/>
  <c r="A105" i="227"/>
  <c r="G105" i="227" s="1"/>
  <c r="I104" i="227"/>
  <c r="E104" i="227"/>
  <c r="A104" i="227"/>
  <c r="G104" i="227" s="1"/>
  <c r="I103" i="227"/>
  <c r="E103" i="227"/>
  <c r="A103" i="227"/>
  <c r="G103" i="227" s="1"/>
  <c r="I102" i="227"/>
  <c r="E102" i="227"/>
  <c r="R102" i="227"/>
  <c r="A102" i="227"/>
  <c r="G102" i="227" s="1"/>
  <c r="I101" i="227"/>
  <c r="E101" i="227"/>
  <c r="R101" i="227"/>
  <c r="A101" i="227"/>
  <c r="I100" i="227"/>
  <c r="E100" i="227"/>
  <c r="A100" i="227"/>
  <c r="G100" i="227" s="1"/>
  <c r="I99" i="227"/>
  <c r="E99" i="227"/>
  <c r="A99" i="227"/>
  <c r="G99" i="227" s="1"/>
  <c r="I98" i="227"/>
  <c r="E98" i="227"/>
  <c r="A98" i="227"/>
  <c r="G98" i="227"/>
  <c r="I97" i="227"/>
  <c r="E97" i="227"/>
  <c r="A97" i="227"/>
  <c r="G97" i="227" s="1"/>
  <c r="I96" i="227"/>
  <c r="E96" i="227"/>
  <c r="R96" i="227"/>
  <c r="A96" i="227"/>
  <c r="G96" i="227"/>
  <c r="I95" i="227"/>
  <c r="E95" i="227"/>
  <c r="A95" i="227"/>
  <c r="G95" i="227"/>
  <c r="I94" i="227"/>
  <c r="E94" i="227"/>
  <c r="A94" i="227"/>
  <c r="G94" i="227"/>
  <c r="I93" i="227"/>
  <c r="E93" i="227"/>
  <c r="U93" i="227" s="1"/>
  <c r="A93" i="227"/>
  <c r="G93" i="227"/>
  <c r="I92" i="227"/>
  <c r="E92" i="227"/>
  <c r="P92" i="227"/>
  <c r="A92" i="227"/>
  <c r="G92" i="227"/>
  <c r="I91" i="227"/>
  <c r="E91" i="227"/>
  <c r="A91" i="227"/>
  <c r="G91" i="227" s="1"/>
  <c r="I90" i="227"/>
  <c r="E90" i="227"/>
  <c r="A90" i="227"/>
  <c r="G90" i="227" s="1"/>
  <c r="I89" i="227"/>
  <c r="E89" i="227"/>
  <c r="A89" i="227"/>
  <c r="G89" i="227" s="1"/>
  <c r="I88" i="227"/>
  <c r="E88" i="227"/>
  <c r="A88" i="227"/>
  <c r="I87" i="227"/>
  <c r="E87" i="227"/>
  <c r="A87" i="227"/>
  <c r="G87" i="227" s="1"/>
  <c r="I86" i="227"/>
  <c r="E86" i="227"/>
  <c r="A86" i="227"/>
  <c r="G86" i="227"/>
  <c r="I85" i="227"/>
  <c r="E85" i="227"/>
  <c r="A85" i="227"/>
  <c r="G85" i="227"/>
  <c r="I84" i="227"/>
  <c r="E84" i="227"/>
  <c r="T84" i="227"/>
  <c r="A84" i="227"/>
  <c r="G84" i="227"/>
  <c r="I83" i="227"/>
  <c r="E83" i="227"/>
  <c r="A83" i="227"/>
  <c r="G83" i="227"/>
  <c r="I82" i="227"/>
  <c r="E82" i="227"/>
  <c r="A82" i="227"/>
  <c r="G82" i="227" s="1"/>
  <c r="I81" i="227"/>
  <c r="E81" i="227"/>
  <c r="A81" i="227"/>
  <c r="G81" i="227"/>
  <c r="I80" i="227"/>
  <c r="E80" i="227"/>
  <c r="T80" i="227" s="1"/>
  <c r="A80" i="227"/>
  <c r="G80" i="227"/>
  <c r="I79" i="227"/>
  <c r="E79" i="227"/>
  <c r="P79" i="227"/>
  <c r="A79" i="227"/>
  <c r="G79" i="227"/>
  <c r="I78" i="227"/>
  <c r="E78" i="227"/>
  <c r="A78" i="227"/>
  <c r="G78" i="227"/>
  <c r="I77" i="227"/>
  <c r="E77" i="227"/>
  <c r="A77" i="227"/>
  <c r="G77" i="227" s="1"/>
  <c r="I76" i="227"/>
  <c r="E76" i="227"/>
  <c r="R76" i="227"/>
  <c r="A76" i="227"/>
  <c r="G76" i="227"/>
  <c r="I75" i="227"/>
  <c r="E75" i="227"/>
  <c r="A75" i="227"/>
  <c r="G75" i="227"/>
  <c r="I74" i="227"/>
  <c r="E74" i="227"/>
  <c r="P74" i="227"/>
  <c r="A74" i="227"/>
  <c r="G74" i="227" s="1"/>
  <c r="I73" i="227"/>
  <c r="E73" i="227"/>
  <c r="A73" i="227"/>
  <c r="G73" i="227"/>
  <c r="I72" i="227"/>
  <c r="E72" i="227"/>
  <c r="R72" i="227"/>
  <c r="A72" i="227"/>
  <c r="G72" i="227"/>
  <c r="I71" i="227"/>
  <c r="E71" i="227"/>
  <c r="S71" i="227"/>
  <c r="A71" i="227"/>
  <c r="G71" i="227"/>
  <c r="I70" i="227"/>
  <c r="E70" i="227"/>
  <c r="A70" i="227"/>
  <c r="G70" i="227" s="1"/>
  <c r="I69" i="227"/>
  <c r="E69" i="227"/>
  <c r="A69" i="227"/>
  <c r="G69" i="227"/>
  <c r="I68" i="227"/>
  <c r="E68" i="227"/>
  <c r="U68" i="227"/>
  <c r="A68" i="227"/>
  <c r="G68" i="227"/>
  <c r="I67" i="227"/>
  <c r="E67" i="227"/>
  <c r="A67" i="227"/>
  <c r="I66" i="227"/>
  <c r="E66" i="227"/>
  <c r="A66" i="227"/>
  <c r="G66" i="227" s="1"/>
  <c r="I65" i="227"/>
  <c r="E65" i="227"/>
  <c r="U65" i="227"/>
  <c r="A65" i="227"/>
  <c r="G65" i="227"/>
  <c r="I64" i="227"/>
  <c r="E64" i="227"/>
  <c r="A64" i="227"/>
  <c r="G64" i="227"/>
  <c r="I63" i="227"/>
  <c r="E63" i="227"/>
  <c r="A63" i="227"/>
  <c r="G63" i="227" s="1"/>
  <c r="I62" i="227"/>
  <c r="E62" i="227"/>
  <c r="R62" i="227"/>
  <c r="A62" i="227"/>
  <c r="G62" i="227"/>
  <c r="I61" i="227"/>
  <c r="E61" i="227"/>
  <c r="R61" i="227"/>
  <c r="A61" i="227"/>
  <c r="G61" i="227" s="1"/>
  <c r="I60" i="227"/>
  <c r="E60" i="227"/>
  <c r="P60" i="227"/>
  <c r="A60" i="227"/>
  <c r="G60" i="227" s="1"/>
  <c r="I59" i="227"/>
  <c r="E59" i="227"/>
  <c r="A59" i="227"/>
  <c r="G59" i="227"/>
  <c r="I58" i="227"/>
  <c r="E58" i="227"/>
  <c r="R58" i="227"/>
  <c r="A58" i="227"/>
  <c r="G58" i="227" s="1"/>
  <c r="I57" i="227"/>
  <c r="E57" i="227"/>
  <c r="A57" i="227"/>
  <c r="G57" i="227"/>
  <c r="I56" i="227"/>
  <c r="E56" i="227"/>
  <c r="A56" i="227"/>
  <c r="G56" i="227" s="1"/>
  <c r="I55" i="227"/>
  <c r="E55" i="227"/>
  <c r="A55" i="227"/>
  <c r="I54" i="227"/>
  <c r="E54" i="227"/>
  <c r="U54" i="227"/>
  <c r="A54" i="227"/>
  <c r="G54" i="227" s="1"/>
  <c r="I53" i="227"/>
  <c r="E53" i="227"/>
  <c r="A53" i="227"/>
  <c r="G53" i="227" s="1"/>
  <c r="I52" i="227"/>
  <c r="E52" i="227"/>
  <c r="A52" i="227"/>
  <c r="G52" i="227" s="1"/>
  <c r="I51" i="227"/>
  <c r="E51" i="227"/>
  <c r="R51" i="227"/>
  <c r="A51" i="227"/>
  <c r="G51" i="227" s="1"/>
  <c r="I50" i="227"/>
  <c r="E50" i="227"/>
  <c r="U50" i="227"/>
  <c r="A50" i="227"/>
  <c r="G50" i="227" s="1"/>
  <c r="I49" i="227"/>
  <c r="E49" i="227"/>
  <c r="A49" i="227"/>
  <c r="G49" i="227"/>
  <c r="I48" i="227"/>
  <c r="E48" i="227"/>
  <c r="A48" i="227"/>
  <c r="S146" i="227" s="1"/>
  <c r="G48" i="227"/>
  <c r="I47" i="227"/>
  <c r="E47" i="227"/>
  <c r="A47" i="227"/>
  <c r="G47" i="227" s="1"/>
  <c r="I46" i="227"/>
  <c r="E46" i="227"/>
  <c r="A46" i="227"/>
  <c r="G46" i="227" s="1"/>
  <c r="I45" i="227"/>
  <c r="E45" i="227"/>
  <c r="R45" i="227" s="1"/>
  <c r="A45" i="227"/>
  <c r="G45" i="227"/>
  <c r="I44" i="227"/>
  <c r="E44" i="227"/>
  <c r="A44" i="227"/>
  <c r="G44" i="227"/>
  <c r="I43" i="227"/>
  <c r="E43" i="227"/>
  <c r="A43" i="227"/>
  <c r="G43" i="227" s="1"/>
  <c r="I42" i="227"/>
  <c r="E42" i="227"/>
  <c r="A42" i="227"/>
  <c r="G42" i="227"/>
  <c r="I41" i="227"/>
  <c r="E41" i="227"/>
  <c r="A41" i="227"/>
  <c r="G41" i="227" s="1"/>
  <c r="T148" i="227"/>
  <c r="I40" i="227"/>
  <c r="E40" i="227"/>
  <c r="A40" i="227"/>
  <c r="I39" i="227"/>
  <c r="E39" i="227"/>
  <c r="P39" i="227"/>
  <c r="A39" i="227"/>
  <c r="G39" i="227" s="1"/>
  <c r="I38" i="227"/>
  <c r="E38" i="227"/>
  <c r="A38" i="227"/>
  <c r="I37" i="227"/>
  <c r="E37" i="227"/>
  <c r="A37" i="227"/>
  <c r="G37" i="227" s="1"/>
  <c r="I36" i="227"/>
  <c r="E36" i="227"/>
  <c r="A36" i="227"/>
  <c r="G36" i="227"/>
  <c r="I35" i="227"/>
  <c r="E35" i="227"/>
  <c r="A35" i="227"/>
  <c r="G35" i="227"/>
  <c r="I34" i="227"/>
  <c r="E34" i="227"/>
  <c r="P34" i="227" s="1"/>
  <c r="A34" i="227"/>
  <c r="G34" i="227" s="1"/>
  <c r="I33" i="227"/>
  <c r="E33" i="227"/>
  <c r="A33" i="227"/>
  <c r="G33" i="227"/>
  <c r="I32" i="227"/>
  <c r="E32" i="227"/>
  <c r="A32" i="227"/>
  <c r="G32" i="227"/>
  <c r="I31" i="227"/>
  <c r="E31" i="227"/>
  <c r="A31" i="227"/>
  <c r="G31" i="227"/>
  <c r="I30" i="227"/>
  <c r="E30" i="227"/>
  <c r="A30" i="227"/>
  <c r="G30" i="227" s="1"/>
  <c r="I29" i="227"/>
  <c r="E29" i="227"/>
  <c r="A29" i="227"/>
  <c r="I28" i="227"/>
  <c r="E28" i="227"/>
  <c r="U28" i="227"/>
  <c r="A28" i="227"/>
  <c r="G28" i="227" s="1"/>
  <c r="I27" i="227"/>
  <c r="E27" i="227"/>
  <c r="A27" i="227"/>
  <c r="G27" i="227" s="1"/>
  <c r="I26" i="227"/>
  <c r="E26" i="227"/>
  <c r="A26" i="227"/>
  <c r="G26" i="227" s="1"/>
  <c r="I25" i="227"/>
  <c r="E25" i="227"/>
  <c r="U25" i="227"/>
  <c r="A25" i="227"/>
  <c r="G25" i="227" s="1"/>
  <c r="I24" i="227"/>
  <c r="E24" i="227"/>
  <c r="P24" i="227"/>
  <c r="A24" i="227"/>
  <c r="G24" i="227"/>
  <c r="I23" i="227"/>
  <c r="E23" i="227"/>
  <c r="A23" i="227"/>
  <c r="G23" i="227"/>
  <c r="I22" i="227"/>
  <c r="E22" i="227"/>
  <c r="R22" i="227"/>
  <c r="A22" i="227"/>
  <c r="G22" i="227" s="1"/>
  <c r="I21" i="227"/>
  <c r="E21" i="227"/>
  <c r="A21" i="227"/>
  <c r="G21" i="227" s="1"/>
  <c r="I20" i="227"/>
  <c r="E20" i="227"/>
  <c r="P20" i="227"/>
  <c r="A20" i="227"/>
  <c r="G20" i="227"/>
  <c r="I19" i="227"/>
  <c r="E19" i="227"/>
  <c r="S19" i="227"/>
  <c r="A19" i="227"/>
  <c r="G19" i="227"/>
  <c r="I18" i="227"/>
  <c r="E18" i="227"/>
  <c r="A18" i="227"/>
  <c r="G18" i="227" s="1"/>
  <c r="I17" i="227"/>
  <c r="E17" i="227"/>
  <c r="A17" i="227"/>
  <c r="G17" i="227" s="1"/>
  <c r="I16" i="227"/>
  <c r="E16" i="227"/>
  <c r="Q16" i="227" s="1"/>
  <c r="A16" i="227"/>
  <c r="G16" i="227" s="1"/>
  <c r="I15" i="227"/>
  <c r="E15" i="227"/>
  <c r="A15" i="227"/>
  <c r="G15" i="227"/>
  <c r="I14" i="227"/>
  <c r="E14" i="227"/>
  <c r="A14" i="227"/>
  <c r="I13" i="227"/>
  <c r="E13" i="227"/>
  <c r="A13" i="227"/>
  <c r="G13" i="227" s="1"/>
  <c r="I12" i="227"/>
  <c r="E12" i="227"/>
  <c r="A12" i="227"/>
  <c r="G12" i="227"/>
  <c r="I11" i="227"/>
  <c r="E11" i="227"/>
  <c r="R11" i="227"/>
  <c r="A11" i="227"/>
  <c r="G11" i="227" s="1"/>
  <c r="I10" i="227"/>
  <c r="E10" i="227"/>
  <c r="A10" i="227"/>
  <c r="G10" i="227" s="1"/>
  <c r="I9" i="227"/>
  <c r="E9" i="227"/>
  <c r="A9" i="227"/>
  <c r="G9" i="227"/>
  <c r="I8" i="227"/>
  <c r="E8" i="227"/>
  <c r="T8" i="227"/>
  <c r="A8" i="227"/>
  <c r="G8" i="227"/>
  <c r="I7" i="227"/>
  <c r="E7" i="227"/>
  <c r="A7" i="227"/>
  <c r="I6" i="227"/>
  <c r="E6" i="227"/>
  <c r="A6" i="227"/>
  <c r="I5" i="227"/>
  <c r="E5" i="227"/>
  <c r="T5" i="227"/>
  <c r="A5" i="227"/>
  <c r="AC4" i="227"/>
  <c r="AH4" i="227"/>
  <c r="I4" i="227"/>
  <c r="E4" i="227"/>
  <c r="A4" i="227"/>
  <c r="AC3" i="227"/>
  <c r="AH3" i="227"/>
  <c r="I3" i="227"/>
  <c r="E3" i="227"/>
  <c r="A3" i="227"/>
  <c r="AC2" i="227"/>
  <c r="AH2" i="227"/>
  <c r="I2" i="227"/>
  <c r="E2" i="227"/>
  <c r="A2" i="227"/>
  <c r="AC3" i="222"/>
  <c r="AH3" i="222" s="1"/>
  <c r="AC4" i="222"/>
  <c r="AH4" i="222" s="1"/>
  <c r="AC2" i="222"/>
  <c r="AH2" i="222" s="1"/>
  <c r="U147" i="224"/>
  <c r="T147" i="224"/>
  <c r="S147" i="224"/>
  <c r="R147" i="224"/>
  <c r="P147" i="224"/>
  <c r="D141" i="224"/>
  <c r="I139" i="224"/>
  <c r="E139" i="224"/>
  <c r="T139" i="224" s="1"/>
  <c r="A139" i="224"/>
  <c r="G139" i="224" s="1"/>
  <c r="I138" i="224"/>
  <c r="E138" i="224"/>
  <c r="Q138" i="224"/>
  <c r="A138" i="224"/>
  <c r="G138" i="224"/>
  <c r="I137" i="224"/>
  <c r="E137" i="224"/>
  <c r="A137" i="224"/>
  <c r="G137" i="224"/>
  <c r="I136" i="224"/>
  <c r="E136" i="224"/>
  <c r="U136" i="224"/>
  <c r="A136" i="224"/>
  <c r="G136" i="224"/>
  <c r="I135" i="224"/>
  <c r="E135" i="224"/>
  <c r="A135" i="224"/>
  <c r="G135" i="224"/>
  <c r="I134" i="224"/>
  <c r="E134" i="224"/>
  <c r="A134" i="224"/>
  <c r="G134" i="224"/>
  <c r="I133" i="224"/>
  <c r="E133" i="224"/>
  <c r="A133" i="224"/>
  <c r="G133" i="224"/>
  <c r="I132" i="224"/>
  <c r="E132" i="224"/>
  <c r="R132" i="224"/>
  <c r="A132" i="224"/>
  <c r="G132" i="224"/>
  <c r="I131" i="224"/>
  <c r="E131" i="224"/>
  <c r="A131" i="224"/>
  <c r="G131" i="224"/>
  <c r="I130" i="224"/>
  <c r="E130" i="224"/>
  <c r="A130" i="224"/>
  <c r="G130" i="224" s="1"/>
  <c r="I129" i="224"/>
  <c r="E129" i="224"/>
  <c r="P129" i="224"/>
  <c r="A129" i="224"/>
  <c r="G129" i="224" s="1"/>
  <c r="I128" i="224"/>
  <c r="E128" i="224"/>
  <c r="Q128" i="224"/>
  <c r="A128" i="224"/>
  <c r="G128" i="224" s="1"/>
  <c r="I127" i="224"/>
  <c r="E127" i="224"/>
  <c r="Q127" i="224"/>
  <c r="A127" i="224"/>
  <c r="P148" i="224" s="1"/>
  <c r="G127" i="224"/>
  <c r="I126" i="224"/>
  <c r="E126" i="224"/>
  <c r="U126" i="224"/>
  <c r="A126" i="224"/>
  <c r="G126" i="224"/>
  <c r="I125" i="224"/>
  <c r="E125" i="224"/>
  <c r="A125" i="224"/>
  <c r="G125" i="224" s="1"/>
  <c r="I124" i="224"/>
  <c r="E124" i="224"/>
  <c r="R124" i="224" s="1"/>
  <c r="A124" i="224"/>
  <c r="G124" i="224" s="1"/>
  <c r="I123" i="224"/>
  <c r="E123" i="224"/>
  <c r="Q123" i="224"/>
  <c r="A123" i="224"/>
  <c r="G123" i="224" s="1"/>
  <c r="I122" i="224"/>
  <c r="E122" i="224"/>
  <c r="R122" i="224"/>
  <c r="A122" i="224"/>
  <c r="G122" i="224" s="1"/>
  <c r="I121" i="224"/>
  <c r="E121" i="224"/>
  <c r="U121" i="224"/>
  <c r="A121" i="224"/>
  <c r="G121" i="224" s="1"/>
  <c r="I120" i="224"/>
  <c r="E120" i="224"/>
  <c r="A120" i="224"/>
  <c r="G120" i="224" s="1"/>
  <c r="I119" i="224"/>
  <c r="E119" i="224"/>
  <c r="R119" i="224"/>
  <c r="A119" i="224"/>
  <c r="G119" i="224" s="1"/>
  <c r="I118" i="224"/>
  <c r="E118" i="224"/>
  <c r="Q118" i="224"/>
  <c r="A118" i="224"/>
  <c r="G118" i="224" s="1"/>
  <c r="I117" i="224"/>
  <c r="E117" i="224"/>
  <c r="R117" i="224"/>
  <c r="A117" i="224"/>
  <c r="G117" i="224" s="1"/>
  <c r="I116" i="224"/>
  <c r="E116" i="224"/>
  <c r="U116" i="224"/>
  <c r="A116" i="224"/>
  <c r="G116" i="224"/>
  <c r="I115" i="224"/>
  <c r="E115" i="224"/>
  <c r="A115" i="224"/>
  <c r="I114" i="224"/>
  <c r="E114" i="224"/>
  <c r="R114" i="224"/>
  <c r="A114" i="224"/>
  <c r="G114" i="224"/>
  <c r="I113" i="224"/>
  <c r="E113" i="224"/>
  <c r="Q113" i="224" s="1"/>
  <c r="A113" i="224"/>
  <c r="G113" i="224"/>
  <c r="I112" i="224"/>
  <c r="E112" i="224"/>
  <c r="A112" i="224"/>
  <c r="G112" i="224"/>
  <c r="I111" i="224"/>
  <c r="E111" i="224"/>
  <c r="U111" i="224"/>
  <c r="A111" i="224"/>
  <c r="G111" i="224"/>
  <c r="I110" i="224"/>
  <c r="E110" i="224"/>
  <c r="A110" i="224"/>
  <c r="G110" i="224" s="1"/>
  <c r="I109" i="224"/>
  <c r="E109" i="224"/>
  <c r="A109" i="224"/>
  <c r="G109" i="224" s="1"/>
  <c r="I108" i="224"/>
  <c r="E108" i="224"/>
  <c r="A108" i="224"/>
  <c r="G108" i="224"/>
  <c r="I107" i="224"/>
  <c r="E107" i="224"/>
  <c r="R107" i="224"/>
  <c r="A107" i="224"/>
  <c r="G107" i="224"/>
  <c r="I106" i="224"/>
  <c r="E106" i="224"/>
  <c r="A106" i="224"/>
  <c r="G106" i="224"/>
  <c r="I105" i="224"/>
  <c r="E105" i="224"/>
  <c r="A105" i="224"/>
  <c r="G105" i="224" s="1"/>
  <c r="I104" i="224"/>
  <c r="E104" i="224"/>
  <c r="A104" i="224"/>
  <c r="G104" i="224" s="1"/>
  <c r="I103" i="224"/>
  <c r="E103" i="224"/>
  <c r="Q103" i="224"/>
  <c r="A103" i="224"/>
  <c r="G103" i="224" s="1"/>
  <c r="I102" i="224"/>
  <c r="E102" i="224"/>
  <c r="Q102" i="224"/>
  <c r="A102" i="224"/>
  <c r="G102" i="224" s="1"/>
  <c r="I101" i="224"/>
  <c r="E101" i="224"/>
  <c r="U101" i="224"/>
  <c r="A101" i="224"/>
  <c r="O145" i="224" s="1"/>
  <c r="G101" i="224"/>
  <c r="I100" i="224"/>
  <c r="E100" i="224"/>
  <c r="A100" i="224"/>
  <c r="G100" i="224"/>
  <c r="I99" i="224"/>
  <c r="E99" i="224"/>
  <c r="R99" i="224"/>
  <c r="A99" i="224"/>
  <c r="G99" i="224" s="1"/>
  <c r="I98" i="224"/>
  <c r="E98" i="224"/>
  <c r="A98" i="224"/>
  <c r="G98" i="224"/>
  <c r="I97" i="224"/>
  <c r="E97" i="224"/>
  <c r="A97" i="224"/>
  <c r="G97" i="224" s="1"/>
  <c r="I96" i="224"/>
  <c r="G96" i="224"/>
  <c r="E96" i="224"/>
  <c r="A96" i="224"/>
  <c r="I95" i="224"/>
  <c r="E95" i="224"/>
  <c r="A95" i="224"/>
  <c r="G95" i="224" s="1"/>
  <c r="I94" i="224"/>
  <c r="E94" i="224"/>
  <c r="R94" i="224"/>
  <c r="A94" i="224"/>
  <c r="G94" i="224"/>
  <c r="I93" i="224"/>
  <c r="E93" i="224"/>
  <c r="Q93" i="224"/>
  <c r="A93" i="224"/>
  <c r="G93" i="224" s="1"/>
  <c r="I92" i="224"/>
  <c r="E92" i="224"/>
  <c r="R92" i="224"/>
  <c r="A92" i="224"/>
  <c r="G92" i="224" s="1"/>
  <c r="I91" i="224"/>
  <c r="E91" i="224"/>
  <c r="U91" i="224"/>
  <c r="A91" i="224"/>
  <c r="G91" i="224" s="1"/>
  <c r="I90" i="224"/>
  <c r="E90" i="224"/>
  <c r="A90" i="224"/>
  <c r="G90" i="224"/>
  <c r="I89" i="224"/>
  <c r="E89" i="224"/>
  <c r="A89" i="224"/>
  <c r="G89" i="224" s="1"/>
  <c r="I88" i="224"/>
  <c r="E88" i="224"/>
  <c r="Q88" i="224"/>
  <c r="A88" i="224"/>
  <c r="I87" i="224"/>
  <c r="E87" i="224"/>
  <c r="A87" i="224"/>
  <c r="G87" i="224"/>
  <c r="I86" i="224"/>
  <c r="E86" i="224"/>
  <c r="A86" i="224"/>
  <c r="G86" i="224"/>
  <c r="I85" i="224"/>
  <c r="E85" i="224"/>
  <c r="A85" i="224"/>
  <c r="G85" i="224"/>
  <c r="I84" i="224"/>
  <c r="E84" i="224"/>
  <c r="R84" i="224"/>
  <c r="A84" i="224"/>
  <c r="G84" i="224"/>
  <c r="I83" i="224"/>
  <c r="E83" i="224"/>
  <c r="A83" i="224"/>
  <c r="G83" i="224" s="1"/>
  <c r="I82" i="224"/>
  <c r="E82" i="224"/>
  <c r="A82" i="224"/>
  <c r="G82" i="224" s="1"/>
  <c r="I81" i="224"/>
  <c r="E81" i="224"/>
  <c r="A81" i="224"/>
  <c r="G81" i="224"/>
  <c r="I80" i="224"/>
  <c r="E80" i="224"/>
  <c r="A80" i="224"/>
  <c r="G80" i="224" s="1"/>
  <c r="I79" i="224"/>
  <c r="E79" i="224"/>
  <c r="Q79" i="224" s="1"/>
  <c r="A79" i="224"/>
  <c r="G79" i="224"/>
  <c r="I78" i="224"/>
  <c r="E78" i="224"/>
  <c r="Q78" i="224"/>
  <c r="A78" i="224"/>
  <c r="G78" i="224" s="1"/>
  <c r="I77" i="224"/>
  <c r="E77" i="224"/>
  <c r="A77" i="224"/>
  <c r="G77" i="224"/>
  <c r="I76" i="224"/>
  <c r="E76" i="224"/>
  <c r="U76" i="224" s="1"/>
  <c r="A76" i="224"/>
  <c r="G76" i="224" s="1"/>
  <c r="I75" i="224"/>
  <c r="E75" i="224"/>
  <c r="A75" i="224"/>
  <c r="G75" i="224" s="1"/>
  <c r="I74" i="224"/>
  <c r="E74" i="224"/>
  <c r="Q74" i="224"/>
  <c r="A74" i="224"/>
  <c r="G74" i="224" s="1"/>
  <c r="I73" i="224"/>
  <c r="E73" i="224"/>
  <c r="Q73" i="224"/>
  <c r="A73" i="224"/>
  <c r="G73" i="224" s="1"/>
  <c r="I72" i="224"/>
  <c r="E72" i="224"/>
  <c r="R72" i="224"/>
  <c r="A72" i="224"/>
  <c r="G72" i="224" s="1"/>
  <c r="I71" i="224"/>
  <c r="E71" i="224"/>
  <c r="U71" i="224" s="1"/>
  <c r="A71" i="224"/>
  <c r="G71" i="224" s="1"/>
  <c r="I70" i="224"/>
  <c r="E70" i="224"/>
  <c r="A70" i="224"/>
  <c r="G70" i="224"/>
  <c r="I69" i="224"/>
  <c r="E69" i="224"/>
  <c r="R69" i="224"/>
  <c r="A69" i="224"/>
  <c r="I68" i="224"/>
  <c r="E68" i="224"/>
  <c r="Q68" i="224"/>
  <c r="A68" i="224"/>
  <c r="G68" i="224" s="1"/>
  <c r="I67" i="224"/>
  <c r="E67" i="224"/>
  <c r="A67" i="224"/>
  <c r="G67" i="224" s="1"/>
  <c r="I66" i="224"/>
  <c r="E66" i="224"/>
  <c r="U66" i="224" s="1"/>
  <c r="A66" i="224"/>
  <c r="G66" i="224"/>
  <c r="I65" i="224"/>
  <c r="E65" i="224"/>
  <c r="A65" i="224"/>
  <c r="G65" i="224"/>
  <c r="I64" i="224"/>
  <c r="E64" i="224"/>
  <c r="S64" i="224"/>
  <c r="A64" i="224"/>
  <c r="G64" i="224" s="1"/>
  <c r="I63" i="224"/>
  <c r="E63" i="224"/>
  <c r="Q63" i="224" s="1"/>
  <c r="A63" i="224"/>
  <c r="G63" i="224"/>
  <c r="I62" i="224"/>
  <c r="E62" i="224"/>
  <c r="A62" i="224"/>
  <c r="G62" i="224" s="1"/>
  <c r="I61" i="224"/>
  <c r="E61" i="224"/>
  <c r="A61" i="224"/>
  <c r="G61" i="224"/>
  <c r="I60" i="224"/>
  <c r="E60" i="224"/>
  <c r="A60" i="224"/>
  <c r="G60" i="224" s="1"/>
  <c r="I59" i="224"/>
  <c r="E59" i="224"/>
  <c r="R59" i="224"/>
  <c r="A59" i="224"/>
  <c r="G59" i="224" s="1"/>
  <c r="I58" i="224"/>
  <c r="E58" i="224"/>
  <c r="A58" i="224"/>
  <c r="G58" i="224"/>
  <c r="I57" i="224"/>
  <c r="E57" i="224"/>
  <c r="A57" i="224"/>
  <c r="G57" i="224" s="1"/>
  <c r="I56" i="224"/>
  <c r="E56" i="224"/>
  <c r="A56" i="224"/>
  <c r="G56" i="224"/>
  <c r="I55" i="224"/>
  <c r="E55" i="224"/>
  <c r="A55" i="224"/>
  <c r="I54" i="224"/>
  <c r="E54" i="224"/>
  <c r="S54" i="224" s="1"/>
  <c r="A54" i="224"/>
  <c r="G54" i="224" s="1"/>
  <c r="I53" i="224"/>
  <c r="E53" i="224"/>
  <c r="Q53" i="224"/>
  <c r="A53" i="224"/>
  <c r="G53" i="224"/>
  <c r="I52" i="224"/>
  <c r="E52" i="224"/>
  <c r="A52" i="224"/>
  <c r="G52" i="224"/>
  <c r="I51" i="224"/>
  <c r="E51" i="224"/>
  <c r="U51" i="224"/>
  <c r="A51" i="224"/>
  <c r="S145" i="224" s="1"/>
  <c r="G51" i="224"/>
  <c r="I50" i="224"/>
  <c r="E50" i="224"/>
  <c r="A50" i="224"/>
  <c r="G50" i="224" s="1"/>
  <c r="I49" i="224"/>
  <c r="E49" i="224"/>
  <c r="Q49" i="224" s="1"/>
  <c r="A49" i="224"/>
  <c r="G49" i="224"/>
  <c r="I48" i="224"/>
  <c r="E48" i="224"/>
  <c r="Q48" i="224"/>
  <c r="A48" i="224"/>
  <c r="G48" i="224"/>
  <c r="I47" i="224"/>
  <c r="E47" i="224"/>
  <c r="R47" i="224"/>
  <c r="A47" i="224"/>
  <c r="G47" i="224" s="1"/>
  <c r="I46" i="224"/>
  <c r="E46" i="224"/>
  <c r="U46" i="224" s="1"/>
  <c r="A46" i="224"/>
  <c r="G46" i="224" s="1"/>
  <c r="I45" i="224"/>
  <c r="E45" i="224"/>
  <c r="A45" i="224"/>
  <c r="G45" i="224"/>
  <c r="I44" i="224"/>
  <c r="E44" i="224"/>
  <c r="R44" i="224"/>
  <c r="A44" i="224"/>
  <c r="G44" i="224"/>
  <c r="I43" i="224"/>
  <c r="E43" i="224"/>
  <c r="Q43" i="224"/>
  <c r="A43" i="224"/>
  <c r="G43" i="224" s="1"/>
  <c r="I42" i="224"/>
  <c r="E42" i="224"/>
  <c r="R42" i="224"/>
  <c r="A42" i="224"/>
  <c r="G42" i="224" s="1"/>
  <c r="I41" i="224"/>
  <c r="E41" i="224"/>
  <c r="U41" i="224" s="1"/>
  <c r="A41" i="224"/>
  <c r="I40" i="224"/>
  <c r="E40" i="224"/>
  <c r="A40" i="224"/>
  <c r="G40" i="224"/>
  <c r="I39" i="224"/>
  <c r="E39" i="224"/>
  <c r="A39" i="224"/>
  <c r="G39" i="224" s="1"/>
  <c r="I38" i="224"/>
  <c r="E38" i="224"/>
  <c r="Q38" i="224" s="1"/>
  <c r="A38" i="224"/>
  <c r="I37" i="224"/>
  <c r="E37" i="224"/>
  <c r="S37" i="224"/>
  <c r="A37" i="224"/>
  <c r="G37" i="224" s="1"/>
  <c r="I36" i="224"/>
  <c r="E36" i="224"/>
  <c r="A36" i="224"/>
  <c r="G36" i="224" s="1"/>
  <c r="I35" i="224"/>
  <c r="E35" i="224"/>
  <c r="A35" i="224"/>
  <c r="G35" i="224" s="1"/>
  <c r="I34" i="224"/>
  <c r="E34" i="224"/>
  <c r="R34" i="224"/>
  <c r="A34" i="224"/>
  <c r="G34" i="224" s="1"/>
  <c r="I33" i="224"/>
  <c r="E33" i="224"/>
  <c r="A33" i="224"/>
  <c r="G33" i="224"/>
  <c r="I32" i="224"/>
  <c r="E32" i="224"/>
  <c r="A32" i="224"/>
  <c r="G32" i="224" s="1"/>
  <c r="I31" i="224"/>
  <c r="E31" i="224"/>
  <c r="A31" i="224"/>
  <c r="G31" i="224"/>
  <c r="I30" i="224"/>
  <c r="E30" i="224"/>
  <c r="A30" i="224"/>
  <c r="G30" i="224" s="1"/>
  <c r="U29" i="224"/>
  <c r="T29" i="224"/>
  <c r="S29" i="224"/>
  <c r="R29" i="224"/>
  <c r="Q29" i="224"/>
  <c r="P29" i="224"/>
  <c r="V29" i="224" s="1"/>
  <c r="X29" i="224" s="1"/>
  <c r="I29" i="224"/>
  <c r="A29" i="224"/>
  <c r="G29" i="224" s="1"/>
  <c r="I28" i="224"/>
  <c r="E28" i="224"/>
  <c r="P28" i="224"/>
  <c r="A28" i="224"/>
  <c r="G28" i="224" s="1"/>
  <c r="I27" i="224"/>
  <c r="E27" i="224"/>
  <c r="A27" i="224"/>
  <c r="G27" i="224" s="1"/>
  <c r="I26" i="224"/>
  <c r="E26" i="224"/>
  <c r="A26" i="224"/>
  <c r="G26" i="224" s="1"/>
  <c r="I25" i="224"/>
  <c r="E25" i="224"/>
  <c r="U25" i="224"/>
  <c r="A25" i="224"/>
  <c r="G25" i="224" s="1"/>
  <c r="I24" i="224"/>
  <c r="E24" i="224"/>
  <c r="A24" i="224"/>
  <c r="G24" i="224" s="1"/>
  <c r="I23" i="224"/>
  <c r="E23" i="224"/>
  <c r="P23" i="224"/>
  <c r="A23" i="224"/>
  <c r="G23" i="224" s="1"/>
  <c r="I22" i="224"/>
  <c r="E22" i="224"/>
  <c r="A22" i="224"/>
  <c r="G22" i="224"/>
  <c r="I21" i="224"/>
  <c r="E21" i="224"/>
  <c r="A21" i="224"/>
  <c r="G21" i="224" s="1"/>
  <c r="I20" i="224"/>
  <c r="E20" i="224"/>
  <c r="A20" i="224"/>
  <c r="G20" i="224" s="1"/>
  <c r="I19" i="224"/>
  <c r="E19" i="224"/>
  <c r="A19" i="224"/>
  <c r="G19" i="224" s="1"/>
  <c r="I18" i="224"/>
  <c r="E18" i="224"/>
  <c r="P18" i="224" s="1"/>
  <c r="A18" i="224"/>
  <c r="G18" i="224" s="1"/>
  <c r="I17" i="224"/>
  <c r="E17" i="224"/>
  <c r="A17" i="224"/>
  <c r="G17" i="224" s="1"/>
  <c r="I16" i="224"/>
  <c r="E16" i="224"/>
  <c r="A16" i="224"/>
  <c r="G16" i="224" s="1"/>
  <c r="I15" i="224"/>
  <c r="E15" i="224"/>
  <c r="T15" i="224"/>
  <c r="A15" i="224"/>
  <c r="G15" i="224" s="1"/>
  <c r="I14" i="224"/>
  <c r="E14" i="224"/>
  <c r="A14" i="224"/>
  <c r="G14" i="224" s="1"/>
  <c r="I13" i="224"/>
  <c r="E13" i="224"/>
  <c r="A13" i="224"/>
  <c r="G13" i="224" s="1"/>
  <c r="I12" i="224"/>
  <c r="E12" i="224"/>
  <c r="A12" i="224"/>
  <c r="G12" i="224" s="1"/>
  <c r="I11" i="224"/>
  <c r="E11" i="224"/>
  <c r="A11" i="224"/>
  <c r="G11" i="224"/>
  <c r="I10" i="224"/>
  <c r="E10" i="224"/>
  <c r="A10" i="224"/>
  <c r="G10" i="224" s="1"/>
  <c r="I9" i="224"/>
  <c r="E9" i="224"/>
  <c r="A9" i="224"/>
  <c r="I8" i="224"/>
  <c r="E8" i="224"/>
  <c r="P8" i="224" s="1"/>
  <c r="A8" i="224"/>
  <c r="G8" i="224"/>
  <c r="I7" i="224"/>
  <c r="E7" i="224"/>
  <c r="A7" i="224"/>
  <c r="I6" i="224"/>
  <c r="E6" i="224"/>
  <c r="A6" i="224"/>
  <c r="G6" i="224" s="1"/>
  <c r="R145" i="224"/>
  <c r="I5" i="224"/>
  <c r="E5" i="224"/>
  <c r="A5" i="224"/>
  <c r="AC4" i="224"/>
  <c r="AH4" i="224"/>
  <c r="I4" i="224"/>
  <c r="E4" i="224"/>
  <c r="Q4" i="224"/>
  <c r="A4" i="224"/>
  <c r="AC3" i="224"/>
  <c r="AH3" i="224"/>
  <c r="I3" i="224"/>
  <c r="E3" i="224"/>
  <c r="A3" i="224"/>
  <c r="G3" i="224" s="1"/>
  <c r="AC2" i="224"/>
  <c r="AH2" i="224"/>
  <c r="I2" i="224"/>
  <c r="E2" i="224"/>
  <c r="A2" i="224"/>
  <c r="G96" i="222"/>
  <c r="R9" i="220"/>
  <c r="R10" i="220"/>
  <c r="R11" i="220"/>
  <c r="R12" i="220"/>
  <c r="R13" i="220"/>
  <c r="R14" i="220"/>
  <c r="R15" i="220"/>
  <c r="R16" i="220"/>
  <c r="R17" i="220"/>
  <c r="R18" i="220"/>
  <c r="R19" i="220"/>
  <c r="R20" i="220"/>
  <c r="R21" i="220"/>
  <c r="R22" i="220"/>
  <c r="R23" i="220"/>
  <c r="R24" i="220"/>
  <c r="R25" i="220"/>
  <c r="R26" i="220"/>
  <c r="R27" i="220"/>
  <c r="Q9" i="220"/>
  <c r="Q10" i="220"/>
  <c r="Q11" i="220"/>
  <c r="Q12" i="220"/>
  <c r="Q13" i="220"/>
  <c r="Q14" i="220"/>
  <c r="Q15" i="220"/>
  <c r="Q16" i="220"/>
  <c r="Q17" i="220"/>
  <c r="Q18" i="220"/>
  <c r="Q19" i="220"/>
  <c r="Q20" i="220"/>
  <c r="Q21" i="220"/>
  <c r="Q22" i="220"/>
  <c r="Q23" i="220"/>
  <c r="Q24" i="220"/>
  <c r="Q25" i="220"/>
  <c r="Q26" i="220"/>
  <c r="Q27" i="220"/>
  <c r="P9" i="220"/>
  <c r="P10" i="220"/>
  <c r="P11" i="220"/>
  <c r="P12" i="220"/>
  <c r="P13" i="220"/>
  <c r="P14" i="220"/>
  <c r="P15" i="220"/>
  <c r="P16" i="220"/>
  <c r="P17" i="220"/>
  <c r="P18" i="220"/>
  <c r="P19" i="220"/>
  <c r="P20" i="220"/>
  <c r="P21" i="220"/>
  <c r="P22" i="220"/>
  <c r="P23" i="220"/>
  <c r="P24" i="220"/>
  <c r="P25" i="220"/>
  <c r="P26" i="220"/>
  <c r="P27" i="220"/>
  <c r="U9" i="220"/>
  <c r="U10" i="220"/>
  <c r="U11" i="220"/>
  <c r="U12" i="220"/>
  <c r="U13" i="220"/>
  <c r="U14" i="220"/>
  <c r="U15" i="220"/>
  <c r="U16" i="220"/>
  <c r="U17" i="220"/>
  <c r="U18" i="220"/>
  <c r="U19" i="220"/>
  <c r="U20" i="220"/>
  <c r="U21" i="220"/>
  <c r="U22" i="220"/>
  <c r="U23" i="220"/>
  <c r="U24" i="220"/>
  <c r="U25" i="220"/>
  <c r="U26" i="220"/>
  <c r="U27" i="220"/>
  <c r="T9" i="220"/>
  <c r="T10" i="220"/>
  <c r="T11" i="220"/>
  <c r="T12" i="220"/>
  <c r="T13" i="220"/>
  <c r="T14" i="220"/>
  <c r="T15" i="220"/>
  <c r="T16" i="220"/>
  <c r="T17" i="220"/>
  <c r="T18" i="220"/>
  <c r="T19" i="220"/>
  <c r="T20" i="220"/>
  <c r="T21" i="220"/>
  <c r="T22" i="220"/>
  <c r="T23" i="220"/>
  <c r="T24" i="220"/>
  <c r="T25" i="220"/>
  <c r="T26" i="220"/>
  <c r="T27" i="220"/>
  <c r="S9" i="220"/>
  <c r="V9" i="220" s="1"/>
  <c r="X9" i="220" s="1"/>
  <c r="S10" i="220"/>
  <c r="V10" i="220" s="1"/>
  <c r="X10" i="220" s="1"/>
  <c r="S11" i="220"/>
  <c r="V11" i="220" s="1"/>
  <c r="X11" i="220" s="1"/>
  <c r="S12" i="220"/>
  <c r="V12" i="220" s="1"/>
  <c r="X12" i="220" s="1"/>
  <c r="S13" i="220"/>
  <c r="V13" i="220" s="1"/>
  <c r="X13" i="220" s="1"/>
  <c r="S14" i="220"/>
  <c r="S15" i="220"/>
  <c r="S16" i="220"/>
  <c r="V16" i="220" s="1"/>
  <c r="X16" i="220" s="1"/>
  <c r="S17" i="220"/>
  <c r="S18" i="220"/>
  <c r="V18" i="220" s="1"/>
  <c r="X18" i="220" s="1"/>
  <c r="S19" i="220"/>
  <c r="V19" i="220" s="1"/>
  <c r="X19" i="220" s="1"/>
  <c r="S20" i="220"/>
  <c r="S21" i="220"/>
  <c r="V21" i="220" s="1"/>
  <c r="X21" i="220" s="1"/>
  <c r="S22" i="220"/>
  <c r="V22" i="220" s="1"/>
  <c r="X22" i="220" s="1"/>
  <c r="S23" i="220"/>
  <c r="V23" i="220" s="1"/>
  <c r="X23" i="220" s="1"/>
  <c r="S24" i="220"/>
  <c r="V24" i="220" s="1"/>
  <c r="X24" i="220" s="1"/>
  <c r="S25" i="220"/>
  <c r="V25" i="220" s="1"/>
  <c r="X25" i="220" s="1"/>
  <c r="S26" i="220"/>
  <c r="S27" i="220"/>
  <c r="A160" i="219"/>
  <c r="G160" i="219" s="1"/>
  <c r="A159" i="219"/>
  <c r="G159" i="219" s="1"/>
  <c r="A158" i="219"/>
  <c r="G158" i="219" s="1"/>
  <c r="A157" i="219"/>
  <c r="G157" i="219" s="1"/>
  <c r="A156" i="219"/>
  <c r="G156" i="219" s="1"/>
  <c r="A155" i="219"/>
  <c r="G155" i="219" s="1"/>
  <c r="A154" i="219"/>
  <c r="G154" i="219" s="1"/>
  <c r="A153" i="219"/>
  <c r="G153" i="219" s="1"/>
  <c r="A152" i="219"/>
  <c r="A151" i="219"/>
  <c r="G151" i="219" s="1"/>
  <c r="A150" i="219"/>
  <c r="G150" i="219" s="1"/>
  <c r="A149" i="219"/>
  <c r="G149" i="219" s="1"/>
  <c r="A148" i="219"/>
  <c r="G148" i="219" s="1"/>
  <c r="A147" i="219"/>
  <c r="G147" i="219" s="1"/>
  <c r="A146" i="219"/>
  <c r="G146" i="219" s="1"/>
  <c r="A145" i="219"/>
  <c r="G145" i="219" s="1"/>
  <c r="A144" i="219"/>
  <c r="G144" i="219" s="1"/>
  <c r="A143" i="219"/>
  <c r="G143" i="219" s="1"/>
  <c r="A142" i="219"/>
  <c r="G142" i="219" s="1"/>
  <c r="A141" i="219"/>
  <c r="G141" i="219" s="1"/>
  <c r="A140" i="219"/>
  <c r="G140" i="219" s="1"/>
  <c r="A139" i="219"/>
  <c r="G139" i="219" s="1"/>
  <c r="A138" i="219"/>
  <c r="G138" i="219" s="1"/>
  <c r="A137" i="219"/>
  <c r="G137" i="219" s="1"/>
  <c r="A136" i="219"/>
  <c r="A135" i="219"/>
  <c r="G135" i="219" s="1"/>
  <c r="A134" i="219"/>
  <c r="G134" i="219" s="1"/>
  <c r="A133" i="219"/>
  <c r="G133" i="219" s="1"/>
  <c r="A132" i="219"/>
  <c r="G132" i="219" s="1"/>
  <c r="A131" i="219"/>
  <c r="G131" i="219" s="1"/>
  <c r="A130" i="219"/>
  <c r="G130" i="219" s="1"/>
  <c r="A129" i="219"/>
  <c r="A128" i="219"/>
  <c r="G128" i="219" s="1"/>
  <c r="A127" i="219"/>
  <c r="G127" i="219" s="1"/>
  <c r="A126" i="219"/>
  <c r="G126" i="219" s="1"/>
  <c r="A125" i="219"/>
  <c r="G125" i="219" s="1"/>
  <c r="A124" i="219"/>
  <c r="G124" i="219" s="1"/>
  <c r="A123" i="219"/>
  <c r="G123" i="219" s="1"/>
  <c r="A122" i="219"/>
  <c r="G122" i="219" s="1"/>
  <c r="A121" i="219"/>
  <c r="G121" i="219" s="1"/>
  <c r="A120" i="219"/>
  <c r="G120" i="219" s="1"/>
  <c r="A119" i="219"/>
  <c r="G119" i="219" s="1"/>
  <c r="A118" i="219"/>
  <c r="G118" i="219" s="1"/>
  <c r="A117" i="219"/>
  <c r="G117" i="219" s="1"/>
  <c r="A116" i="219"/>
  <c r="G116" i="219" s="1"/>
  <c r="A115" i="219"/>
  <c r="G115" i="219" s="1"/>
  <c r="A114" i="219"/>
  <c r="G114" i="219" s="1"/>
  <c r="A113" i="219"/>
  <c r="G113" i="219" s="1"/>
  <c r="A112" i="219"/>
  <c r="G112" i="219" s="1"/>
  <c r="A111" i="219"/>
  <c r="G111" i="219" s="1"/>
  <c r="A110" i="219"/>
  <c r="G110" i="219" s="1"/>
  <c r="A109" i="219"/>
  <c r="G109" i="219" s="1"/>
  <c r="A108" i="219"/>
  <c r="G108" i="219" s="1"/>
  <c r="A107" i="219"/>
  <c r="G107" i="219" s="1"/>
  <c r="A106" i="219"/>
  <c r="G106" i="219" s="1"/>
  <c r="A105" i="219"/>
  <c r="G105" i="219" s="1"/>
  <c r="A104" i="219"/>
  <c r="G104" i="219" s="1"/>
  <c r="A103" i="219"/>
  <c r="G103" i="219" s="1"/>
  <c r="A102" i="219"/>
  <c r="G102" i="219" s="1"/>
  <c r="A101" i="219"/>
  <c r="G101" i="219" s="1"/>
  <c r="A100" i="219"/>
  <c r="G100" i="219" s="1"/>
  <c r="A99" i="219"/>
  <c r="G99" i="219" s="1"/>
  <c r="A98" i="219"/>
  <c r="G98" i="219" s="1"/>
  <c r="A97" i="219"/>
  <c r="G97" i="219" s="1"/>
  <c r="A96" i="219"/>
  <c r="G96" i="219" s="1"/>
  <c r="A95" i="219"/>
  <c r="G95" i="219" s="1"/>
  <c r="A94" i="219"/>
  <c r="G94" i="219" s="1"/>
  <c r="A93" i="219"/>
  <c r="G93" i="219" s="1"/>
  <c r="A92" i="219"/>
  <c r="G92" i="219" s="1"/>
  <c r="A91" i="219"/>
  <c r="G91" i="219" s="1"/>
  <c r="A90" i="219"/>
  <c r="G90" i="219" s="1"/>
  <c r="A89" i="219"/>
  <c r="G89" i="219" s="1"/>
  <c r="A88" i="219"/>
  <c r="G88" i="219" s="1"/>
  <c r="A87" i="219"/>
  <c r="A86" i="219"/>
  <c r="A85" i="219"/>
  <c r="G85" i="219" s="1"/>
  <c r="A84" i="219"/>
  <c r="G84" i="219" s="1"/>
  <c r="A83" i="219"/>
  <c r="G83" i="219" s="1"/>
  <c r="A82" i="219"/>
  <c r="G82" i="219" s="1"/>
  <c r="A81" i="219"/>
  <c r="G81" i="219" s="1"/>
  <c r="A80" i="219"/>
  <c r="G80" i="219" s="1"/>
  <c r="A79" i="219"/>
  <c r="G79" i="219" s="1"/>
  <c r="A78" i="219"/>
  <c r="G78" i="219" s="1"/>
  <c r="A77" i="219"/>
  <c r="G77" i="219" s="1"/>
  <c r="A76" i="219"/>
  <c r="G76" i="219" s="1"/>
  <c r="A75" i="219"/>
  <c r="G75" i="219" s="1"/>
  <c r="A74" i="219"/>
  <c r="G74" i="219" s="1"/>
  <c r="A73" i="219"/>
  <c r="G73" i="219" s="1"/>
  <c r="A72" i="219"/>
  <c r="G72" i="219" s="1"/>
  <c r="A71" i="219"/>
  <c r="A70" i="219"/>
  <c r="G70" i="219" s="1"/>
  <c r="A69" i="219"/>
  <c r="G69" i="219" s="1"/>
  <c r="A68" i="219"/>
  <c r="A67" i="219"/>
  <c r="G67" i="219" s="1"/>
  <c r="A66" i="219"/>
  <c r="G66" i="219" s="1"/>
  <c r="A65" i="219"/>
  <c r="G65" i="219" s="1"/>
  <c r="A64" i="219"/>
  <c r="G64" i="219" s="1"/>
  <c r="A63" i="219"/>
  <c r="G63" i="219" s="1"/>
  <c r="A62" i="219"/>
  <c r="G62" i="219" s="1"/>
  <c r="A61" i="219"/>
  <c r="G61" i="219" s="1"/>
  <c r="A60" i="219"/>
  <c r="G60" i="219" s="1"/>
  <c r="A59" i="219"/>
  <c r="G59" i="219" s="1"/>
  <c r="A58" i="219"/>
  <c r="G58" i="219" s="1"/>
  <c r="A57" i="219"/>
  <c r="G57" i="219" s="1"/>
  <c r="A56" i="219"/>
  <c r="G56" i="219" s="1"/>
  <c r="A55" i="219"/>
  <c r="G55" i="219" s="1"/>
  <c r="A54" i="219"/>
  <c r="G54" i="219" s="1"/>
  <c r="A53" i="219"/>
  <c r="G53" i="219" s="1"/>
  <c r="A52" i="219"/>
  <c r="G52" i="219" s="1"/>
  <c r="A51" i="219"/>
  <c r="G51" i="219" s="1"/>
  <c r="A50" i="219"/>
  <c r="G50" i="219" s="1"/>
  <c r="A49" i="219"/>
  <c r="G49" i="219" s="1"/>
  <c r="A48" i="219"/>
  <c r="G48" i="219" s="1"/>
  <c r="A47" i="219"/>
  <c r="G47" i="219" s="1"/>
  <c r="A46" i="219"/>
  <c r="G46" i="219" s="1"/>
  <c r="A45" i="219"/>
  <c r="G45" i="219" s="1"/>
  <c r="A44" i="219"/>
  <c r="G44" i="219" s="1"/>
  <c r="A43" i="219"/>
  <c r="G43" i="219" s="1"/>
  <c r="A42" i="219"/>
  <c r="G42" i="219" s="1"/>
  <c r="A41" i="219"/>
  <c r="A40" i="219"/>
  <c r="A39" i="219"/>
  <c r="G39" i="219" s="1"/>
  <c r="A38" i="219"/>
  <c r="G38" i="219" s="1"/>
  <c r="A37" i="219"/>
  <c r="G37" i="219" s="1"/>
  <c r="A36" i="219"/>
  <c r="G36" i="219" s="1"/>
  <c r="A35" i="219"/>
  <c r="G35" i="219" s="1"/>
  <c r="A34" i="219"/>
  <c r="A33" i="219"/>
  <c r="G33" i="219" s="1"/>
  <c r="A32" i="219"/>
  <c r="A31" i="219"/>
  <c r="G31" i="219" s="1"/>
  <c r="A30" i="219"/>
  <c r="A29" i="219"/>
  <c r="A28" i="219"/>
  <c r="G28" i="219" s="1"/>
  <c r="A27" i="219"/>
  <c r="G27" i="219" s="1"/>
  <c r="A26" i="219"/>
  <c r="A25" i="219"/>
  <c r="A24" i="219"/>
  <c r="G24" i="219" s="1"/>
  <c r="A23" i="219"/>
  <c r="A22" i="219"/>
  <c r="A21" i="219"/>
  <c r="A20" i="219"/>
  <c r="G20" i="219"/>
  <c r="A19" i="219"/>
  <c r="G19" i="219"/>
  <c r="A18" i="219"/>
  <c r="G18" i="219" s="1"/>
  <c r="A17" i="219"/>
  <c r="A16" i="219"/>
  <c r="G16" i="219" s="1"/>
  <c r="A15" i="219"/>
  <c r="G15" i="219" s="1"/>
  <c r="A14" i="219"/>
  <c r="G14" i="219" s="1"/>
  <c r="A13" i="219"/>
  <c r="A12" i="219"/>
  <c r="G12" i="219" s="1"/>
  <c r="A11" i="219"/>
  <c r="G11" i="219" s="1"/>
  <c r="A10" i="219"/>
  <c r="G10" i="219" s="1"/>
  <c r="A9" i="219"/>
  <c r="G9" i="219" s="1"/>
  <c r="A8" i="219"/>
  <c r="A7" i="219"/>
  <c r="A6" i="219"/>
  <c r="G6" i="219" s="1"/>
  <c r="A5" i="219"/>
  <c r="G5" i="219" s="1"/>
  <c r="A4" i="219"/>
  <c r="G4" i="219" s="1"/>
  <c r="A3" i="219"/>
  <c r="G3" i="219" s="1"/>
  <c r="G8" i="219"/>
  <c r="G17" i="219"/>
  <c r="G7" i="219"/>
  <c r="G13" i="219"/>
  <c r="A10" i="220"/>
  <c r="A11" i="220"/>
  <c r="A12" i="220"/>
  <c r="A13" i="220"/>
  <c r="A14" i="220"/>
  <c r="A15" i="220"/>
  <c r="A16" i="220"/>
  <c r="A17" i="220"/>
  <c r="A18" i="220"/>
  <c r="A19" i="220"/>
  <c r="A20" i="220"/>
  <c r="A21" i="220"/>
  <c r="A22" i="220"/>
  <c r="A23" i="220"/>
  <c r="A24" i="220"/>
  <c r="A25" i="220"/>
  <c r="A26" i="220"/>
  <c r="A27" i="220"/>
  <c r="A9" i="220"/>
  <c r="T29" i="222"/>
  <c r="S29" i="222"/>
  <c r="R29" i="222"/>
  <c r="Q29" i="222"/>
  <c r="P29" i="222"/>
  <c r="U147" i="222"/>
  <c r="T147" i="222"/>
  <c r="S147" i="222"/>
  <c r="R147" i="222"/>
  <c r="P147" i="222"/>
  <c r="O145" i="222"/>
  <c r="D141" i="222"/>
  <c r="I139" i="222"/>
  <c r="E139" i="222"/>
  <c r="Q139" i="222" s="1"/>
  <c r="A139" i="222"/>
  <c r="G139" i="222" s="1"/>
  <c r="I138" i="222"/>
  <c r="E138" i="222"/>
  <c r="A138" i="222"/>
  <c r="G138" i="222" s="1"/>
  <c r="I137" i="222"/>
  <c r="E137" i="222"/>
  <c r="T137" i="222"/>
  <c r="A137" i="222"/>
  <c r="S148" i="222" s="1"/>
  <c r="G137" i="222"/>
  <c r="I136" i="222"/>
  <c r="E136" i="222"/>
  <c r="A136" i="222"/>
  <c r="G136" i="222" s="1"/>
  <c r="I135" i="222"/>
  <c r="E135" i="222"/>
  <c r="P135" i="222"/>
  <c r="A135" i="222"/>
  <c r="G135" i="222" s="1"/>
  <c r="I134" i="222"/>
  <c r="E134" i="222"/>
  <c r="Q134" i="222"/>
  <c r="A134" i="222"/>
  <c r="G134" i="222"/>
  <c r="I133" i="222"/>
  <c r="E133" i="222"/>
  <c r="A133" i="222"/>
  <c r="G133" i="222"/>
  <c r="I132" i="222"/>
  <c r="E132" i="222"/>
  <c r="A132" i="222"/>
  <c r="G132" i="222"/>
  <c r="I131" i="222"/>
  <c r="E131" i="222"/>
  <c r="A131" i="222"/>
  <c r="G131" i="222" s="1"/>
  <c r="I130" i="222"/>
  <c r="E130" i="222"/>
  <c r="A130" i="222"/>
  <c r="G130" i="222"/>
  <c r="I129" i="222"/>
  <c r="E129" i="222"/>
  <c r="S129" i="222"/>
  <c r="A129" i="222"/>
  <c r="G129" i="222" s="1"/>
  <c r="I128" i="222"/>
  <c r="E128" i="222"/>
  <c r="U128" i="222" s="1"/>
  <c r="A128" i="222"/>
  <c r="G128" i="222"/>
  <c r="I127" i="222"/>
  <c r="E127" i="222"/>
  <c r="A127" i="222"/>
  <c r="G127" i="222" s="1"/>
  <c r="I126" i="222"/>
  <c r="E126" i="222"/>
  <c r="A126" i="222"/>
  <c r="G126" i="222" s="1"/>
  <c r="I125" i="222"/>
  <c r="E125" i="222"/>
  <c r="A125" i="222"/>
  <c r="G125" i="222" s="1"/>
  <c r="I124" i="222"/>
  <c r="E124" i="222"/>
  <c r="Q124" i="222"/>
  <c r="A124" i="222"/>
  <c r="G124" i="222"/>
  <c r="I123" i="222"/>
  <c r="E123" i="222"/>
  <c r="T123" i="222"/>
  <c r="A123" i="222"/>
  <c r="G123" i="222" s="1"/>
  <c r="I122" i="222"/>
  <c r="E122" i="222"/>
  <c r="T122" i="222" s="1"/>
  <c r="A122" i="222"/>
  <c r="G122" i="222"/>
  <c r="I121" i="222"/>
  <c r="E121" i="222"/>
  <c r="A121" i="222"/>
  <c r="G121" i="222" s="1"/>
  <c r="I120" i="222"/>
  <c r="E120" i="222"/>
  <c r="S120" i="222"/>
  <c r="A120" i="222"/>
  <c r="G120" i="222" s="1"/>
  <c r="I119" i="222"/>
  <c r="E119" i="222"/>
  <c r="A119" i="222"/>
  <c r="G119" i="222"/>
  <c r="I118" i="222"/>
  <c r="E118" i="222"/>
  <c r="A118" i="222"/>
  <c r="G118" i="222"/>
  <c r="I117" i="222"/>
  <c r="E117" i="222"/>
  <c r="A117" i="222"/>
  <c r="G117" i="222"/>
  <c r="I116" i="222"/>
  <c r="E116" i="222"/>
  <c r="A116" i="222"/>
  <c r="G116" i="222" s="1"/>
  <c r="I115" i="222"/>
  <c r="E115" i="222"/>
  <c r="A115" i="222"/>
  <c r="G115" i="222"/>
  <c r="I114" i="222"/>
  <c r="E114" i="222"/>
  <c r="A114" i="222"/>
  <c r="G114" i="222" s="1"/>
  <c r="I113" i="222"/>
  <c r="E113" i="222"/>
  <c r="S113" i="222"/>
  <c r="A113" i="222"/>
  <c r="G113" i="222" s="1"/>
  <c r="I112" i="222"/>
  <c r="E112" i="222"/>
  <c r="T112" i="222"/>
  <c r="A112" i="222"/>
  <c r="G112" i="222" s="1"/>
  <c r="I111" i="222"/>
  <c r="E111" i="222"/>
  <c r="A111" i="222"/>
  <c r="G111" i="222" s="1"/>
  <c r="I110" i="222"/>
  <c r="E110" i="222"/>
  <c r="U110" i="222"/>
  <c r="A110" i="222"/>
  <c r="G110" i="222"/>
  <c r="I109" i="222"/>
  <c r="E109" i="222"/>
  <c r="Q109" i="222"/>
  <c r="A109" i="222"/>
  <c r="G109" i="222"/>
  <c r="I108" i="222"/>
  <c r="E108" i="222"/>
  <c r="A108" i="222"/>
  <c r="G108" i="222"/>
  <c r="I107" i="222"/>
  <c r="E107" i="222"/>
  <c r="T107" i="222" s="1"/>
  <c r="A107" i="222"/>
  <c r="G107" i="222" s="1"/>
  <c r="I106" i="222"/>
  <c r="E106" i="222"/>
  <c r="A106" i="222"/>
  <c r="G106" i="222" s="1"/>
  <c r="I105" i="222"/>
  <c r="E105" i="222"/>
  <c r="Q105" i="222" s="1"/>
  <c r="A105" i="222"/>
  <c r="G105" i="222"/>
  <c r="I104" i="222"/>
  <c r="E104" i="222"/>
  <c r="A104" i="222"/>
  <c r="G104" i="222" s="1"/>
  <c r="I103" i="222"/>
  <c r="E103" i="222"/>
  <c r="T103" i="222"/>
  <c r="A103" i="222"/>
  <c r="G103" i="222"/>
  <c r="I102" i="222"/>
  <c r="E102" i="222"/>
  <c r="A102" i="222"/>
  <c r="G102" i="222" s="1"/>
  <c r="I101" i="222"/>
  <c r="E101" i="222"/>
  <c r="A101" i="222"/>
  <c r="G101" i="222" s="1"/>
  <c r="I100" i="222"/>
  <c r="E100" i="222"/>
  <c r="A100" i="222"/>
  <c r="I99" i="222"/>
  <c r="E99" i="222"/>
  <c r="T99" i="222"/>
  <c r="A99" i="222"/>
  <c r="G99" i="222" s="1"/>
  <c r="I98" i="222"/>
  <c r="E98" i="222"/>
  <c r="U98" i="222"/>
  <c r="A98" i="222"/>
  <c r="G98" i="222" s="1"/>
  <c r="I97" i="222"/>
  <c r="E97" i="222"/>
  <c r="T97" i="222"/>
  <c r="A97" i="222"/>
  <c r="G97" i="222" s="1"/>
  <c r="I96" i="222"/>
  <c r="E96" i="222"/>
  <c r="S96" i="222" s="1"/>
  <c r="A96" i="222"/>
  <c r="R148" i="222" s="1"/>
  <c r="I95" i="222"/>
  <c r="E95" i="222"/>
  <c r="P95" i="222"/>
  <c r="A95" i="222"/>
  <c r="G95" i="222"/>
  <c r="I94" i="222"/>
  <c r="E94" i="222"/>
  <c r="A94" i="222"/>
  <c r="G94" i="222"/>
  <c r="I93" i="222"/>
  <c r="E93" i="222"/>
  <c r="A93" i="222"/>
  <c r="G93" i="222"/>
  <c r="I92" i="222"/>
  <c r="E92" i="222"/>
  <c r="T92" i="222"/>
  <c r="A92" i="222"/>
  <c r="G92" i="222"/>
  <c r="I91" i="222"/>
  <c r="E91" i="222"/>
  <c r="A91" i="222"/>
  <c r="G91" i="222" s="1"/>
  <c r="I90" i="222"/>
  <c r="E90" i="222"/>
  <c r="P90" i="222"/>
  <c r="A90" i="222"/>
  <c r="G90" i="222"/>
  <c r="I89" i="222"/>
  <c r="E89" i="222"/>
  <c r="A89" i="222"/>
  <c r="G89" i="222" s="1"/>
  <c r="I88" i="222"/>
  <c r="E88" i="222"/>
  <c r="A88" i="222"/>
  <c r="G88" i="222" s="1"/>
  <c r="I87" i="222"/>
  <c r="E87" i="222"/>
  <c r="A87" i="222"/>
  <c r="G87" i="222"/>
  <c r="I86" i="222"/>
  <c r="E86" i="222"/>
  <c r="A86" i="222"/>
  <c r="G86" i="222" s="1"/>
  <c r="I85" i="222"/>
  <c r="E85" i="222"/>
  <c r="A85" i="222"/>
  <c r="G85" i="222"/>
  <c r="I84" i="222"/>
  <c r="E84" i="222"/>
  <c r="T84" i="222"/>
  <c r="A84" i="222"/>
  <c r="G84" i="222" s="1"/>
  <c r="I83" i="222"/>
  <c r="E83" i="222"/>
  <c r="P83" i="222"/>
  <c r="A83" i="222"/>
  <c r="G83" i="222" s="1"/>
  <c r="I82" i="222"/>
  <c r="E82" i="222"/>
  <c r="A82" i="222"/>
  <c r="G82" i="222" s="1"/>
  <c r="I81" i="222"/>
  <c r="E81" i="222"/>
  <c r="A81" i="222"/>
  <c r="G81" i="222" s="1"/>
  <c r="I80" i="222"/>
  <c r="E80" i="222"/>
  <c r="A80" i="222"/>
  <c r="G80" i="222"/>
  <c r="I79" i="222"/>
  <c r="E79" i="222"/>
  <c r="A79" i="222"/>
  <c r="G79" i="222"/>
  <c r="I78" i="222"/>
  <c r="E78" i="222"/>
  <c r="A78" i="222"/>
  <c r="G78" i="222"/>
  <c r="I77" i="222"/>
  <c r="E77" i="222"/>
  <c r="Q77" i="222"/>
  <c r="A77" i="222"/>
  <c r="G77" i="222" s="1"/>
  <c r="I76" i="222"/>
  <c r="E76" i="222"/>
  <c r="A76" i="222"/>
  <c r="G76" i="222" s="1"/>
  <c r="I75" i="222"/>
  <c r="E75" i="222"/>
  <c r="A75" i="222"/>
  <c r="G75" i="222"/>
  <c r="I74" i="222"/>
  <c r="E74" i="222"/>
  <c r="A74" i="222"/>
  <c r="G74" i="222"/>
  <c r="I73" i="222"/>
  <c r="E73" i="222"/>
  <c r="A73" i="222"/>
  <c r="G73" i="222" s="1"/>
  <c r="I72" i="222"/>
  <c r="E72" i="222"/>
  <c r="T72" i="222"/>
  <c r="A72" i="222"/>
  <c r="G72" i="222"/>
  <c r="I71" i="222"/>
  <c r="E71" i="222"/>
  <c r="A71" i="222"/>
  <c r="G71" i="222" s="1"/>
  <c r="I70" i="222"/>
  <c r="E70" i="222"/>
  <c r="A70" i="222"/>
  <c r="G70" i="222" s="1"/>
  <c r="I69" i="222"/>
  <c r="E69" i="222"/>
  <c r="A69" i="222"/>
  <c r="G69" i="222"/>
  <c r="I68" i="222"/>
  <c r="E68" i="222"/>
  <c r="A68" i="222"/>
  <c r="G68" i="222"/>
  <c r="I67" i="222"/>
  <c r="E67" i="222"/>
  <c r="T67" i="222"/>
  <c r="A67" i="222"/>
  <c r="G67" i="222" s="1"/>
  <c r="I66" i="222"/>
  <c r="E66" i="222"/>
  <c r="S66" i="222"/>
  <c r="A66" i="222"/>
  <c r="G66" i="222" s="1"/>
  <c r="I65" i="222"/>
  <c r="E65" i="222"/>
  <c r="A65" i="222"/>
  <c r="G65" i="222" s="1"/>
  <c r="I64" i="222"/>
  <c r="E64" i="222"/>
  <c r="A64" i="222"/>
  <c r="G64" i="222"/>
  <c r="I63" i="222"/>
  <c r="E63" i="222"/>
  <c r="A63" i="222"/>
  <c r="G63" i="222" s="1"/>
  <c r="I62" i="222"/>
  <c r="E62" i="222"/>
  <c r="P62" i="222"/>
  <c r="A62" i="222"/>
  <c r="G62" i="222"/>
  <c r="I61" i="222"/>
  <c r="E61" i="222"/>
  <c r="A61" i="222"/>
  <c r="G61" i="222" s="1"/>
  <c r="I60" i="222"/>
  <c r="E60" i="222"/>
  <c r="U60" i="222" s="1"/>
  <c r="A60" i="222"/>
  <c r="G60" i="222"/>
  <c r="I59" i="222"/>
  <c r="E59" i="222"/>
  <c r="R59" i="222" s="1"/>
  <c r="A59" i="222"/>
  <c r="G59" i="222"/>
  <c r="I58" i="222"/>
  <c r="E58" i="222"/>
  <c r="A58" i="222"/>
  <c r="G58" i="222" s="1"/>
  <c r="I57" i="222"/>
  <c r="E57" i="222"/>
  <c r="A57" i="222"/>
  <c r="G57" i="222"/>
  <c r="I56" i="222"/>
  <c r="E56" i="222"/>
  <c r="U56" i="222"/>
  <c r="A56" i="222"/>
  <c r="G56" i="222"/>
  <c r="I55" i="222"/>
  <c r="E55" i="222"/>
  <c r="A55" i="222"/>
  <c r="G55" i="222"/>
  <c r="I54" i="222"/>
  <c r="E54" i="222"/>
  <c r="S54" i="222"/>
  <c r="A54" i="222"/>
  <c r="G54" i="222"/>
  <c r="I53" i="222"/>
  <c r="E53" i="222"/>
  <c r="A53" i="222"/>
  <c r="G53" i="222"/>
  <c r="I52" i="222"/>
  <c r="E52" i="222"/>
  <c r="T52" i="222" s="1"/>
  <c r="A52" i="222"/>
  <c r="G52" i="222" s="1"/>
  <c r="I51" i="222"/>
  <c r="E51" i="222"/>
  <c r="A51" i="222"/>
  <c r="G51" i="222" s="1"/>
  <c r="I50" i="222"/>
  <c r="E50" i="222"/>
  <c r="U50" i="222"/>
  <c r="A50" i="222"/>
  <c r="G50" i="222" s="1"/>
  <c r="I49" i="222"/>
  <c r="E49" i="222"/>
  <c r="A49" i="222"/>
  <c r="G49" i="222"/>
  <c r="I48" i="222"/>
  <c r="E48" i="222"/>
  <c r="A48" i="222"/>
  <c r="G48" i="222" s="1"/>
  <c r="I47" i="222"/>
  <c r="E47" i="222"/>
  <c r="A47" i="222"/>
  <c r="G47" i="222"/>
  <c r="I46" i="222"/>
  <c r="E46" i="222"/>
  <c r="A46" i="222"/>
  <c r="I45" i="222"/>
  <c r="E45" i="222"/>
  <c r="A45" i="222"/>
  <c r="G45" i="222"/>
  <c r="I44" i="222"/>
  <c r="E44" i="222"/>
  <c r="A44" i="222"/>
  <c r="G44" i="222"/>
  <c r="I43" i="222"/>
  <c r="E43" i="222"/>
  <c r="A43" i="222"/>
  <c r="G43" i="222" s="1"/>
  <c r="I42" i="222"/>
  <c r="E42" i="222"/>
  <c r="U42" i="222"/>
  <c r="A42" i="222"/>
  <c r="G42" i="222" s="1"/>
  <c r="I41" i="222"/>
  <c r="E41" i="222"/>
  <c r="A41" i="222"/>
  <c r="I40" i="222"/>
  <c r="E40" i="222"/>
  <c r="R40" i="222"/>
  <c r="A40" i="222"/>
  <c r="G40" i="222" s="1"/>
  <c r="I39" i="222"/>
  <c r="E39" i="222"/>
  <c r="A39" i="222"/>
  <c r="G39" i="222"/>
  <c r="I38" i="222"/>
  <c r="E38" i="222"/>
  <c r="A38" i="222"/>
  <c r="G38" i="222" s="1"/>
  <c r="I37" i="222"/>
  <c r="E37" i="222"/>
  <c r="Q37" i="222" s="1"/>
  <c r="A37" i="222"/>
  <c r="G37" i="222"/>
  <c r="I36" i="222"/>
  <c r="E36" i="222"/>
  <c r="A36" i="222"/>
  <c r="G36" i="222" s="1"/>
  <c r="I35" i="222"/>
  <c r="E35" i="222"/>
  <c r="A35" i="222"/>
  <c r="G35" i="222" s="1"/>
  <c r="I34" i="222"/>
  <c r="E34" i="222"/>
  <c r="A34" i="222"/>
  <c r="G34" i="222" s="1"/>
  <c r="I33" i="222"/>
  <c r="E33" i="222"/>
  <c r="A33" i="222"/>
  <c r="G33" i="222" s="1"/>
  <c r="I32" i="222"/>
  <c r="E32" i="222"/>
  <c r="U32" i="222"/>
  <c r="A32" i="222"/>
  <c r="G32" i="222"/>
  <c r="I31" i="222"/>
  <c r="E31" i="222"/>
  <c r="A31" i="222"/>
  <c r="G31" i="222" s="1"/>
  <c r="I30" i="222"/>
  <c r="E30" i="222"/>
  <c r="A30" i="222"/>
  <c r="G30" i="222" s="1"/>
  <c r="I29" i="222"/>
  <c r="A29" i="222"/>
  <c r="G29" i="222"/>
  <c r="I28" i="222"/>
  <c r="E28" i="222"/>
  <c r="R28" i="222"/>
  <c r="A28" i="222"/>
  <c r="G28" i="222" s="1"/>
  <c r="I27" i="222"/>
  <c r="E27" i="222"/>
  <c r="P27" i="222"/>
  <c r="A27" i="222"/>
  <c r="G27" i="222" s="1"/>
  <c r="I26" i="222"/>
  <c r="E26" i="222"/>
  <c r="U26" i="222"/>
  <c r="A26" i="222"/>
  <c r="G26" i="222"/>
  <c r="I25" i="222"/>
  <c r="E25" i="222"/>
  <c r="U25" i="222"/>
  <c r="A25" i="222"/>
  <c r="G25" i="222" s="1"/>
  <c r="I24" i="222"/>
  <c r="E24" i="222"/>
  <c r="U24" i="222"/>
  <c r="A24" i="222"/>
  <c r="G24" i="222" s="1"/>
  <c r="I23" i="222"/>
  <c r="E23" i="222"/>
  <c r="U23" i="222"/>
  <c r="A23" i="222"/>
  <c r="G23" i="222" s="1"/>
  <c r="I22" i="222"/>
  <c r="E22" i="222"/>
  <c r="U22" i="222"/>
  <c r="A22" i="222"/>
  <c r="G22" i="222" s="1"/>
  <c r="I21" i="222"/>
  <c r="E21" i="222"/>
  <c r="U21" i="222"/>
  <c r="A21" i="222"/>
  <c r="G21" i="222"/>
  <c r="I20" i="222"/>
  <c r="E20" i="222"/>
  <c r="A20" i="222"/>
  <c r="G20" i="222" s="1"/>
  <c r="I19" i="222"/>
  <c r="E19" i="222"/>
  <c r="U19" i="222"/>
  <c r="A19" i="222"/>
  <c r="G19" i="222" s="1"/>
  <c r="I18" i="222"/>
  <c r="E18" i="222"/>
  <c r="U18" i="222" s="1"/>
  <c r="A18" i="222"/>
  <c r="G18" i="222" s="1"/>
  <c r="I17" i="222"/>
  <c r="E17" i="222"/>
  <c r="U17" i="222"/>
  <c r="A17" i="222"/>
  <c r="G17" i="222" s="1"/>
  <c r="I16" i="222"/>
  <c r="E16" i="222"/>
  <c r="U16" i="222"/>
  <c r="A16" i="222"/>
  <c r="G16" i="222" s="1"/>
  <c r="I15" i="222"/>
  <c r="E15" i="222"/>
  <c r="U15" i="222"/>
  <c r="A15" i="222"/>
  <c r="G15" i="222" s="1"/>
  <c r="I14" i="222"/>
  <c r="E14" i="222"/>
  <c r="U14" i="222"/>
  <c r="A14" i="222"/>
  <c r="G14" i="222"/>
  <c r="I13" i="222"/>
  <c r="E13" i="222"/>
  <c r="U13" i="222"/>
  <c r="A13" i="222"/>
  <c r="G13" i="222" s="1"/>
  <c r="I12" i="222"/>
  <c r="E12" i="222"/>
  <c r="A12" i="222"/>
  <c r="G12" i="222" s="1"/>
  <c r="I11" i="222"/>
  <c r="E11" i="222"/>
  <c r="A11" i="222"/>
  <c r="G11" i="222" s="1"/>
  <c r="I10" i="222"/>
  <c r="E10" i="222"/>
  <c r="A10" i="222"/>
  <c r="G10" i="222" s="1"/>
  <c r="I9" i="222"/>
  <c r="E9" i="222"/>
  <c r="A9" i="222"/>
  <c r="G9" i="222" s="1"/>
  <c r="I8" i="222"/>
  <c r="E8" i="222"/>
  <c r="U8" i="222"/>
  <c r="A8" i="222"/>
  <c r="G8" i="222" s="1"/>
  <c r="I7" i="222"/>
  <c r="E7" i="222"/>
  <c r="A7" i="222"/>
  <c r="G7" i="222"/>
  <c r="I6" i="222"/>
  <c r="E6" i="222"/>
  <c r="A6" i="222"/>
  <c r="I5" i="222"/>
  <c r="E5" i="222"/>
  <c r="S5" i="222"/>
  <c r="A5" i="222"/>
  <c r="I4" i="222"/>
  <c r="E4" i="222"/>
  <c r="P4" i="222"/>
  <c r="A4" i="222"/>
  <c r="O147" i="222"/>
  <c r="I3" i="222"/>
  <c r="E3" i="222"/>
  <c r="A3" i="222"/>
  <c r="G3" i="222"/>
  <c r="I2" i="222"/>
  <c r="E2" i="222"/>
  <c r="R2" i="222"/>
  <c r="A2" i="222"/>
  <c r="E9" i="221"/>
  <c r="E10" i="221"/>
  <c r="E11" i="221"/>
  <c r="E12" i="221"/>
  <c r="E13" i="221"/>
  <c r="E14" i="221"/>
  <c r="E15" i="221"/>
  <c r="E16" i="221"/>
  <c r="E17" i="221"/>
  <c r="E18" i="221"/>
  <c r="I9" i="221"/>
  <c r="I10" i="221"/>
  <c r="I11" i="221"/>
  <c r="I12" i="221"/>
  <c r="I13" i="221"/>
  <c r="I14" i="221"/>
  <c r="I15" i="221"/>
  <c r="I16" i="221"/>
  <c r="I17" i="221"/>
  <c r="I18" i="221"/>
  <c r="I19" i="221"/>
  <c r="I20" i="221"/>
  <c r="I21" i="221"/>
  <c r="I22" i="221"/>
  <c r="I23" i="221"/>
  <c r="I24" i="221"/>
  <c r="I25" i="221"/>
  <c r="I26" i="221"/>
  <c r="I27" i="221"/>
  <c r="I2" i="221"/>
  <c r="I3" i="221"/>
  <c r="I4" i="221"/>
  <c r="I5" i="221"/>
  <c r="I6" i="221"/>
  <c r="I7" i="221"/>
  <c r="I8" i="221"/>
  <c r="E19" i="221"/>
  <c r="E20" i="221"/>
  <c r="E21" i="221"/>
  <c r="E22" i="221"/>
  <c r="E23" i="221"/>
  <c r="E24" i="221"/>
  <c r="E25" i="221"/>
  <c r="E26" i="221"/>
  <c r="E27" i="221"/>
  <c r="A9" i="221"/>
  <c r="G9" i="221" s="1"/>
  <c r="A10" i="221"/>
  <c r="G10" i="221" s="1"/>
  <c r="A11" i="221"/>
  <c r="G11" i="221"/>
  <c r="A12" i="221"/>
  <c r="G12" i="221" s="1"/>
  <c r="A13" i="221"/>
  <c r="G13" i="221"/>
  <c r="A14" i="221"/>
  <c r="G14" i="221"/>
  <c r="A15" i="221"/>
  <c r="G15" i="221"/>
  <c r="A16" i="221"/>
  <c r="G16" i="221"/>
  <c r="A17" i="221"/>
  <c r="G17" i="221" s="1"/>
  <c r="A18" i="221"/>
  <c r="G18" i="221"/>
  <c r="A19" i="221"/>
  <c r="G19" i="221"/>
  <c r="A20" i="221"/>
  <c r="G20" i="221" s="1"/>
  <c r="A21" i="221"/>
  <c r="G21" i="221"/>
  <c r="A22" i="221"/>
  <c r="G22" i="221"/>
  <c r="A23" i="221"/>
  <c r="G23" i="221"/>
  <c r="A24" i="221"/>
  <c r="G24" i="221"/>
  <c r="A25" i="221"/>
  <c r="G25" i="221" s="1"/>
  <c r="A26" i="221"/>
  <c r="G26" i="221" s="1"/>
  <c r="A27" i="221"/>
  <c r="G27" i="221" s="1"/>
  <c r="A28" i="221"/>
  <c r="G28" i="221" s="1"/>
  <c r="I20" i="219"/>
  <c r="E20" i="219"/>
  <c r="Q20" i="219"/>
  <c r="I19" i="219"/>
  <c r="E19" i="219"/>
  <c r="Q19" i="219"/>
  <c r="I18" i="219"/>
  <c r="E18" i="219"/>
  <c r="Q18" i="219"/>
  <c r="I17" i="219"/>
  <c r="E17" i="219"/>
  <c r="Q17" i="219"/>
  <c r="I16" i="219"/>
  <c r="E16" i="219"/>
  <c r="Q16" i="219"/>
  <c r="I15" i="219"/>
  <c r="E15" i="219"/>
  <c r="P15" i="219" s="1"/>
  <c r="I14" i="219"/>
  <c r="E14" i="219"/>
  <c r="P14" i="219"/>
  <c r="I13" i="219"/>
  <c r="E13" i="219"/>
  <c r="P13" i="219"/>
  <c r="I12" i="219"/>
  <c r="E12" i="219"/>
  <c r="P12" i="219" s="1"/>
  <c r="I11" i="219"/>
  <c r="E11" i="219"/>
  <c r="P11" i="219" s="1"/>
  <c r="I10" i="219"/>
  <c r="E10" i="219"/>
  <c r="P10" i="219"/>
  <c r="I9" i="219"/>
  <c r="E9" i="219"/>
  <c r="P9" i="219"/>
  <c r="I8" i="219"/>
  <c r="E8" i="219"/>
  <c r="P8" i="219"/>
  <c r="I7" i="219"/>
  <c r="E7" i="219"/>
  <c r="P7" i="219"/>
  <c r="I6" i="219"/>
  <c r="E6" i="219"/>
  <c r="P6" i="219"/>
  <c r="I5" i="219"/>
  <c r="E5" i="219"/>
  <c r="P5" i="219" s="1"/>
  <c r="I4" i="219"/>
  <c r="E4" i="219"/>
  <c r="P4" i="219" s="1"/>
  <c r="I3" i="219"/>
  <c r="E3" i="219"/>
  <c r="P3" i="219"/>
  <c r="I2" i="219"/>
  <c r="E2" i="219"/>
  <c r="P2" i="219"/>
  <c r="A2" i="219"/>
  <c r="G2" i="219" s="1"/>
  <c r="A3" i="220"/>
  <c r="A4" i="220"/>
  <c r="A5" i="220"/>
  <c r="A6" i="220"/>
  <c r="A7" i="220"/>
  <c r="A8" i="220"/>
  <c r="G8" i="220"/>
  <c r="A28" i="220"/>
  <c r="G28" i="220"/>
  <c r="A29" i="220"/>
  <c r="G29" i="220" s="1"/>
  <c r="A30" i="220"/>
  <c r="G30" i="220" s="1"/>
  <c r="A31" i="220"/>
  <c r="A32" i="220"/>
  <c r="G32" i="220" s="1"/>
  <c r="A33" i="220"/>
  <c r="G33" i="220" s="1"/>
  <c r="A34" i="220"/>
  <c r="G34" i="220" s="1"/>
  <c r="A35" i="220"/>
  <c r="A36" i="220"/>
  <c r="A37" i="220"/>
  <c r="A38" i="220"/>
  <c r="A39" i="220"/>
  <c r="G39" i="220" s="1"/>
  <c r="A40" i="220"/>
  <c r="A41" i="220"/>
  <c r="G41" i="220" s="1"/>
  <c r="A42" i="220"/>
  <c r="A43" i="220"/>
  <c r="A44" i="220"/>
  <c r="A45" i="220"/>
  <c r="G45" i="220"/>
  <c r="A46" i="220"/>
  <c r="G46" i="220" s="1"/>
  <c r="A47" i="220"/>
  <c r="G47" i="220"/>
  <c r="A48" i="220"/>
  <c r="A49" i="220"/>
  <c r="A50" i="220"/>
  <c r="A51" i="220"/>
  <c r="G51" i="220" s="1"/>
  <c r="A52" i="220"/>
  <c r="G52" i="220"/>
  <c r="A53" i="220"/>
  <c r="G53" i="220"/>
  <c r="A54" i="220"/>
  <c r="A55" i="220"/>
  <c r="A56" i="220"/>
  <c r="A57" i="220"/>
  <c r="G57" i="220"/>
  <c r="A58" i="220"/>
  <c r="G58" i="220" s="1"/>
  <c r="A59" i="220"/>
  <c r="G59" i="220" s="1"/>
  <c r="A60" i="220"/>
  <c r="A61" i="220"/>
  <c r="A62" i="220"/>
  <c r="A63" i="220"/>
  <c r="G63" i="220" s="1"/>
  <c r="A64" i="220"/>
  <c r="G64" i="220" s="1"/>
  <c r="A65" i="220"/>
  <c r="A66" i="220"/>
  <c r="A67" i="220"/>
  <c r="A68" i="220"/>
  <c r="G68" i="220" s="1"/>
  <c r="A69" i="220"/>
  <c r="G69" i="220"/>
  <c r="A70" i="220"/>
  <c r="G70" i="220" s="1"/>
  <c r="A71" i="220"/>
  <c r="G71" i="220"/>
  <c r="A72" i="220"/>
  <c r="A73" i="220"/>
  <c r="A74" i="220"/>
  <c r="A75" i="220"/>
  <c r="G75" i="220" s="1"/>
  <c r="A76" i="220"/>
  <c r="G76" i="220"/>
  <c r="A77" i="220"/>
  <c r="G77" i="220" s="1"/>
  <c r="A78" i="220"/>
  <c r="A79" i="220"/>
  <c r="A80" i="220"/>
  <c r="A81" i="220"/>
  <c r="G81" i="220"/>
  <c r="A82" i="220"/>
  <c r="G82" i="220" s="1"/>
  <c r="A83" i="220"/>
  <c r="G83" i="220" s="1"/>
  <c r="A84" i="220"/>
  <c r="A85" i="220"/>
  <c r="A86" i="220"/>
  <c r="A87" i="220"/>
  <c r="G87" i="220"/>
  <c r="A88" i="220"/>
  <c r="G88" i="220"/>
  <c r="A89" i="220"/>
  <c r="A90" i="220"/>
  <c r="A91" i="220"/>
  <c r="A92" i="220"/>
  <c r="A93" i="220"/>
  <c r="G93" i="220" s="1"/>
  <c r="A94" i="220"/>
  <c r="G94" i="220" s="1"/>
  <c r="A95" i="220"/>
  <c r="G95" i="220" s="1"/>
  <c r="A96" i="220"/>
  <c r="A97" i="220"/>
  <c r="A98" i="220"/>
  <c r="A99" i="220"/>
  <c r="G99" i="220" s="1"/>
  <c r="A100" i="220"/>
  <c r="G100" i="220" s="1"/>
  <c r="A101" i="220"/>
  <c r="G101" i="220" s="1"/>
  <c r="A102" i="220"/>
  <c r="A103" i="220"/>
  <c r="O148" i="220" s="1"/>
  <c r="A104" i="220"/>
  <c r="A105" i="220"/>
  <c r="G105" i="220" s="1"/>
  <c r="A106" i="220"/>
  <c r="G106" i="220" s="1"/>
  <c r="A107" i="220"/>
  <c r="A108" i="220"/>
  <c r="A109" i="220"/>
  <c r="A110" i="220"/>
  <c r="A111" i="220"/>
  <c r="G111" i="220" s="1"/>
  <c r="A112" i="220"/>
  <c r="G112" i="220" s="1"/>
  <c r="A113" i="220"/>
  <c r="G113" i="220" s="1"/>
  <c r="A114" i="220"/>
  <c r="A115" i="220"/>
  <c r="R151" i="220" s="1"/>
  <c r="A116" i="220"/>
  <c r="A117" i="220"/>
  <c r="G117" i="220"/>
  <c r="A118" i="220"/>
  <c r="G118" i="220" s="1"/>
  <c r="A119" i="220"/>
  <c r="G119" i="220" s="1"/>
  <c r="A120" i="220"/>
  <c r="G120" i="220" s="1"/>
  <c r="A121" i="220"/>
  <c r="A122" i="220"/>
  <c r="A123" i="220"/>
  <c r="G123" i="220" s="1"/>
  <c r="A124" i="220"/>
  <c r="G124" i="220" s="1"/>
  <c r="A125" i="220"/>
  <c r="G125" i="220" s="1"/>
  <c r="A126" i="220"/>
  <c r="A127" i="220"/>
  <c r="A128" i="220"/>
  <c r="A129" i="220"/>
  <c r="A130" i="220"/>
  <c r="G130" i="220" s="1"/>
  <c r="A131" i="220"/>
  <c r="G131" i="220" s="1"/>
  <c r="A132" i="220"/>
  <c r="A133" i="220"/>
  <c r="A134" i="220"/>
  <c r="A135" i="220"/>
  <c r="G135" i="220"/>
  <c r="A136" i="220"/>
  <c r="G136" i="220" s="1"/>
  <c r="A137" i="220"/>
  <c r="G137" i="220"/>
  <c r="A138" i="220"/>
  <c r="G138" i="220" s="1"/>
  <c r="A139" i="220"/>
  <c r="G139" i="220" s="1"/>
  <c r="A140" i="220"/>
  <c r="A141" i="220"/>
  <c r="G141" i="220" s="1"/>
  <c r="A142" i="220"/>
  <c r="G142" i="220"/>
  <c r="A2" i="220"/>
  <c r="A29" i="221"/>
  <c r="A30" i="221"/>
  <c r="G30" i="221"/>
  <c r="A31" i="221"/>
  <c r="G31" i="221"/>
  <c r="A32" i="221"/>
  <c r="G32" i="221"/>
  <c r="A33" i="221"/>
  <c r="G33" i="221" s="1"/>
  <c r="A34" i="221"/>
  <c r="G34" i="221" s="1"/>
  <c r="A35" i="221"/>
  <c r="G35" i="221" s="1"/>
  <c r="A36" i="221"/>
  <c r="G36" i="221"/>
  <c r="A37" i="221"/>
  <c r="G37" i="221"/>
  <c r="A38" i="221"/>
  <c r="G38" i="221"/>
  <c r="A39" i="221"/>
  <c r="G39" i="221"/>
  <c r="A40" i="221"/>
  <c r="A41" i="221"/>
  <c r="A42" i="221"/>
  <c r="G42" i="221" s="1"/>
  <c r="A43" i="221"/>
  <c r="G43" i="221" s="1"/>
  <c r="A44" i="221"/>
  <c r="G44" i="221" s="1"/>
  <c r="A45" i="221"/>
  <c r="G45" i="221"/>
  <c r="A46" i="221"/>
  <c r="G46" i="221"/>
  <c r="A47" i="221"/>
  <c r="G47" i="221" s="1"/>
  <c r="A48" i="221"/>
  <c r="A49" i="221"/>
  <c r="G49" i="221" s="1"/>
  <c r="A50" i="221"/>
  <c r="G50" i="221" s="1"/>
  <c r="A51" i="221"/>
  <c r="G51" i="221" s="1"/>
  <c r="A52" i="221"/>
  <c r="G52" i="221" s="1"/>
  <c r="A53" i="221"/>
  <c r="G53" i="221" s="1"/>
  <c r="A54" i="221"/>
  <c r="G54" i="221" s="1"/>
  <c r="A55" i="221"/>
  <c r="G55" i="221"/>
  <c r="A56" i="221"/>
  <c r="G56" i="221"/>
  <c r="A57" i="221"/>
  <c r="G57" i="221"/>
  <c r="A58" i="221"/>
  <c r="G58" i="221"/>
  <c r="A59" i="221"/>
  <c r="G59" i="221"/>
  <c r="A60" i="221"/>
  <c r="G60" i="221" s="1"/>
  <c r="A61" i="221"/>
  <c r="G61" i="221"/>
  <c r="A62" i="221"/>
  <c r="G62" i="221"/>
  <c r="A63" i="221"/>
  <c r="G63" i="221"/>
  <c r="A64" i="221"/>
  <c r="G64" i="221" s="1"/>
  <c r="A65" i="221"/>
  <c r="G65" i="221"/>
  <c r="A66" i="221"/>
  <c r="G66" i="221"/>
  <c r="A67" i="221"/>
  <c r="A68" i="221"/>
  <c r="G68" i="221" s="1"/>
  <c r="A69" i="221"/>
  <c r="G69" i="221" s="1"/>
  <c r="A70" i="221"/>
  <c r="G70" i="221" s="1"/>
  <c r="A71" i="221"/>
  <c r="G71" i="221" s="1"/>
  <c r="A72" i="221"/>
  <c r="G72" i="221"/>
  <c r="A73" i="221"/>
  <c r="G73" i="221"/>
  <c r="A74" i="221"/>
  <c r="G74" i="221"/>
  <c r="A75" i="221"/>
  <c r="G75" i="221" s="1"/>
  <c r="A76" i="221"/>
  <c r="G76" i="221"/>
  <c r="A77" i="221"/>
  <c r="G77" i="221"/>
  <c r="A78" i="221"/>
  <c r="G78" i="221"/>
  <c r="A79" i="221"/>
  <c r="G79" i="221" s="1"/>
  <c r="A80" i="221"/>
  <c r="G80" i="221"/>
  <c r="A81" i="221"/>
  <c r="G81" i="221"/>
  <c r="A82" i="221"/>
  <c r="G82" i="221" s="1"/>
  <c r="A83" i="221"/>
  <c r="G83" i="221"/>
  <c r="A84" i="221"/>
  <c r="G84" i="221" s="1"/>
  <c r="A85" i="221"/>
  <c r="G85" i="221"/>
  <c r="A86" i="221"/>
  <c r="G86" i="221" s="1"/>
  <c r="A87" i="221"/>
  <c r="G87" i="221" s="1"/>
  <c r="A88" i="221"/>
  <c r="G88" i="221" s="1"/>
  <c r="A89" i="221"/>
  <c r="G89" i="221"/>
  <c r="A90" i="221"/>
  <c r="G90" i="221"/>
  <c r="A91" i="221"/>
  <c r="G91" i="221"/>
  <c r="A92" i="221"/>
  <c r="G92" i="221"/>
  <c r="A93" i="221"/>
  <c r="G93" i="221"/>
  <c r="A94" i="221"/>
  <c r="G94" i="221"/>
  <c r="A95" i="221"/>
  <c r="G95" i="221"/>
  <c r="A96" i="221"/>
  <c r="G96" i="221" s="1"/>
  <c r="A97" i="221"/>
  <c r="G97" i="221"/>
  <c r="A98" i="221"/>
  <c r="G98" i="221"/>
  <c r="A99" i="221"/>
  <c r="G99" i="221"/>
  <c r="A100" i="221"/>
  <c r="G100" i="221"/>
  <c r="A101" i="221"/>
  <c r="O145" i="221" s="1"/>
  <c r="G101" i="221"/>
  <c r="A102" i="221"/>
  <c r="G102" i="221" s="1"/>
  <c r="A103" i="221"/>
  <c r="G103" i="221"/>
  <c r="A104" i="221"/>
  <c r="G104" i="221" s="1"/>
  <c r="A105" i="221"/>
  <c r="G105" i="221"/>
  <c r="A106" i="221"/>
  <c r="G106" i="221" s="1"/>
  <c r="A107" i="221"/>
  <c r="G107" i="221" s="1"/>
  <c r="A108" i="221"/>
  <c r="G108" i="221" s="1"/>
  <c r="A109" i="221"/>
  <c r="G109" i="221" s="1"/>
  <c r="A110" i="221"/>
  <c r="G110" i="221" s="1"/>
  <c r="A111" i="221"/>
  <c r="G111" i="221"/>
  <c r="A112" i="221"/>
  <c r="G112" i="221"/>
  <c r="A113" i="221"/>
  <c r="A114" i="221"/>
  <c r="G114" i="221" s="1"/>
  <c r="A115" i="221"/>
  <c r="G115" i="221" s="1"/>
  <c r="A116" i="221"/>
  <c r="G116" i="221" s="1"/>
  <c r="A117" i="221"/>
  <c r="G117" i="221"/>
  <c r="A118" i="221"/>
  <c r="G118" i="221" s="1"/>
  <c r="A119" i="221"/>
  <c r="G119" i="221" s="1"/>
  <c r="A120" i="221"/>
  <c r="G120" i="221" s="1"/>
  <c r="A121" i="221"/>
  <c r="G121" i="221" s="1"/>
  <c r="A122" i="221"/>
  <c r="G122" i="221" s="1"/>
  <c r="A123" i="221"/>
  <c r="G123" i="221"/>
  <c r="A124" i="221"/>
  <c r="G124" i="221"/>
  <c r="A125" i="221"/>
  <c r="G125" i="221" s="1"/>
  <c r="A126" i="221"/>
  <c r="G126" i="221" s="1"/>
  <c r="A127" i="221"/>
  <c r="A128" i="221"/>
  <c r="G128" i="221" s="1"/>
  <c r="A129" i="221"/>
  <c r="G129" i="221"/>
  <c r="A130" i="221"/>
  <c r="G130" i="221"/>
  <c r="A131" i="221"/>
  <c r="G131" i="221"/>
  <c r="A132" i="221"/>
  <c r="G132" i="221"/>
  <c r="A133" i="221"/>
  <c r="G133" i="221" s="1"/>
  <c r="A134" i="221"/>
  <c r="G134" i="221"/>
  <c r="A135" i="221"/>
  <c r="G135" i="221"/>
  <c r="A136" i="221"/>
  <c r="G136" i="221" s="1"/>
  <c r="A137" i="221"/>
  <c r="G137" i="221"/>
  <c r="A138" i="221"/>
  <c r="G138" i="221" s="1"/>
  <c r="A139" i="221"/>
  <c r="G139" i="221" s="1"/>
  <c r="A3" i="221"/>
  <c r="A4" i="221"/>
  <c r="A5" i="221"/>
  <c r="A6" i="221"/>
  <c r="A7" i="221"/>
  <c r="U145" i="221" s="1"/>
  <c r="G7" i="221"/>
  <c r="A8" i="221"/>
  <c r="G8" i="221"/>
  <c r="U147" i="221"/>
  <c r="T147" i="221"/>
  <c r="S147" i="221"/>
  <c r="P147" i="221"/>
  <c r="D141" i="221"/>
  <c r="I139" i="221"/>
  <c r="E139" i="221"/>
  <c r="I138" i="221"/>
  <c r="E138" i="221"/>
  <c r="T138" i="221"/>
  <c r="I137" i="221"/>
  <c r="E137" i="221"/>
  <c r="R137" i="221" s="1"/>
  <c r="I136" i="221"/>
  <c r="E136" i="221"/>
  <c r="U136" i="221"/>
  <c r="I135" i="221"/>
  <c r="E135" i="221"/>
  <c r="R135" i="221"/>
  <c r="I134" i="221"/>
  <c r="E134" i="221"/>
  <c r="P134" i="221"/>
  <c r="I133" i="221"/>
  <c r="E133" i="221"/>
  <c r="P133" i="221" s="1"/>
  <c r="I132" i="221"/>
  <c r="E132" i="221"/>
  <c r="U132" i="221"/>
  <c r="I131" i="221"/>
  <c r="E131" i="221"/>
  <c r="T131" i="221"/>
  <c r="I130" i="221"/>
  <c r="E130" i="221"/>
  <c r="Q130" i="221"/>
  <c r="I129" i="221"/>
  <c r="E129" i="221"/>
  <c r="R129" i="221"/>
  <c r="I128" i="221"/>
  <c r="E128" i="221"/>
  <c r="P128" i="221"/>
  <c r="I127" i="221"/>
  <c r="E127" i="221"/>
  <c r="I126" i="221"/>
  <c r="E126" i="221"/>
  <c r="T126" i="221"/>
  <c r="I125" i="221"/>
  <c r="E125" i="221"/>
  <c r="R125" i="221"/>
  <c r="I124" i="221"/>
  <c r="E124" i="221"/>
  <c r="T124" i="221"/>
  <c r="I123" i="221"/>
  <c r="E123" i="221"/>
  <c r="U123" i="221"/>
  <c r="I122" i="221"/>
  <c r="E122" i="221"/>
  <c r="I121" i="221"/>
  <c r="E121" i="221"/>
  <c r="U121" i="221"/>
  <c r="I120" i="221"/>
  <c r="E120" i="221"/>
  <c r="T120" i="221"/>
  <c r="I119" i="221"/>
  <c r="E119" i="221"/>
  <c r="I118" i="221"/>
  <c r="E118" i="221"/>
  <c r="I117" i="221"/>
  <c r="E117" i="221"/>
  <c r="R117" i="221"/>
  <c r="I116" i="221"/>
  <c r="E116" i="221"/>
  <c r="U116" i="221"/>
  <c r="I115" i="221"/>
  <c r="E115" i="221"/>
  <c r="I114" i="221"/>
  <c r="E114" i="221"/>
  <c r="U114" i="221"/>
  <c r="I113" i="221"/>
  <c r="E113" i="221"/>
  <c r="I112" i="221"/>
  <c r="E112" i="221"/>
  <c r="U112" i="221"/>
  <c r="I111" i="221"/>
  <c r="E111" i="221"/>
  <c r="P111" i="221"/>
  <c r="I110" i="221"/>
  <c r="E110" i="221"/>
  <c r="S110" i="221"/>
  <c r="I109" i="221"/>
  <c r="E109" i="221"/>
  <c r="Q109" i="221"/>
  <c r="I108" i="221"/>
  <c r="E108" i="221"/>
  <c r="I107" i="221"/>
  <c r="E107" i="221"/>
  <c r="R107" i="221"/>
  <c r="I106" i="221"/>
  <c r="E106" i="221"/>
  <c r="I105" i="221"/>
  <c r="E105" i="221"/>
  <c r="S105" i="221"/>
  <c r="I104" i="221"/>
  <c r="E104" i="221"/>
  <c r="S104" i="221" s="1"/>
  <c r="I103" i="221"/>
  <c r="E103" i="221"/>
  <c r="S103" i="221"/>
  <c r="I102" i="221"/>
  <c r="E102" i="221"/>
  <c r="R102" i="221"/>
  <c r="I101" i="221"/>
  <c r="E101" i="221"/>
  <c r="P101" i="221"/>
  <c r="I100" i="221"/>
  <c r="E100" i="221"/>
  <c r="Q100" i="221" s="1"/>
  <c r="I99" i="221"/>
  <c r="E99" i="221"/>
  <c r="U99" i="221"/>
  <c r="I98" i="221"/>
  <c r="E98" i="221"/>
  <c r="Q98" i="221"/>
  <c r="I97" i="221"/>
  <c r="E97" i="221"/>
  <c r="T97" i="221"/>
  <c r="I96" i="221"/>
  <c r="E96" i="221"/>
  <c r="R96" i="221"/>
  <c r="I95" i="221"/>
  <c r="E95" i="221"/>
  <c r="U95" i="221"/>
  <c r="I94" i="221"/>
  <c r="E94" i="221"/>
  <c r="Q94" i="221"/>
  <c r="I93" i="221"/>
  <c r="E93" i="221"/>
  <c r="I92" i="221"/>
  <c r="E92" i="221"/>
  <c r="P92" i="221" s="1"/>
  <c r="I91" i="221"/>
  <c r="E91" i="221"/>
  <c r="Q91" i="221"/>
  <c r="I90" i="221"/>
  <c r="E90" i="221"/>
  <c r="U90" i="221"/>
  <c r="I89" i="221"/>
  <c r="E89" i="221"/>
  <c r="I88" i="221"/>
  <c r="E88" i="221"/>
  <c r="R88" i="221"/>
  <c r="I87" i="221"/>
  <c r="E87" i="221"/>
  <c r="Q87" i="221"/>
  <c r="I86" i="221"/>
  <c r="E86" i="221"/>
  <c r="T86" i="221"/>
  <c r="I85" i="221"/>
  <c r="E85" i="221"/>
  <c r="P85" i="221"/>
  <c r="I84" i="221"/>
  <c r="E84" i="221"/>
  <c r="Q84" i="221" s="1"/>
  <c r="I83" i="221"/>
  <c r="E83" i="221"/>
  <c r="I82" i="221"/>
  <c r="E82" i="221"/>
  <c r="S82" i="221"/>
  <c r="I81" i="221"/>
  <c r="E81" i="221"/>
  <c r="I80" i="221"/>
  <c r="E80" i="221"/>
  <c r="S80" i="221"/>
  <c r="I79" i="221"/>
  <c r="E79" i="221"/>
  <c r="I78" i="221"/>
  <c r="E78" i="221"/>
  <c r="S78" i="221"/>
  <c r="I77" i="221"/>
  <c r="E77" i="221"/>
  <c r="I76" i="221"/>
  <c r="E76" i="221"/>
  <c r="Q76" i="221"/>
  <c r="I75" i="221"/>
  <c r="E75" i="221"/>
  <c r="I74" i="221"/>
  <c r="E74" i="221"/>
  <c r="P74" i="221"/>
  <c r="I73" i="221"/>
  <c r="E73" i="221"/>
  <c r="T73" i="221"/>
  <c r="I72" i="221"/>
  <c r="E72" i="221"/>
  <c r="I71" i="221"/>
  <c r="E71" i="221"/>
  <c r="I70" i="221"/>
  <c r="E70" i="221"/>
  <c r="I69" i="221"/>
  <c r="E69" i="221"/>
  <c r="R69" i="221"/>
  <c r="I68" i="221"/>
  <c r="E68" i="221"/>
  <c r="Q68" i="221"/>
  <c r="I67" i="221"/>
  <c r="E67" i="221"/>
  <c r="S67" i="221"/>
  <c r="I66" i="221"/>
  <c r="E66" i="221"/>
  <c r="I65" i="221"/>
  <c r="E65" i="221"/>
  <c r="I64" i="221"/>
  <c r="E64" i="221"/>
  <c r="P64" i="221"/>
  <c r="I63" i="221"/>
  <c r="E63" i="221"/>
  <c r="Q63" i="221"/>
  <c r="I62" i="221"/>
  <c r="E62" i="221"/>
  <c r="I61" i="221"/>
  <c r="E61" i="221"/>
  <c r="T61" i="221"/>
  <c r="I60" i="221"/>
  <c r="E60" i="221"/>
  <c r="Q60" i="221" s="1"/>
  <c r="I59" i="221"/>
  <c r="E59" i="221"/>
  <c r="I58" i="221"/>
  <c r="E58" i="221"/>
  <c r="I57" i="221"/>
  <c r="E57" i="221"/>
  <c r="I56" i="221"/>
  <c r="E56" i="221"/>
  <c r="U56" i="221"/>
  <c r="I55" i="221"/>
  <c r="E55" i="221"/>
  <c r="S55" i="221" s="1"/>
  <c r="I54" i="221"/>
  <c r="E54" i="221"/>
  <c r="R54" i="221"/>
  <c r="I53" i="221"/>
  <c r="E53" i="221"/>
  <c r="T53" i="221"/>
  <c r="I52" i="221"/>
  <c r="E52" i="221"/>
  <c r="T52" i="221"/>
  <c r="I51" i="221"/>
  <c r="E51" i="221"/>
  <c r="Q51" i="221"/>
  <c r="I50" i="221"/>
  <c r="E50" i="221"/>
  <c r="I49" i="221"/>
  <c r="E49" i="221"/>
  <c r="I48" i="221"/>
  <c r="E48" i="221"/>
  <c r="U48" i="221"/>
  <c r="G48" i="221"/>
  <c r="I47" i="221"/>
  <c r="E47" i="221"/>
  <c r="I46" i="221"/>
  <c r="E46" i="221"/>
  <c r="P46" i="221"/>
  <c r="I45" i="221"/>
  <c r="E45" i="221"/>
  <c r="U45" i="221"/>
  <c r="I44" i="221"/>
  <c r="E44" i="221"/>
  <c r="I43" i="221"/>
  <c r="E43" i="221"/>
  <c r="U43" i="221" s="1"/>
  <c r="I42" i="221"/>
  <c r="E42" i="221"/>
  <c r="I41" i="221"/>
  <c r="E41" i="221"/>
  <c r="I40" i="221"/>
  <c r="E40" i="221"/>
  <c r="I39" i="221"/>
  <c r="E39" i="221"/>
  <c r="I38" i="221"/>
  <c r="E38" i="221"/>
  <c r="I37" i="221"/>
  <c r="E37" i="221"/>
  <c r="I36" i="221"/>
  <c r="E36" i="221"/>
  <c r="I35" i="221"/>
  <c r="E35" i="221"/>
  <c r="P35" i="221" s="1"/>
  <c r="I34" i="221"/>
  <c r="E34" i="221"/>
  <c r="I33" i="221"/>
  <c r="E33" i="221"/>
  <c r="I32" i="221"/>
  <c r="E32" i="221"/>
  <c r="I31" i="221"/>
  <c r="E31" i="221"/>
  <c r="P31" i="221"/>
  <c r="I30" i="221"/>
  <c r="E30" i="221"/>
  <c r="P30" i="221" s="1"/>
  <c r="I29" i="221"/>
  <c r="E29" i="221"/>
  <c r="I28" i="221"/>
  <c r="E28" i="221"/>
  <c r="E8" i="221"/>
  <c r="E7" i="221"/>
  <c r="P7" i="221" s="1"/>
  <c r="E6" i="221"/>
  <c r="E5" i="221"/>
  <c r="Q5" i="221"/>
  <c r="AC4" i="221"/>
  <c r="AH4" i="221"/>
  <c r="E4" i="221"/>
  <c r="AC3" i="221"/>
  <c r="AH3" i="221"/>
  <c r="E3" i="221"/>
  <c r="R3" i="221"/>
  <c r="AC2" i="221"/>
  <c r="AH2" i="221"/>
  <c r="E2" i="221"/>
  <c r="Q2" i="221"/>
  <c r="A2" i="221"/>
  <c r="U150" i="220"/>
  <c r="T150" i="220"/>
  <c r="S150" i="220"/>
  <c r="P150" i="220"/>
  <c r="D144" i="220"/>
  <c r="I142" i="220"/>
  <c r="E142" i="220"/>
  <c r="U142" i="220"/>
  <c r="I141" i="220"/>
  <c r="E141" i="220"/>
  <c r="S141" i="220"/>
  <c r="I140" i="220"/>
  <c r="E140" i="220"/>
  <c r="T140" i="220"/>
  <c r="G140" i="220"/>
  <c r="I139" i="220"/>
  <c r="E139" i="220"/>
  <c r="U139" i="220"/>
  <c r="I138" i="220"/>
  <c r="E138" i="220"/>
  <c r="U138" i="220"/>
  <c r="I137" i="220"/>
  <c r="E137" i="220"/>
  <c r="Q137" i="220"/>
  <c r="I136" i="220"/>
  <c r="E136" i="220"/>
  <c r="I135" i="220"/>
  <c r="E135" i="220"/>
  <c r="U135" i="220"/>
  <c r="I134" i="220"/>
  <c r="E134" i="220"/>
  <c r="U134" i="220" s="1"/>
  <c r="G134" i="220"/>
  <c r="I133" i="220"/>
  <c r="E133" i="220"/>
  <c r="T133" i="220"/>
  <c r="G133" i="220"/>
  <c r="I132" i="220"/>
  <c r="E132" i="220"/>
  <c r="G132" i="220"/>
  <c r="I131" i="220"/>
  <c r="E131" i="220"/>
  <c r="I130" i="220"/>
  <c r="E130" i="220"/>
  <c r="I129" i="220"/>
  <c r="E129" i="220"/>
  <c r="U129" i="220"/>
  <c r="I128" i="220"/>
  <c r="E128" i="220"/>
  <c r="R128" i="220"/>
  <c r="G128" i="220"/>
  <c r="I127" i="220"/>
  <c r="E127" i="220"/>
  <c r="U127" i="220" s="1"/>
  <c r="G127" i="220"/>
  <c r="I126" i="220"/>
  <c r="E126" i="220"/>
  <c r="G126" i="220"/>
  <c r="I125" i="220"/>
  <c r="E125" i="220"/>
  <c r="Q125" i="220"/>
  <c r="I124" i="220"/>
  <c r="E124" i="220"/>
  <c r="I123" i="220"/>
  <c r="E123" i="220"/>
  <c r="Q123" i="220"/>
  <c r="I122" i="220"/>
  <c r="E122" i="220"/>
  <c r="G122" i="220"/>
  <c r="I121" i="220"/>
  <c r="E121" i="220"/>
  <c r="G121" i="220"/>
  <c r="I120" i="220"/>
  <c r="E120" i="220"/>
  <c r="I119" i="220"/>
  <c r="E119" i="220"/>
  <c r="P119" i="220"/>
  <c r="I118" i="220"/>
  <c r="E118" i="220"/>
  <c r="T118" i="220"/>
  <c r="I117" i="220"/>
  <c r="E117" i="220"/>
  <c r="S117" i="220"/>
  <c r="I116" i="220"/>
  <c r="E116" i="220"/>
  <c r="G116" i="220"/>
  <c r="I115" i="220"/>
  <c r="E115" i="220"/>
  <c r="S115" i="220"/>
  <c r="G115" i="220"/>
  <c r="I114" i="220"/>
  <c r="E114" i="220"/>
  <c r="U114" i="220" s="1"/>
  <c r="G114" i="220"/>
  <c r="I113" i="220"/>
  <c r="E113" i="220"/>
  <c r="Q113" i="220" s="1"/>
  <c r="I112" i="220"/>
  <c r="E112" i="220"/>
  <c r="I111" i="220"/>
  <c r="E111" i="220"/>
  <c r="S111" i="220"/>
  <c r="I110" i="220"/>
  <c r="E110" i="220"/>
  <c r="G110" i="220"/>
  <c r="I109" i="220"/>
  <c r="E109" i="220"/>
  <c r="U109" i="220"/>
  <c r="G109" i="220"/>
  <c r="I108" i="220"/>
  <c r="E108" i="220"/>
  <c r="S108" i="220"/>
  <c r="G108" i="220"/>
  <c r="I107" i="220"/>
  <c r="E107" i="220"/>
  <c r="G107" i="220"/>
  <c r="I106" i="220"/>
  <c r="E106" i="220"/>
  <c r="I105" i="220"/>
  <c r="E105" i="220"/>
  <c r="P105" i="220"/>
  <c r="I104" i="220"/>
  <c r="E104" i="220"/>
  <c r="G104" i="220"/>
  <c r="I103" i="220"/>
  <c r="E103" i="220"/>
  <c r="G103" i="220"/>
  <c r="I102" i="220"/>
  <c r="E102" i="220"/>
  <c r="R102" i="220"/>
  <c r="G102" i="220"/>
  <c r="I101" i="220"/>
  <c r="E101" i="220"/>
  <c r="I100" i="220"/>
  <c r="E100" i="220"/>
  <c r="R100" i="220" s="1"/>
  <c r="I99" i="220"/>
  <c r="E99" i="220"/>
  <c r="T99" i="220"/>
  <c r="I98" i="220"/>
  <c r="E98" i="220"/>
  <c r="P98" i="220"/>
  <c r="G98" i="220"/>
  <c r="I97" i="220"/>
  <c r="E97" i="220"/>
  <c r="G97" i="220"/>
  <c r="I96" i="220"/>
  <c r="E96" i="220"/>
  <c r="G96" i="220"/>
  <c r="I95" i="220"/>
  <c r="E95" i="220"/>
  <c r="U95" i="220"/>
  <c r="I94" i="220"/>
  <c r="E94" i="220"/>
  <c r="U94" i="220"/>
  <c r="I93" i="220"/>
  <c r="E93" i="220"/>
  <c r="T93" i="220"/>
  <c r="I92" i="220"/>
  <c r="E92" i="220"/>
  <c r="G92" i="220"/>
  <c r="I91" i="220"/>
  <c r="E91" i="220"/>
  <c r="P91" i="220" s="1"/>
  <c r="G91" i="220"/>
  <c r="I90" i="220"/>
  <c r="E90" i="220"/>
  <c r="G90" i="220"/>
  <c r="I89" i="220"/>
  <c r="E89" i="220"/>
  <c r="U89" i="220"/>
  <c r="I88" i="220"/>
  <c r="E88" i="220"/>
  <c r="P88" i="220" s="1"/>
  <c r="I87" i="220"/>
  <c r="E87" i="220"/>
  <c r="S87" i="220" s="1"/>
  <c r="I86" i="220"/>
  <c r="E86" i="220"/>
  <c r="G86" i="220"/>
  <c r="I85" i="220"/>
  <c r="E85" i="220"/>
  <c r="T85" i="220"/>
  <c r="G85" i="220"/>
  <c r="I84" i="220"/>
  <c r="E84" i="220"/>
  <c r="G84" i="220"/>
  <c r="I83" i="220"/>
  <c r="E83" i="220"/>
  <c r="T83" i="220"/>
  <c r="I82" i="220"/>
  <c r="E82" i="220"/>
  <c r="U82" i="220"/>
  <c r="I81" i="220"/>
  <c r="E81" i="220"/>
  <c r="U81" i="220" s="1"/>
  <c r="I80" i="220"/>
  <c r="E80" i="220"/>
  <c r="U80" i="220"/>
  <c r="G80" i="220"/>
  <c r="I79" i="220"/>
  <c r="E79" i="220"/>
  <c r="G79" i="220"/>
  <c r="I78" i="220"/>
  <c r="E78" i="220"/>
  <c r="T78" i="220"/>
  <c r="G78" i="220"/>
  <c r="I77" i="220"/>
  <c r="E77" i="220"/>
  <c r="P77" i="220"/>
  <c r="I76" i="220"/>
  <c r="E76" i="220"/>
  <c r="S76" i="220"/>
  <c r="I75" i="220"/>
  <c r="E75" i="220"/>
  <c r="Q75" i="220" s="1"/>
  <c r="I74" i="220"/>
  <c r="E74" i="220"/>
  <c r="U74" i="220"/>
  <c r="G74" i="220"/>
  <c r="I73" i="220"/>
  <c r="E73" i="220"/>
  <c r="P73" i="220" s="1"/>
  <c r="G73" i="220"/>
  <c r="I72" i="220"/>
  <c r="E72" i="220"/>
  <c r="G72" i="220"/>
  <c r="I71" i="220"/>
  <c r="E71" i="220"/>
  <c r="I70" i="220"/>
  <c r="E70" i="220"/>
  <c r="I69" i="220"/>
  <c r="E69" i="220"/>
  <c r="U69" i="220"/>
  <c r="I68" i="220"/>
  <c r="E68" i="220"/>
  <c r="U68" i="220"/>
  <c r="I67" i="220"/>
  <c r="E67" i="220"/>
  <c r="G67" i="220"/>
  <c r="I66" i="220"/>
  <c r="E66" i="220"/>
  <c r="S66" i="220" s="1"/>
  <c r="G66" i="220"/>
  <c r="I65" i="220"/>
  <c r="E65" i="220"/>
  <c r="Q65" i="220"/>
  <c r="G65" i="220"/>
  <c r="I64" i="220"/>
  <c r="E64" i="220"/>
  <c r="I63" i="220"/>
  <c r="E63" i="220"/>
  <c r="R63" i="220" s="1"/>
  <c r="I62" i="220"/>
  <c r="E62" i="220"/>
  <c r="G62" i="220"/>
  <c r="I61" i="220"/>
  <c r="E61" i="220"/>
  <c r="G61" i="220"/>
  <c r="I60" i="220"/>
  <c r="E60" i="220"/>
  <c r="G60" i="220"/>
  <c r="I59" i="220"/>
  <c r="E59" i="220"/>
  <c r="T59" i="220"/>
  <c r="I58" i="220"/>
  <c r="E58" i="220"/>
  <c r="I57" i="220"/>
  <c r="E57" i="220"/>
  <c r="S57" i="220"/>
  <c r="I56" i="220"/>
  <c r="E56" i="220"/>
  <c r="G56" i="220"/>
  <c r="I55" i="220"/>
  <c r="E55" i="220"/>
  <c r="G55" i="220"/>
  <c r="I54" i="220"/>
  <c r="E54" i="220"/>
  <c r="G54" i="220"/>
  <c r="I53" i="220"/>
  <c r="E53" i="220"/>
  <c r="P53" i="220"/>
  <c r="I52" i="220"/>
  <c r="E52" i="220"/>
  <c r="I51" i="220"/>
  <c r="E51" i="220"/>
  <c r="P51" i="220" s="1"/>
  <c r="I50" i="220"/>
  <c r="E50" i="220"/>
  <c r="T50" i="220" s="1"/>
  <c r="G50" i="220"/>
  <c r="I49" i="220"/>
  <c r="E49" i="220"/>
  <c r="G49" i="220"/>
  <c r="I48" i="220"/>
  <c r="E48" i="220"/>
  <c r="G48" i="220"/>
  <c r="I47" i="220"/>
  <c r="E47" i="220"/>
  <c r="T47" i="220" s="1"/>
  <c r="I46" i="220"/>
  <c r="E46" i="220"/>
  <c r="I45" i="220"/>
  <c r="E45" i="220"/>
  <c r="T45" i="220"/>
  <c r="I44" i="220"/>
  <c r="E44" i="220"/>
  <c r="G44" i="220"/>
  <c r="I43" i="220"/>
  <c r="E43" i="220"/>
  <c r="T43" i="220"/>
  <c r="G43" i="220"/>
  <c r="I42" i="220"/>
  <c r="E42" i="220"/>
  <c r="G42" i="220"/>
  <c r="I41" i="220"/>
  <c r="E41" i="220"/>
  <c r="I40" i="220"/>
  <c r="E40" i="220"/>
  <c r="I39" i="220"/>
  <c r="E39" i="220"/>
  <c r="T39" i="220" s="1"/>
  <c r="I38" i="220"/>
  <c r="E38" i="220"/>
  <c r="T38" i="220"/>
  <c r="G38" i="220"/>
  <c r="I37" i="220"/>
  <c r="E37" i="220"/>
  <c r="G37" i="220"/>
  <c r="I36" i="220"/>
  <c r="E36" i="220"/>
  <c r="G36" i="220"/>
  <c r="I35" i="220"/>
  <c r="E35" i="220"/>
  <c r="G35" i="220"/>
  <c r="I34" i="220"/>
  <c r="E34" i="220"/>
  <c r="I33" i="220"/>
  <c r="E33" i="220"/>
  <c r="I32" i="220"/>
  <c r="E32" i="220"/>
  <c r="I31" i="220"/>
  <c r="E31" i="220"/>
  <c r="G31" i="220"/>
  <c r="I30" i="220"/>
  <c r="E30" i="220"/>
  <c r="I29" i="220"/>
  <c r="E29" i="220"/>
  <c r="I28" i="220"/>
  <c r="E28" i="220"/>
  <c r="I8" i="220"/>
  <c r="E8" i="220"/>
  <c r="I7" i="220"/>
  <c r="E7" i="220"/>
  <c r="G7" i="220"/>
  <c r="I6" i="220"/>
  <c r="E6" i="220"/>
  <c r="T6" i="220"/>
  <c r="G6" i="220"/>
  <c r="I5" i="220"/>
  <c r="E5" i="220"/>
  <c r="P5" i="220" s="1"/>
  <c r="G5" i="220"/>
  <c r="AC4" i="220"/>
  <c r="AH4" i="220" s="1"/>
  <c r="I4" i="220"/>
  <c r="E4" i="220"/>
  <c r="U4" i="220"/>
  <c r="AC3" i="220"/>
  <c r="AH3" i="220"/>
  <c r="I3" i="220"/>
  <c r="E3" i="220"/>
  <c r="Q3" i="220" s="1"/>
  <c r="AC2" i="220"/>
  <c r="AH2" i="220"/>
  <c r="I2" i="220"/>
  <c r="E2" i="220"/>
  <c r="T2" i="220"/>
  <c r="AC2" i="219"/>
  <c r="AH2" i="219"/>
  <c r="U114" i="231"/>
  <c r="T114" i="231"/>
  <c r="S114" i="231"/>
  <c r="R114" i="231"/>
  <c r="Q114" i="231"/>
  <c r="V114" i="231"/>
  <c r="U29" i="222"/>
  <c r="R147" i="221"/>
  <c r="R150" i="220"/>
  <c r="U168" i="219"/>
  <c r="T168" i="219"/>
  <c r="S168" i="219"/>
  <c r="P168" i="219"/>
  <c r="D162" i="219"/>
  <c r="I160" i="219"/>
  <c r="E160" i="219"/>
  <c r="U160" i="219"/>
  <c r="I159" i="219"/>
  <c r="E159" i="219"/>
  <c r="S159" i="219" s="1"/>
  <c r="T159" i="219"/>
  <c r="I158" i="219"/>
  <c r="E158" i="219"/>
  <c r="I157" i="219"/>
  <c r="E157" i="219"/>
  <c r="I156" i="219"/>
  <c r="E156" i="219"/>
  <c r="T156" i="219"/>
  <c r="I155" i="219"/>
  <c r="E155" i="219"/>
  <c r="I154" i="219"/>
  <c r="E154" i="219"/>
  <c r="T154" i="219" s="1"/>
  <c r="I153" i="219"/>
  <c r="E153" i="219"/>
  <c r="T153" i="219"/>
  <c r="I152" i="219"/>
  <c r="E152" i="219"/>
  <c r="I151" i="219"/>
  <c r="E151" i="219"/>
  <c r="I150" i="219"/>
  <c r="E150" i="219"/>
  <c r="U150" i="219"/>
  <c r="I149" i="219"/>
  <c r="E149" i="219"/>
  <c r="T149" i="219"/>
  <c r="I148" i="219"/>
  <c r="E148" i="219"/>
  <c r="T148" i="219"/>
  <c r="I147" i="219"/>
  <c r="E147" i="219"/>
  <c r="U147" i="219"/>
  <c r="I146" i="219"/>
  <c r="E146" i="219"/>
  <c r="T146" i="219"/>
  <c r="I145" i="219"/>
  <c r="E145" i="219"/>
  <c r="T145" i="219"/>
  <c r="I144" i="219"/>
  <c r="E144" i="219"/>
  <c r="S144" i="219"/>
  <c r="I143" i="219"/>
  <c r="E143" i="219"/>
  <c r="T143" i="219"/>
  <c r="I142" i="219"/>
  <c r="E142" i="219"/>
  <c r="T142" i="219"/>
  <c r="I141" i="219"/>
  <c r="E141" i="219"/>
  <c r="S141" i="219"/>
  <c r="I140" i="219"/>
  <c r="E140" i="219"/>
  <c r="T140" i="219"/>
  <c r="I139" i="219"/>
  <c r="E139" i="219"/>
  <c r="I138" i="219"/>
  <c r="E138" i="219"/>
  <c r="I137" i="219"/>
  <c r="E137" i="219"/>
  <c r="T137" i="219"/>
  <c r="I136" i="219"/>
  <c r="E136" i="219"/>
  <c r="T136" i="219"/>
  <c r="I135" i="219"/>
  <c r="E135" i="219"/>
  <c r="I134" i="219"/>
  <c r="E134" i="219"/>
  <c r="T134" i="219"/>
  <c r="I133" i="219"/>
  <c r="E133" i="219"/>
  <c r="T133" i="219"/>
  <c r="I132" i="219"/>
  <c r="E132" i="219"/>
  <c r="U132" i="219"/>
  <c r="I131" i="219"/>
  <c r="E131" i="219"/>
  <c r="I130" i="219"/>
  <c r="E130" i="219"/>
  <c r="U130" i="219" s="1"/>
  <c r="I129" i="219"/>
  <c r="E129" i="219"/>
  <c r="S129" i="219"/>
  <c r="I128" i="219"/>
  <c r="E128" i="219"/>
  <c r="S128" i="219"/>
  <c r="I127" i="219"/>
  <c r="E127" i="219"/>
  <c r="S127" i="219" s="1"/>
  <c r="I126" i="219"/>
  <c r="E126" i="219"/>
  <c r="I125" i="219"/>
  <c r="E125" i="219"/>
  <c r="S125" i="219"/>
  <c r="I124" i="219"/>
  <c r="E124" i="219"/>
  <c r="U124" i="219"/>
  <c r="I123" i="219"/>
  <c r="E123" i="219"/>
  <c r="S123" i="219" s="1"/>
  <c r="I122" i="219"/>
  <c r="E122" i="219"/>
  <c r="I121" i="219"/>
  <c r="E121" i="219"/>
  <c r="I120" i="219"/>
  <c r="E120" i="219"/>
  <c r="I119" i="219"/>
  <c r="E119" i="219"/>
  <c r="S119" i="219" s="1"/>
  <c r="I118" i="219"/>
  <c r="E118" i="219"/>
  <c r="U118" i="219"/>
  <c r="I117" i="219"/>
  <c r="E117" i="219"/>
  <c r="S117" i="219"/>
  <c r="I116" i="219"/>
  <c r="E116" i="219"/>
  <c r="I115" i="219"/>
  <c r="E115" i="219"/>
  <c r="U115" i="219"/>
  <c r="I114" i="219"/>
  <c r="E114" i="219"/>
  <c r="I113" i="219"/>
  <c r="E113" i="219"/>
  <c r="S113" i="219"/>
  <c r="I112" i="219"/>
  <c r="E112" i="219"/>
  <c r="S112" i="219" s="1"/>
  <c r="I111" i="219"/>
  <c r="E111" i="219"/>
  <c r="R111" i="219"/>
  <c r="I110" i="219"/>
  <c r="E110" i="219"/>
  <c r="S110" i="219"/>
  <c r="I109" i="219"/>
  <c r="E109" i="219"/>
  <c r="T109" i="219"/>
  <c r="I108" i="219"/>
  <c r="E108" i="219"/>
  <c r="U108" i="219"/>
  <c r="I107" i="219"/>
  <c r="E107" i="219"/>
  <c r="S107" i="219" s="1"/>
  <c r="I106" i="219"/>
  <c r="E106" i="219"/>
  <c r="I105" i="219"/>
  <c r="E105" i="219"/>
  <c r="S105" i="219" s="1"/>
  <c r="I104" i="219"/>
  <c r="E104" i="219"/>
  <c r="S104" i="219" s="1"/>
  <c r="I103" i="219"/>
  <c r="E103" i="219"/>
  <c r="I102" i="219"/>
  <c r="E102" i="219"/>
  <c r="U102" i="219"/>
  <c r="I101" i="219"/>
  <c r="E101" i="219"/>
  <c r="S101" i="219" s="1"/>
  <c r="I100" i="219"/>
  <c r="E100" i="219"/>
  <c r="S100" i="219"/>
  <c r="I99" i="219"/>
  <c r="E99" i="219"/>
  <c r="S99" i="219" s="1"/>
  <c r="I98" i="219"/>
  <c r="E98" i="219"/>
  <c r="I97" i="219"/>
  <c r="E97" i="219"/>
  <c r="S97" i="219"/>
  <c r="I96" i="219"/>
  <c r="E96" i="219"/>
  <c r="I95" i="219"/>
  <c r="E95" i="219"/>
  <c r="I94" i="219"/>
  <c r="E94" i="219"/>
  <c r="S94" i="219"/>
  <c r="I93" i="219"/>
  <c r="E93" i="219"/>
  <c r="I92" i="219"/>
  <c r="E92" i="219"/>
  <c r="I91" i="219"/>
  <c r="E91" i="219"/>
  <c r="I90" i="219"/>
  <c r="E90" i="219"/>
  <c r="S90" i="219"/>
  <c r="I89" i="219"/>
  <c r="E89" i="219"/>
  <c r="U89" i="219" s="1"/>
  <c r="I88" i="219"/>
  <c r="E88" i="219"/>
  <c r="U88" i="219"/>
  <c r="I87" i="219"/>
  <c r="E87" i="219"/>
  <c r="S87" i="219"/>
  <c r="I86" i="219"/>
  <c r="E86" i="219"/>
  <c r="I85" i="219"/>
  <c r="E85" i="219"/>
  <c r="S85" i="219"/>
  <c r="I84" i="219"/>
  <c r="E84" i="219"/>
  <c r="U84" i="219"/>
  <c r="I83" i="219"/>
  <c r="E83" i="219"/>
  <c r="S83" i="219" s="1"/>
  <c r="I82" i="219"/>
  <c r="E82" i="219"/>
  <c r="S82" i="219"/>
  <c r="I81" i="219"/>
  <c r="E81" i="219"/>
  <c r="I80" i="219"/>
  <c r="E80" i="219"/>
  <c r="T80" i="219" s="1"/>
  <c r="I79" i="219"/>
  <c r="E79" i="219"/>
  <c r="T79" i="219" s="1"/>
  <c r="I78" i="219"/>
  <c r="E78" i="219"/>
  <c r="T78" i="219"/>
  <c r="I77" i="219"/>
  <c r="E77" i="219"/>
  <c r="I76" i="219"/>
  <c r="E76" i="219"/>
  <c r="I75" i="219"/>
  <c r="E75" i="219"/>
  <c r="T75" i="219"/>
  <c r="I74" i="219"/>
  <c r="E74" i="219"/>
  <c r="T74" i="219"/>
  <c r="I73" i="219"/>
  <c r="E73" i="219"/>
  <c r="I72" i="219"/>
  <c r="E72" i="219"/>
  <c r="I71" i="219"/>
  <c r="E71" i="219"/>
  <c r="T71" i="219"/>
  <c r="I70" i="219"/>
  <c r="E70" i="219"/>
  <c r="T70" i="219" s="1"/>
  <c r="I69" i="219"/>
  <c r="E69" i="219"/>
  <c r="T69" i="219" s="1"/>
  <c r="I68" i="219"/>
  <c r="E68" i="219"/>
  <c r="T68" i="219" s="1"/>
  <c r="I67" i="219"/>
  <c r="E67" i="219"/>
  <c r="I66" i="219"/>
  <c r="E66" i="219"/>
  <c r="I65" i="219"/>
  <c r="E65" i="219"/>
  <c r="I64" i="219"/>
  <c r="E64" i="219"/>
  <c r="T64" i="219" s="1"/>
  <c r="I63" i="219"/>
  <c r="E63" i="219"/>
  <c r="T63" i="219"/>
  <c r="I62" i="219"/>
  <c r="E62" i="219"/>
  <c r="I61" i="219"/>
  <c r="E61" i="219"/>
  <c r="T61" i="219"/>
  <c r="I60" i="219"/>
  <c r="E60" i="219"/>
  <c r="T60" i="219"/>
  <c r="I59" i="219"/>
  <c r="E59" i="219"/>
  <c r="I58" i="219"/>
  <c r="E58" i="219"/>
  <c r="I57" i="219"/>
  <c r="E57" i="219"/>
  <c r="Q57" i="219" s="1"/>
  <c r="I56" i="219"/>
  <c r="E56" i="219"/>
  <c r="T56" i="219"/>
  <c r="I55" i="219"/>
  <c r="E55" i="219"/>
  <c r="I54" i="219"/>
  <c r="E54" i="219"/>
  <c r="S54" i="219"/>
  <c r="I53" i="219"/>
  <c r="E53" i="219"/>
  <c r="I52" i="219"/>
  <c r="E52" i="219"/>
  <c r="R52" i="219"/>
  <c r="I51" i="219"/>
  <c r="E51" i="219"/>
  <c r="I50" i="219"/>
  <c r="E50" i="219"/>
  <c r="S50" i="219"/>
  <c r="I49" i="219"/>
  <c r="E49" i="219"/>
  <c r="S49" i="219"/>
  <c r="I48" i="219"/>
  <c r="E48" i="219"/>
  <c r="S48" i="219"/>
  <c r="I47" i="219"/>
  <c r="E47" i="219"/>
  <c r="S47" i="219" s="1"/>
  <c r="I46" i="219"/>
  <c r="E46" i="219"/>
  <c r="I45" i="219"/>
  <c r="E45" i="219"/>
  <c r="S45" i="219" s="1"/>
  <c r="I44" i="219"/>
  <c r="E44" i="219"/>
  <c r="I43" i="219"/>
  <c r="E43" i="219"/>
  <c r="I42" i="219"/>
  <c r="E42" i="219"/>
  <c r="I41" i="219"/>
  <c r="E41" i="219"/>
  <c r="S41" i="219" s="1"/>
  <c r="I40" i="219"/>
  <c r="E40" i="219"/>
  <c r="S40" i="219" s="1"/>
  <c r="I39" i="219"/>
  <c r="E39" i="219"/>
  <c r="S39" i="219" s="1"/>
  <c r="I38" i="219"/>
  <c r="E38" i="219"/>
  <c r="I37" i="219"/>
  <c r="E37" i="219"/>
  <c r="S37" i="219"/>
  <c r="I36" i="219"/>
  <c r="E36" i="219"/>
  <c r="S36" i="219"/>
  <c r="I35" i="219"/>
  <c r="E35" i="219"/>
  <c r="S35" i="219" s="1"/>
  <c r="I34" i="219"/>
  <c r="E34" i="219"/>
  <c r="T34" i="219" s="1"/>
  <c r="I33" i="219"/>
  <c r="E33" i="219"/>
  <c r="U33" i="219"/>
  <c r="I32" i="219"/>
  <c r="E32" i="219"/>
  <c r="U32" i="219" s="1"/>
  <c r="I31" i="219"/>
  <c r="E31" i="219"/>
  <c r="Q31" i="219" s="1"/>
  <c r="I30" i="219"/>
  <c r="E30" i="219"/>
  <c r="T30" i="219" s="1"/>
  <c r="I29" i="219"/>
  <c r="E29" i="219"/>
  <c r="S29" i="219" s="1"/>
  <c r="I28" i="219"/>
  <c r="E28" i="219"/>
  <c r="I27" i="219"/>
  <c r="E27" i="219"/>
  <c r="S27" i="219"/>
  <c r="I26" i="219"/>
  <c r="E26" i="219"/>
  <c r="T26" i="219" s="1"/>
  <c r="I25" i="219"/>
  <c r="E25" i="219"/>
  <c r="S25" i="219" s="1"/>
  <c r="I24" i="219"/>
  <c r="E24" i="219"/>
  <c r="S24" i="219" s="1"/>
  <c r="AC4" i="219"/>
  <c r="AH4" i="219"/>
  <c r="I23" i="219"/>
  <c r="E23" i="219"/>
  <c r="S23" i="219" s="1"/>
  <c r="AC3" i="219"/>
  <c r="AH3" i="219"/>
  <c r="I22" i="219"/>
  <c r="E22" i="219"/>
  <c r="S22" i="219"/>
  <c r="I21" i="219"/>
  <c r="E21" i="219"/>
  <c r="T21" i="219" s="1"/>
  <c r="W114" i="231"/>
  <c r="Y114" i="231" s="1"/>
  <c r="R157" i="219"/>
  <c r="P33" i="219"/>
  <c r="U125" i="219"/>
  <c r="U111" i="219"/>
  <c r="R105" i="219"/>
  <c r="R90" i="219"/>
  <c r="U158" i="219"/>
  <c r="P110" i="219"/>
  <c r="T117" i="219"/>
  <c r="R128" i="219"/>
  <c r="S160" i="219"/>
  <c r="S140" i="219"/>
  <c r="P159" i="219"/>
  <c r="P114" i="219"/>
  <c r="R159" i="219"/>
  <c r="Q97" i="219"/>
  <c r="R114" i="219"/>
  <c r="R125" i="219"/>
  <c r="Q128" i="219"/>
  <c r="R133" i="219"/>
  <c r="U144" i="219"/>
  <c r="Q157" i="219"/>
  <c r="Q158" i="219"/>
  <c r="Q159" i="219"/>
  <c r="Q160" i="219"/>
  <c r="S137" i="219"/>
  <c r="P25" i="219"/>
  <c r="U96" i="219"/>
  <c r="Q130" i="219"/>
  <c r="S157" i="219"/>
  <c r="U159" i="219"/>
  <c r="T160" i="219"/>
  <c r="R99" i="219"/>
  <c r="R25" i="219"/>
  <c r="U74" i="219"/>
  <c r="P95" i="219"/>
  <c r="P27" i="219"/>
  <c r="P113" i="219"/>
  <c r="P53" i="219"/>
  <c r="Q56" i="219"/>
  <c r="T82" i="219"/>
  <c r="T87" i="219"/>
  <c r="T94" i="219"/>
  <c r="R95" i="219"/>
  <c r="R101" i="219"/>
  <c r="R104" i="219"/>
  <c r="Q109" i="219"/>
  <c r="U113" i="219"/>
  <c r="Q123" i="219"/>
  <c r="Q136" i="219"/>
  <c r="R143" i="219"/>
  <c r="S148" i="219"/>
  <c r="Q152" i="219"/>
  <c r="P156" i="219"/>
  <c r="U54" i="219"/>
  <c r="Q82" i="219"/>
  <c r="Q148" i="219"/>
  <c r="P22" i="219"/>
  <c r="P32" i="219"/>
  <c r="R22" i="219"/>
  <c r="U23" i="219"/>
  <c r="AC4" i="217"/>
  <c r="AH4" i="217" s="1"/>
  <c r="U153" i="217"/>
  <c r="T153" i="217"/>
  <c r="P153" i="217"/>
  <c r="A143" i="217"/>
  <c r="G143" i="217" s="1"/>
  <c r="A144" i="217"/>
  <c r="G144" i="217" s="1"/>
  <c r="A145" i="217"/>
  <c r="G145" i="217" s="1"/>
  <c r="I145" i="217"/>
  <c r="I144" i="217"/>
  <c r="I143" i="217"/>
  <c r="I142" i="217"/>
  <c r="I141" i="217"/>
  <c r="I140" i="217"/>
  <c r="I139" i="217"/>
  <c r="I138" i="217"/>
  <c r="I137" i="217"/>
  <c r="I136" i="217"/>
  <c r="I135" i="217"/>
  <c r="I134" i="217"/>
  <c r="I133" i="217"/>
  <c r="I132" i="217"/>
  <c r="I131" i="217"/>
  <c r="I130" i="217"/>
  <c r="I129" i="217"/>
  <c r="I128" i="217"/>
  <c r="I127" i="217"/>
  <c r="I126" i="217"/>
  <c r="I125" i="217"/>
  <c r="I124" i="217"/>
  <c r="I123" i="217"/>
  <c r="I122" i="217"/>
  <c r="I121" i="217"/>
  <c r="I120" i="217"/>
  <c r="I119" i="217"/>
  <c r="I118" i="217"/>
  <c r="I117" i="217"/>
  <c r="I116" i="217"/>
  <c r="I115" i="217"/>
  <c r="I114" i="217"/>
  <c r="I113" i="217"/>
  <c r="I112" i="217"/>
  <c r="I111" i="217"/>
  <c r="I110" i="217"/>
  <c r="I109" i="217"/>
  <c r="I108" i="217"/>
  <c r="I107" i="217"/>
  <c r="I106" i="217"/>
  <c r="I105" i="217"/>
  <c r="I104" i="217"/>
  <c r="I103" i="217"/>
  <c r="I102" i="217"/>
  <c r="I101" i="217"/>
  <c r="I100" i="217"/>
  <c r="I99" i="217"/>
  <c r="I98" i="217"/>
  <c r="I97" i="217"/>
  <c r="I96" i="217"/>
  <c r="I95" i="217"/>
  <c r="I94" i="217"/>
  <c r="I93" i="217"/>
  <c r="I92" i="217"/>
  <c r="I91" i="217"/>
  <c r="I90" i="217"/>
  <c r="I89" i="217"/>
  <c r="I88" i="217"/>
  <c r="I87" i="217"/>
  <c r="I86" i="217"/>
  <c r="I85" i="217"/>
  <c r="I84" i="217"/>
  <c r="I83" i="217"/>
  <c r="I82" i="217"/>
  <c r="I81" i="217"/>
  <c r="I80" i="217"/>
  <c r="I79" i="217"/>
  <c r="I78" i="217"/>
  <c r="I77" i="217"/>
  <c r="I76" i="217"/>
  <c r="I75" i="217"/>
  <c r="I74" i="217"/>
  <c r="I73" i="217"/>
  <c r="I72" i="217"/>
  <c r="I71" i="217"/>
  <c r="I70" i="217"/>
  <c r="I69" i="217"/>
  <c r="I68" i="217"/>
  <c r="I67" i="217"/>
  <c r="I66" i="217"/>
  <c r="I65" i="217"/>
  <c r="I64" i="217"/>
  <c r="I63" i="217"/>
  <c r="I62" i="217"/>
  <c r="I61" i="217"/>
  <c r="I60" i="217"/>
  <c r="I59" i="217"/>
  <c r="I58" i="217"/>
  <c r="I57" i="217"/>
  <c r="I56" i="217"/>
  <c r="I55" i="217"/>
  <c r="I54" i="217"/>
  <c r="I53" i="217"/>
  <c r="I52" i="217"/>
  <c r="I51" i="217"/>
  <c r="I50" i="217"/>
  <c r="I49" i="217"/>
  <c r="I48" i="217"/>
  <c r="I47" i="217"/>
  <c r="I46" i="217"/>
  <c r="I45" i="217"/>
  <c r="I44" i="217"/>
  <c r="I43" i="217"/>
  <c r="I42" i="217"/>
  <c r="I41" i="217"/>
  <c r="I40" i="217"/>
  <c r="I39" i="217"/>
  <c r="I38" i="217"/>
  <c r="I37" i="217"/>
  <c r="I36" i="217"/>
  <c r="I35" i="217"/>
  <c r="I34" i="217"/>
  <c r="I33" i="217"/>
  <c r="I32" i="217"/>
  <c r="I31" i="217"/>
  <c r="I30" i="217"/>
  <c r="I29" i="217"/>
  <c r="I28" i="217"/>
  <c r="I27" i="217"/>
  <c r="I26" i="217"/>
  <c r="I25" i="217"/>
  <c r="I24" i="217"/>
  <c r="I23" i="217"/>
  <c r="I22" i="217"/>
  <c r="I21" i="217"/>
  <c r="I20" i="217"/>
  <c r="I19" i="217"/>
  <c r="I18" i="217"/>
  <c r="I17" i="217"/>
  <c r="I16" i="217"/>
  <c r="I15" i="217"/>
  <c r="I14" i="217"/>
  <c r="I13" i="217"/>
  <c r="I12" i="217"/>
  <c r="I11" i="217"/>
  <c r="I10" i="217"/>
  <c r="I9" i="217"/>
  <c r="I8" i="217"/>
  <c r="I7" i="217"/>
  <c r="I6" i="217"/>
  <c r="I5" i="217"/>
  <c r="I4" i="217"/>
  <c r="I3" i="217"/>
  <c r="I2" i="217"/>
  <c r="S153" i="217"/>
  <c r="D147" i="217"/>
  <c r="E145" i="217"/>
  <c r="E144" i="217"/>
  <c r="E143" i="217"/>
  <c r="U143" i="217"/>
  <c r="E142" i="217"/>
  <c r="A142" i="217"/>
  <c r="G142" i="217" s="1"/>
  <c r="E141" i="217"/>
  <c r="Q141" i="217"/>
  <c r="A141" i="217"/>
  <c r="G141" i="217" s="1"/>
  <c r="E140" i="217"/>
  <c r="A140" i="217"/>
  <c r="G140" i="217" s="1"/>
  <c r="E139" i="217"/>
  <c r="A139" i="217"/>
  <c r="G139" i="217" s="1"/>
  <c r="E138" i="217"/>
  <c r="U138" i="217" s="1"/>
  <c r="A138" i="217"/>
  <c r="G138" i="217" s="1"/>
  <c r="E137" i="217"/>
  <c r="A137" i="217"/>
  <c r="G137" i="217" s="1"/>
  <c r="E136" i="217"/>
  <c r="U136" i="217"/>
  <c r="A136" i="217"/>
  <c r="G136" i="217" s="1"/>
  <c r="E135" i="217"/>
  <c r="U135" i="217"/>
  <c r="A135" i="217"/>
  <c r="G135" i="217" s="1"/>
  <c r="E134" i="217"/>
  <c r="A134" i="217"/>
  <c r="G134" i="217" s="1"/>
  <c r="E133" i="217"/>
  <c r="A133" i="217"/>
  <c r="G133" i="217" s="1"/>
  <c r="E132" i="217"/>
  <c r="U132" i="217"/>
  <c r="A132" i="217"/>
  <c r="G132" i="217" s="1"/>
  <c r="E131" i="217"/>
  <c r="U131" i="217"/>
  <c r="A131" i="217"/>
  <c r="G131" i="217" s="1"/>
  <c r="E130" i="217"/>
  <c r="A130" i="217"/>
  <c r="E129" i="217"/>
  <c r="A129" i="217"/>
  <c r="G129" i="217" s="1"/>
  <c r="E128" i="217"/>
  <c r="S128" i="217"/>
  <c r="A128" i="217"/>
  <c r="G128" i="217" s="1"/>
  <c r="E127" i="217"/>
  <c r="A127" i="217"/>
  <c r="G127" i="217" s="1"/>
  <c r="E126" i="217"/>
  <c r="A126" i="217"/>
  <c r="G126" i="217" s="1"/>
  <c r="E125" i="217"/>
  <c r="A125" i="217"/>
  <c r="G125" i="217" s="1"/>
  <c r="E124" i="217"/>
  <c r="T124" i="217" s="1"/>
  <c r="A124" i="217"/>
  <c r="G124" i="217" s="1"/>
  <c r="E123" i="217"/>
  <c r="U123" i="217"/>
  <c r="A123" i="217"/>
  <c r="G123" i="217" s="1"/>
  <c r="E122" i="217"/>
  <c r="A122" i="217"/>
  <c r="G122" i="217" s="1"/>
  <c r="E121" i="217"/>
  <c r="A121" i="217"/>
  <c r="G121" i="217" s="1"/>
  <c r="E120" i="217"/>
  <c r="A120" i="217"/>
  <c r="G120" i="217" s="1"/>
  <c r="E119" i="217"/>
  <c r="U119" i="217"/>
  <c r="A119" i="217"/>
  <c r="G119" i="217" s="1"/>
  <c r="E118" i="217"/>
  <c r="U118" i="217" s="1"/>
  <c r="T118" i="217"/>
  <c r="A118" i="217"/>
  <c r="G118" i="217" s="1"/>
  <c r="E117" i="217"/>
  <c r="T117" i="217"/>
  <c r="A117" i="217"/>
  <c r="G117" i="217" s="1"/>
  <c r="E116" i="217"/>
  <c r="T116" i="217"/>
  <c r="A116" i="217"/>
  <c r="G116" i="217" s="1"/>
  <c r="E115" i="217"/>
  <c r="A115" i="217"/>
  <c r="R154" i="217" s="1"/>
  <c r="G115" i="217"/>
  <c r="E114" i="217"/>
  <c r="T114" i="217" s="1"/>
  <c r="U114" i="217"/>
  <c r="A114" i="217"/>
  <c r="E113" i="217"/>
  <c r="U113" i="217"/>
  <c r="A113" i="217"/>
  <c r="G113" i="217" s="1"/>
  <c r="E112" i="217"/>
  <c r="R112" i="217"/>
  <c r="A112" i="217"/>
  <c r="G112" i="217" s="1"/>
  <c r="E111" i="217"/>
  <c r="A111" i="217"/>
  <c r="G111" i="217"/>
  <c r="E110" i="217"/>
  <c r="U110" i="217" s="1"/>
  <c r="A110" i="217"/>
  <c r="G110" i="217"/>
  <c r="E109" i="217"/>
  <c r="T109" i="217"/>
  <c r="A109" i="217"/>
  <c r="G109" i="217" s="1"/>
  <c r="E108" i="217"/>
  <c r="A108" i="217"/>
  <c r="G108" i="217"/>
  <c r="E107" i="217"/>
  <c r="A107" i="217"/>
  <c r="G107" i="217" s="1"/>
  <c r="E106" i="217"/>
  <c r="T106" i="217" s="1"/>
  <c r="A106" i="217"/>
  <c r="G106" i="217" s="1"/>
  <c r="E105" i="217"/>
  <c r="A105" i="217"/>
  <c r="G105" i="217" s="1"/>
  <c r="E104" i="217"/>
  <c r="A104" i="217"/>
  <c r="G104" i="217" s="1"/>
  <c r="E103" i="217"/>
  <c r="A103" i="217"/>
  <c r="G103" i="217" s="1"/>
  <c r="E102" i="217"/>
  <c r="Q102" i="217"/>
  <c r="A102" i="217"/>
  <c r="G102" i="217" s="1"/>
  <c r="E101" i="217"/>
  <c r="T101" i="217"/>
  <c r="A101" i="217"/>
  <c r="G101" i="217" s="1"/>
  <c r="E100" i="217"/>
  <c r="A100" i="217"/>
  <c r="G100" i="217" s="1"/>
  <c r="E99" i="217"/>
  <c r="A99" i="217"/>
  <c r="G99" i="217" s="1"/>
  <c r="E98" i="217"/>
  <c r="U98" i="217" s="1"/>
  <c r="Q98" i="217"/>
  <c r="A98" i="217"/>
  <c r="G98" i="217"/>
  <c r="E97" i="217"/>
  <c r="A97" i="217"/>
  <c r="G97" i="217"/>
  <c r="E96" i="217"/>
  <c r="U96" i="217" s="1"/>
  <c r="A96" i="217"/>
  <c r="G96" i="217" s="1"/>
  <c r="E95" i="217"/>
  <c r="A95" i="217"/>
  <c r="G95" i="217" s="1"/>
  <c r="E94" i="217"/>
  <c r="P94" i="217"/>
  <c r="A94" i="217"/>
  <c r="G94" i="217"/>
  <c r="E93" i="217"/>
  <c r="T93" i="217"/>
  <c r="A93" i="217"/>
  <c r="G93" i="217"/>
  <c r="E92" i="217"/>
  <c r="T92" i="217" s="1"/>
  <c r="A92" i="217"/>
  <c r="G92" i="217" s="1"/>
  <c r="E91" i="217"/>
  <c r="A91" i="217"/>
  <c r="G91" i="217" s="1"/>
  <c r="E90" i="217"/>
  <c r="A90" i="217"/>
  <c r="G90" i="217"/>
  <c r="E89" i="217"/>
  <c r="T89" i="217"/>
  <c r="A89" i="217"/>
  <c r="G89" i="217" s="1"/>
  <c r="E88" i="217"/>
  <c r="A88" i="217"/>
  <c r="G88" i="217" s="1"/>
  <c r="E87" i="217"/>
  <c r="T87" i="217"/>
  <c r="A87" i="217"/>
  <c r="G87" i="217" s="1"/>
  <c r="E86" i="217"/>
  <c r="T86" i="217"/>
  <c r="A86" i="217"/>
  <c r="G86" i="217"/>
  <c r="E85" i="217"/>
  <c r="A85" i="217"/>
  <c r="G85" i="217" s="1"/>
  <c r="E84" i="217"/>
  <c r="T84" i="217" s="1"/>
  <c r="A84" i="217"/>
  <c r="G84" i="217" s="1"/>
  <c r="E83" i="217"/>
  <c r="T83" i="217" s="1"/>
  <c r="A83" i="217"/>
  <c r="G83" i="217"/>
  <c r="E82" i="217"/>
  <c r="Q82" i="217"/>
  <c r="A82" i="217"/>
  <c r="G82" i="217"/>
  <c r="E81" i="217"/>
  <c r="T81" i="217"/>
  <c r="A81" i="217"/>
  <c r="G81" i="217"/>
  <c r="E80" i="217"/>
  <c r="U80" i="217" s="1"/>
  <c r="Q80" i="217"/>
  <c r="A80" i="217"/>
  <c r="G80" i="217" s="1"/>
  <c r="E79" i="217"/>
  <c r="U79" i="217" s="1"/>
  <c r="A79" i="217"/>
  <c r="G79" i="217" s="1"/>
  <c r="E78" i="217"/>
  <c r="T78" i="217"/>
  <c r="A78" i="217"/>
  <c r="G78" i="217" s="1"/>
  <c r="E77" i="217"/>
  <c r="P77" i="217"/>
  <c r="A77" i="217"/>
  <c r="G77" i="217" s="1"/>
  <c r="E76" i="217"/>
  <c r="U76" i="217"/>
  <c r="A76" i="217"/>
  <c r="G76" i="217" s="1"/>
  <c r="E75" i="217"/>
  <c r="A75" i="217"/>
  <c r="G75" i="217" s="1"/>
  <c r="E74" i="217"/>
  <c r="U74" i="217" s="1"/>
  <c r="A74" i="217"/>
  <c r="G74" i="217"/>
  <c r="E73" i="217"/>
  <c r="A73" i="217"/>
  <c r="G73" i="217" s="1"/>
  <c r="E72" i="217"/>
  <c r="A72" i="217"/>
  <c r="G72" i="217"/>
  <c r="E71" i="217"/>
  <c r="A71" i="217"/>
  <c r="G71" i="217"/>
  <c r="E70" i="217"/>
  <c r="U70" i="217" s="1"/>
  <c r="A70" i="217"/>
  <c r="G70" i="217" s="1"/>
  <c r="E69" i="217"/>
  <c r="A69" i="217"/>
  <c r="G69" i="217"/>
  <c r="E68" i="217"/>
  <c r="A68" i="217"/>
  <c r="G68" i="217" s="1"/>
  <c r="E67" i="217"/>
  <c r="U67" i="217"/>
  <c r="A67" i="217"/>
  <c r="E66" i="217"/>
  <c r="T66" i="217" s="1"/>
  <c r="A66" i="217"/>
  <c r="G66" i="217"/>
  <c r="E65" i="217"/>
  <c r="T65" i="217" s="1"/>
  <c r="A65" i="217"/>
  <c r="G65" i="217" s="1"/>
  <c r="E64" i="217"/>
  <c r="T64" i="217" s="1"/>
  <c r="P64" i="217"/>
  <c r="A64" i="217"/>
  <c r="G64" i="217" s="1"/>
  <c r="E63" i="217"/>
  <c r="U63" i="217" s="1"/>
  <c r="A63" i="217"/>
  <c r="G63" i="217" s="1"/>
  <c r="E62" i="217"/>
  <c r="A62" i="217"/>
  <c r="G62" i="217" s="1"/>
  <c r="E61" i="217"/>
  <c r="A61" i="217"/>
  <c r="G61" i="217" s="1"/>
  <c r="E60" i="217"/>
  <c r="A60" i="217"/>
  <c r="G60" i="217" s="1"/>
  <c r="E59" i="217"/>
  <c r="A59" i="217"/>
  <c r="G59" i="217" s="1"/>
  <c r="E58" i="217"/>
  <c r="T58" i="217" s="1"/>
  <c r="P58" i="217"/>
  <c r="A58" i="217"/>
  <c r="G58" i="217" s="1"/>
  <c r="E57" i="217"/>
  <c r="U57" i="217" s="1"/>
  <c r="T57" i="217"/>
  <c r="A57" i="217"/>
  <c r="G57" i="217" s="1"/>
  <c r="E56" i="217"/>
  <c r="U56" i="217" s="1"/>
  <c r="P56" i="217"/>
  <c r="A56" i="217"/>
  <c r="G56" i="217" s="1"/>
  <c r="E55" i="217"/>
  <c r="P55" i="217"/>
  <c r="A55" i="217"/>
  <c r="P152" i="217" s="1"/>
  <c r="G55" i="217"/>
  <c r="E54" i="217"/>
  <c r="A54" i="217"/>
  <c r="G54" i="217" s="1"/>
  <c r="E53" i="217"/>
  <c r="T53" i="217"/>
  <c r="A53" i="217"/>
  <c r="G53" i="217"/>
  <c r="E52" i="217"/>
  <c r="R52" i="217" s="1"/>
  <c r="Q52" i="217"/>
  <c r="A52" i="217"/>
  <c r="E51" i="217"/>
  <c r="T51" i="217" s="1"/>
  <c r="S51" i="217"/>
  <c r="A51" i="217"/>
  <c r="G51" i="217"/>
  <c r="E50" i="217"/>
  <c r="P50" i="217"/>
  <c r="A50" i="217"/>
  <c r="G50" i="217" s="1"/>
  <c r="E49" i="217"/>
  <c r="A49" i="217"/>
  <c r="G49" i="217" s="1"/>
  <c r="E48" i="217"/>
  <c r="A48" i="217"/>
  <c r="G48" i="217" s="1"/>
  <c r="E47" i="217"/>
  <c r="U47" i="217" s="1"/>
  <c r="A47" i="217"/>
  <c r="G47" i="217"/>
  <c r="E46" i="217"/>
  <c r="P46" i="217"/>
  <c r="A46" i="217"/>
  <c r="G46" i="217" s="1"/>
  <c r="E45" i="217"/>
  <c r="A45" i="217"/>
  <c r="G45" i="217" s="1"/>
  <c r="E44" i="217"/>
  <c r="P44" i="217"/>
  <c r="A44" i="217"/>
  <c r="G44" i="217" s="1"/>
  <c r="E43" i="217"/>
  <c r="U43" i="217"/>
  <c r="A43" i="217"/>
  <c r="G43" i="217"/>
  <c r="E42" i="217"/>
  <c r="P42" i="217"/>
  <c r="A42" i="217"/>
  <c r="G42" i="217"/>
  <c r="E41" i="217"/>
  <c r="R41" i="217"/>
  <c r="A41" i="217"/>
  <c r="E40" i="217"/>
  <c r="U40" i="217" s="1"/>
  <c r="A40" i="217"/>
  <c r="G40" i="217" s="1"/>
  <c r="E39" i="217"/>
  <c r="A39" i="217"/>
  <c r="G39" i="217"/>
  <c r="E38" i="217"/>
  <c r="A38" i="217"/>
  <c r="O151" i="217" s="1"/>
  <c r="G38" i="217"/>
  <c r="E37" i="217"/>
  <c r="T37" i="217"/>
  <c r="A37" i="217"/>
  <c r="G37" i="217"/>
  <c r="E36" i="217"/>
  <c r="A36" i="217"/>
  <c r="G36" i="217" s="1"/>
  <c r="E35" i="217"/>
  <c r="Q35" i="217" s="1"/>
  <c r="A35" i="217"/>
  <c r="G35" i="217"/>
  <c r="E34" i="217"/>
  <c r="Q34" i="217"/>
  <c r="A34" i="217"/>
  <c r="G34" i="217" s="1"/>
  <c r="E33" i="217"/>
  <c r="T33" i="217"/>
  <c r="A33" i="217"/>
  <c r="G33" i="217" s="1"/>
  <c r="E32" i="217"/>
  <c r="U32" i="217" s="1"/>
  <c r="P32" i="217"/>
  <c r="A32" i="217"/>
  <c r="G32" i="217" s="1"/>
  <c r="E31" i="217"/>
  <c r="A31" i="217"/>
  <c r="G31" i="217"/>
  <c r="E30" i="217"/>
  <c r="A30" i="217"/>
  <c r="G30" i="217" s="1"/>
  <c r="E29" i="217"/>
  <c r="A29" i="217"/>
  <c r="G29" i="217"/>
  <c r="E28" i="217"/>
  <c r="Q28" i="217" s="1"/>
  <c r="A28" i="217"/>
  <c r="G28" i="217" s="1"/>
  <c r="E27" i="217"/>
  <c r="A27" i="217"/>
  <c r="G27" i="217" s="1"/>
  <c r="E26" i="217"/>
  <c r="A26" i="217"/>
  <c r="E25" i="217"/>
  <c r="P25" i="217"/>
  <c r="A25" i="217"/>
  <c r="G25" i="217" s="1"/>
  <c r="E24" i="217"/>
  <c r="A24" i="217"/>
  <c r="G24" i="217"/>
  <c r="E23" i="217"/>
  <c r="U23" i="217" s="1"/>
  <c r="A23" i="217"/>
  <c r="G23" i="217"/>
  <c r="E22" i="217"/>
  <c r="A22" i="217"/>
  <c r="G22" i="217" s="1"/>
  <c r="E21" i="217"/>
  <c r="R21" i="217" s="1"/>
  <c r="A21" i="217"/>
  <c r="E20" i="217"/>
  <c r="U20" i="217"/>
  <c r="A20" i="217"/>
  <c r="G20" i="217" s="1"/>
  <c r="E19" i="217"/>
  <c r="T19" i="217" s="1"/>
  <c r="P19" i="217"/>
  <c r="A19" i="217"/>
  <c r="G19" i="217" s="1"/>
  <c r="E18" i="217"/>
  <c r="U18" i="217"/>
  <c r="A18" i="217"/>
  <c r="G18" i="217" s="1"/>
  <c r="E17" i="217"/>
  <c r="A17" i="217"/>
  <c r="G17" i="217" s="1"/>
  <c r="E16" i="217"/>
  <c r="A16" i="217"/>
  <c r="G16" i="217"/>
  <c r="E15" i="217"/>
  <c r="A15" i="217"/>
  <c r="T152" i="217" s="1"/>
  <c r="G15" i="217"/>
  <c r="E14" i="217"/>
  <c r="Q14" i="217"/>
  <c r="A14" i="217"/>
  <c r="G14" i="217" s="1"/>
  <c r="E13" i="217"/>
  <c r="S13" i="217" s="1"/>
  <c r="A13" i="217"/>
  <c r="E12" i="217"/>
  <c r="A12" i="217"/>
  <c r="G12" i="217" s="1"/>
  <c r="E11" i="217"/>
  <c r="R11" i="217" s="1"/>
  <c r="A11" i="217"/>
  <c r="G11" i="217" s="1"/>
  <c r="E10" i="217"/>
  <c r="A10" i="217"/>
  <c r="E9" i="217"/>
  <c r="U9" i="217"/>
  <c r="A9" i="217"/>
  <c r="G9" i="217" s="1"/>
  <c r="E8" i="217"/>
  <c r="Q8" i="217"/>
  <c r="A8" i="217"/>
  <c r="G8" i="217" s="1"/>
  <c r="E7" i="217"/>
  <c r="U7" i="217"/>
  <c r="A7" i="217"/>
  <c r="E6" i="217"/>
  <c r="A6" i="217"/>
  <c r="E5" i="217"/>
  <c r="U5" i="217"/>
  <c r="A5" i="217"/>
  <c r="G5" i="217"/>
  <c r="E4" i="217"/>
  <c r="A4" i="217"/>
  <c r="AC3" i="217"/>
  <c r="AH3" i="217"/>
  <c r="E3" i="217"/>
  <c r="A3" i="217"/>
  <c r="O152" i="217" s="1"/>
  <c r="AC2" i="217"/>
  <c r="AH2" i="217"/>
  <c r="E2" i="217"/>
  <c r="A2" i="217"/>
  <c r="G2" i="217"/>
  <c r="U155" i="214"/>
  <c r="T155" i="214"/>
  <c r="S155" i="214"/>
  <c r="R155" i="214"/>
  <c r="Q155" i="214"/>
  <c r="P155" i="214"/>
  <c r="U154" i="214"/>
  <c r="T154" i="214"/>
  <c r="S154" i="214"/>
  <c r="R154" i="214"/>
  <c r="Q154" i="214"/>
  <c r="P154" i="214"/>
  <c r="U153" i="214"/>
  <c r="T153" i="214"/>
  <c r="S153" i="214"/>
  <c r="R153" i="214"/>
  <c r="Q153" i="214"/>
  <c r="P153" i="214"/>
  <c r="U152" i="214"/>
  <c r="U158" i="214" s="1"/>
  <c r="T152" i="214"/>
  <c r="S152" i="214"/>
  <c r="R152" i="214"/>
  <c r="Q152" i="214"/>
  <c r="Q158" i="214" s="1"/>
  <c r="P152" i="214"/>
  <c r="G149" i="214"/>
  <c r="H142" i="214"/>
  <c r="A142" i="214"/>
  <c r="H141" i="214"/>
  <c r="A141" i="214"/>
  <c r="H140" i="214"/>
  <c r="A140" i="214"/>
  <c r="H139" i="214"/>
  <c r="Q139" i="214" s="1"/>
  <c r="A139" i="214"/>
  <c r="H138" i="214"/>
  <c r="A138" i="214"/>
  <c r="H137" i="214"/>
  <c r="A137" i="214"/>
  <c r="H136" i="214"/>
  <c r="A136" i="214"/>
  <c r="H135" i="214"/>
  <c r="A135" i="214"/>
  <c r="H134" i="214"/>
  <c r="A134" i="214"/>
  <c r="H133" i="214"/>
  <c r="A133" i="214"/>
  <c r="H132" i="214"/>
  <c r="H131" i="214"/>
  <c r="A131" i="214"/>
  <c r="H130" i="214"/>
  <c r="A130" i="214"/>
  <c r="H129" i="214"/>
  <c r="A129" i="214"/>
  <c r="H128" i="214"/>
  <c r="A128" i="214"/>
  <c r="H127" i="214"/>
  <c r="A127" i="214"/>
  <c r="H126" i="214"/>
  <c r="A126" i="214"/>
  <c r="H125" i="214"/>
  <c r="A125" i="214"/>
  <c r="H124" i="214"/>
  <c r="A124" i="214"/>
  <c r="H123" i="214"/>
  <c r="A123" i="214"/>
  <c r="H122" i="214"/>
  <c r="A122" i="214"/>
  <c r="H121" i="214"/>
  <c r="A121" i="214"/>
  <c r="H120" i="214"/>
  <c r="H119" i="214"/>
  <c r="A119" i="214"/>
  <c r="H118" i="214"/>
  <c r="A118" i="214"/>
  <c r="H117" i="214"/>
  <c r="A117" i="214"/>
  <c r="H116" i="214"/>
  <c r="A116" i="214"/>
  <c r="H115" i="214"/>
  <c r="A115" i="214"/>
  <c r="H114" i="214"/>
  <c r="A114" i="214"/>
  <c r="H113" i="214"/>
  <c r="A113" i="214"/>
  <c r="H112" i="214"/>
  <c r="A112" i="214"/>
  <c r="H111" i="214"/>
  <c r="A111" i="214"/>
  <c r="H110" i="214"/>
  <c r="A110" i="214"/>
  <c r="H109" i="214"/>
  <c r="H108" i="214"/>
  <c r="A108" i="214"/>
  <c r="H107" i="214"/>
  <c r="A107" i="214"/>
  <c r="H106" i="214"/>
  <c r="A106" i="214"/>
  <c r="H105" i="214"/>
  <c r="U105" i="214"/>
  <c r="A105" i="214"/>
  <c r="H104" i="214"/>
  <c r="A104" i="214"/>
  <c r="H103" i="214"/>
  <c r="H102" i="214"/>
  <c r="A102" i="214"/>
  <c r="H101" i="214"/>
  <c r="A101" i="214"/>
  <c r="H100" i="214"/>
  <c r="H99" i="214"/>
  <c r="A99" i="214"/>
  <c r="H98" i="214"/>
  <c r="A98" i="214"/>
  <c r="H97" i="214"/>
  <c r="A97" i="214"/>
  <c r="H96" i="214"/>
  <c r="A96" i="214"/>
  <c r="H95" i="214"/>
  <c r="A95" i="214"/>
  <c r="H94" i="214"/>
  <c r="A94" i="214"/>
  <c r="H93" i="214"/>
  <c r="A93" i="214"/>
  <c r="H92" i="214"/>
  <c r="A92" i="214"/>
  <c r="H91" i="214"/>
  <c r="A91" i="214"/>
  <c r="H90" i="214"/>
  <c r="A90" i="214"/>
  <c r="H89" i="214"/>
  <c r="A89" i="214"/>
  <c r="H88" i="214"/>
  <c r="A88" i="214"/>
  <c r="H87" i="214"/>
  <c r="A87" i="214"/>
  <c r="H86" i="214"/>
  <c r="A86" i="214"/>
  <c r="H85" i="214"/>
  <c r="A85" i="214"/>
  <c r="H84" i="214"/>
  <c r="A84" i="214"/>
  <c r="H83" i="214"/>
  <c r="A83" i="214"/>
  <c r="H82" i="214"/>
  <c r="A82" i="214"/>
  <c r="H81" i="214"/>
  <c r="A81" i="214"/>
  <c r="H80" i="214"/>
  <c r="A80" i="214"/>
  <c r="H79" i="214"/>
  <c r="A79" i="214"/>
  <c r="H78" i="214"/>
  <c r="A78" i="214"/>
  <c r="H77" i="214"/>
  <c r="A77" i="214"/>
  <c r="H76" i="214"/>
  <c r="A76" i="214"/>
  <c r="H75" i="214"/>
  <c r="A75" i="214"/>
  <c r="H74" i="214"/>
  <c r="A74" i="214"/>
  <c r="H73" i="214"/>
  <c r="A73" i="214"/>
  <c r="H72" i="214"/>
  <c r="A72" i="214"/>
  <c r="H71" i="214"/>
  <c r="U71" i="214"/>
  <c r="A71" i="214"/>
  <c r="H70" i="214"/>
  <c r="A70" i="214"/>
  <c r="H69" i="214"/>
  <c r="A69" i="214"/>
  <c r="H68" i="214"/>
  <c r="A68" i="214"/>
  <c r="H67" i="214"/>
  <c r="A67" i="214"/>
  <c r="H66" i="214"/>
  <c r="A66" i="214"/>
  <c r="H65" i="214"/>
  <c r="A65" i="214"/>
  <c r="H64" i="214"/>
  <c r="A64" i="214"/>
  <c r="H63" i="214"/>
  <c r="A63" i="214"/>
  <c r="H62" i="214"/>
  <c r="A62" i="214"/>
  <c r="H61" i="214"/>
  <c r="A61" i="214"/>
  <c r="H60" i="214"/>
  <c r="P60" i="214"/>
  <c r="A60" i="214"/>
  <c r="H59" i="214"/>
  <c r="A59" i="214"/>
  <c r="H58" i="214"/>
  <c r="A58" i="214"/>
  <c r="H57" i="214"/>
  <c r="A57" i="214"/>
  <c r="H56" i="214"/>
  <c r="A56" i="214"/>
  <c r="H55" i="214"/>
  <c r="A55" i="214"/>
  <c r="H54" i="214"/>
  <c r="A54" i="214"/>
  <c r="H53" i="214"/>
  <c r="A53" i="214"/>
  <c r="H52" i="214"/>
  <c r="A52" i="214"/>
  <c r="H51" i="214"/>
  <c r="A51" i="214"/>
  <c r="H50" i="214"/>
  <c r="A50" i="214"/>
  <c r="H49" i="214"/>
  <c r="A49" i="214"/>
  <c r="H48" i="214"/>
  <c r="A48" i="214"/>
  <c r="H47" i="214"/>
  <c r="A47" i="214"/>
  <c r="H46" i="214"/>
  <c r="A46" i="214"/>
  <c r="H45" i="214"/>
  <c r="A45" i="214"/>
  <c r="H44" i="214"/>
  <c r="A44" i="214"/>
  <c r="H43" i="214"/>
  <c r="A43" i="214"/>
  <c r="H42" i="214"/>
  <c r="P42" i="214"/>
  <c r="A42" i="214"/>
  <c r="H41" i="214"/>
  <c r="A41" i="214"/>
  <c r="H40" i="214"/>
  <c r="A40" i="214"/>
  <c r="H39" i="214"/>
  <c r="A39" i="214"/>
  <c r="H38" i="214"/>
  <c r="A38" i="214"/>
  <c r="H37" i="214"/>
  <c r="U37" i="214"/>
  <c r="A37" i="214"/>
  <c r="H36" i="214"/>
  <c r="A36" i="214"/>
  <c r="H35" i="214"/>
  <c r="A35" i="214"/>
  <c r="H34" i="214"/>
  <c r="A34" i="214"/>
  <c r="H33" i="214"/>
  <c r="A33" i="214"/>
  <c r="H32" i="214"/>
  <c r="A32" i="214"/>
  <c r="H31" i="214"/>
  <c r="A31" i="214"/>
  <c r="H30" i="214"/>
  <c r="A30" i="214"/>
  <c r="H29" i="214"/>
  <c r="A29" i="214"/>
  <c r="H28" i="214"/>
  <c r="A28" i="214"/>
  <c r="H27" i="214"/>
  <c r="A27" i="214"/>
  <c r="H26" i="214"/>
  <c r="A26" i="214"/>
  <c r="H25" i="214"/>
  <c r="A25" i="214"/>
  <c r="H24" i="214"/>
  <c r="A24" i="214"/>
  <c r="H23" i="214"/>
  <c r="A23" i="214"/>
  <c r="H22" i="214"/>
  <c r="A22" i="214"/>
  <c r="H21" i="214"/>
  <c r="A21" i="214"/>
  <c r="H20" i="214"/>
  <c r="A20" i="214"/>
  <c r="H19" i="214"/>
  <c r="A19" i="214"/>
  <c r="H18" i="214"/>
  <c r="A18" i="214"/>
  <c r="H17" i="214"/>
  <c r="A17" i="214"/>
  <c r="H16" i="214"/>
  <c r="A16" i="214"/>
  <c r="H15" i="214"/>
  <c r="P15" i="214" s="1"/>
  <c r="A15" i="214"/>
  <c r="H14" i="214"/>
  <c r="A14" i="214"/>
  <c r="H13" i="214"/>
  <c r="A13" i="214"/>
  <c r="H12" i="214"/>
  <c r="A12" i="214"/>
  <c r="H11" i="214"/>
  <c r="A11" i="214"/>
  <c r="H10" i="214"/>
  <c r="A10" i="214"/>
  <c r="H9" i="214"/>
  <c r="A9" i="214"/>
  <c r="H8" i="214"/>
  <c r="A8" i="214"/>
  <c r="H7" i="214"/>
  <c r="A7" i="214"/>
  <c r="H6" i="214"/>
  <c r="A6" i="214"/>
  <c r="H5" i="214"/>
  <c r="A5" i="214"/>
  <c r="H4" i="214"/>
  <c r="A4" i="214"/>
  <c r="H3" i="214"/>
  <c r="A3" i="214"/>
  <c r="AH5" i="222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T164" i="271"/>
  <c r="W166" i="271"/>
  <c r="Y157" i="271"/>
  <c r="X157" i="271"/>
  <c r="W157" i="271"/>
  <c r="V157" i="271"/>
  <c r="U157" i="271"/>
  <c r="T157" i="271"/>
  <c r="Z157" i="271" s="1"/>
  <c r="AB157" i="271" s="1"/>
  <c r="Q166" i="270"/>
  <c r="W170" i="282"/>
  <c r="T171" i="281"/>
  <c r="T169" i="281"/>
  <c r="S169" i="281"/>
  <c r="T169" i="278"/>
  <c r="Y169" i="277"/>
  <c r="U163" i="254" l="1"/>
  <c r="A149" i="214"/>
  <c r="O159" i="214" s="1"/>
  <c r="AL5" i="274"/>
  <c r="AG6" i="274"/>
  <c r="T2" i="274"/>
  <c r="X2" i="274"/>
  <c r="W2" i="274"/>
  <c r="V2" i="274"/>
  <c r="Y2" i="274"/>
  <c r="T3" i="274"/>
  <c r="W3" i="274"/>
  <c r="X3" i="274"/>
  <c r="V3" i="274"/>
  <c r="Y3" i="274"/>
  <c r="T4" i="274"/>
  <c r="X4" i="274"/>
  <c r="V4" i="274"/>
  <c r="W4" i="274"/>
  <c r="Y4" i="274"/>
  <c r="X5" i="274"/>
  <c r="W5" i="274"/>
  <c r="V5" i="274"/>
  <c r="Y5" i="274"/>
  <c r="W6" i="274"/>
  <c r="V6" i="274"/>
  <c r="X6" i="274"/>
  <c r="Y6" i="274"/>
  <c r="X7" i="274"/>
  <c r="V7" i="274"/>
  <c r="W7" i="274"/>
  <c r="Y7" i="274"/>
  <c r="T8" i="274"/>
  <c r="V8" i="274"/>
  <c r="X8" i="274"/>
  <c r="W8" i="274"/>
  <c r="Y8" i="274"/>
  <c r="T9" i="274"/>
  <c r="V9" i="274"/>
  <c r="Y9" i="274"/>
  <c r="W9" i="274"/>
  <c r="X9" i="274"/>
  <c r="T10" i="274"/>
  <c r="V10" i="274"/>
  <c r="Y10" i="274"/>
  <c r="W10" i="274"/>
  <c r="X10" i="274"/>
  <c r="T11" i="274"/>
  <c r="Y11" i="274"/>
  <c r="W11" i="274"/>
  <c r="X11" i="274"/>
  <c r="V11" i="274"/>
  <c r="T12" i="274"/>
  <c r="Y12" i="274"/>
  <c r="W12" i="274"/>
  <c r="X12" i="274"/>
  <c r="V12" i="274"/>
  <c r="T13" i="274"/>
  <c r="Y13" i="274"/>
  <c r="X13" i="274"/>
  <c r="V13" i="274"/>
  <c r="W13" i="274"/>
  <c r="T14" i="274"/>
  <c r="Y14" i="274"/>
  <c r="X14" i="274"/>
  <c r="W14" i="274"/>
  <c r="V14" i="274"/>
  <c r="T15" i="274"/>
  <c r="Y15" i="274"/>
  <c r="X15" i="274"/>
  <c r="V15" i="274"/>
  <c r="W15" i="274"/>
  <c r="Y16" i="274"/>
  <c r="X16" i="274"/>
  <c r="W16" i="274"/>
  <c r="V16" i="274"/>
  <c r="Z16" i="274" s="1"/>
  <c r="AB16" i="274" s="1"/>
  <c r="T17" i="274"/>
  <c r="Y17" i="274"/>
  <c r="X17" i="274"/>
  <c r="W17" i="274"/>
  <c r="V17" i="274"/>
  <c r="T18" i="274"/>
  <c r="Y18" i="274"/>
  <c r="X18" i="274"/>
  <c r="W18" i="274"/>
  <c r="V18" i="274"/>
  <c r="T19" i="274"/>
  <c r="X19" i="274"/>
  <c r="V19" i="274"/>
  <c r="Z19" i="274" s="1"/>
  <c r="AB19" i="274" s="1"/>
  <c r="Y19" i="274"/>
  <c r="W19" i="274"/>
  <c r="T20" i="274"/>
  <c r="V20" i="274"/>
  <c r="W20" i="274"/>
  <c r="X20" i="274"/>
  <c r="Y20" i="274"/>
  <c r="T21" i="274"/>
  <c r="V21" i="274"/>
  <c r="W21" i="274"/>
  <c r="X21" i="274"/>
  <c r="Y21" i="274"/>
  <c r="T22" i="274"/>
  <c r="W22" i="274"/>
  <c r="X22" i="274"/>
  <c r="V22" i="274"/>
  <c r="Y22" i="274"/>
  <c r="T23" i="274"/>
  <c r="W23" i="274"/>
  <c r="V23" i="274"/>
  <c r="X23" i="274"/>
  <c r="Y23" i="274"/>
  <c r="V24" i="274"/>
  <c r="X24" i="274"/>
  <c r="W24" i="274"/>
  <c r="Y24" i="274"/>
  <c r="T25" i="274"/>
  <c r="Y25" i="274"/>
  <c r="V25" i="274"/>
  <c r="W25" i="274"/>
  <c r="X25" i="274"/>
  <c r="T26" i="274"/>
  <c r="Y26" i="274"/>
  <c r="W26" i="274"/>
  <c r="V26" i="274"/>
  <c r="X26" i="274"/>
  <c r="T27" i="274"/>
  <c r="Y27" i="274"/>
  <c r="V27" i="274"/>
  <c r="W27" i="274"/>
  <c r="X27" i="274"/>
  <c r="T28" i="274"/>
  <c r="Y28" i="274"/>
  <c r="X28" i="274"/>
  <c r="V28" i="274"/>
  <c r="W28" i="274"/>
  <c r="T29" i="274"/>
  <c r="Y29" i="274"/>
  <c r="W29" i="274"/>
  <c r="X29" i="274"/>
  <c r="V29" i="274"/>
  <c r="T30" i="274"/>
  <c r="Y30" i="274"/>
  <c r="V30" i="274"/>
  <c r="W30" i="274"/>
  <c r="X30" i="274"/>
  <c r="X31" i="274"/>
  <c r="V31" i="274"/>
  <c r="W31" i="274"/>
  <c r="Y31" i="274"/>
  <c r="T32" i="274"/>
  <c r="X32" i="274"/>
  <c r="W32" i="274"/>
  <c r="V32" i="274"/>
  <c r="Y32" i="274"/>
  <c r="T33" i="274"/>
  <c r="X33" i="274"/>
  <c r="V33" i="274"/>
  <c r="W33" i="274"/>
  <c r="Y33" i="274"/>
  <c r="T34" i="274"/>
  <c r="W34" i="274"/>
  <c r="X34" i="274"/>
  <c r="V34" i="274"/>
  <c r="Y34" i="274"/>
  <c r="X35" i="274"/>
  <c r="W35" i="274"/>
  <c r="V35" i="274"/>
  <c r="Y35" i="274"/>
  <c r="T36" i="274"/>
  <c r="V36" i="274"/>
  <c r="W36" i="274"/>
  <c r="X36" i="274"/>
  <c r="Y36" i="274"/>
  <c r="T37" i="274"/>
  <c r="V37" i="274"/>
  <c r="X37" i="274"/>
  <c r="W37" i="274"/>
  <c r="Y37" i="274"/>
  <c r="T38" i="274"/>
  <c r="Y38" i="274"/>
  <c r="W38" i="274"/>
  <c r="X38" i="274"/>
  <c r="V38" i="274"/>
  <c r="T39" i="274"/>
  <c r="Y39" i="274"/>
  <c r="W39" i="274"/>
  <c r="X39" i="274"/>
  <c r="V39" i="274"/>
  <c r="T40" i="274"/>
  <c r="Y40" i="274"/>
  <c r="X40" i="274"/>
  <c r="V40" i="274"/>
  <c r="W40" i="274"/>
  <c r="T41" i="274"/>
  <c r="X41" i="274"/>
  <c r="Y41" i="274"/>
  <c r="W41" i="274"/>
  <c r="V41" i="274"/>
  <c r="T42" i="274"/>
  <c r="Y42" i="274"/>
  <c r="W42" i="274"/>
  <c r="V42" i="274"/>
  <c r="X42" i="274"/>
  <c r="T43" i="274"/>
  <c r="Y43" i="274"/>
  <c r="V43" i="274"/>
  <c r="W43" i="274"/>
  <c r="X43" i="274"/>
  <c r="T44" i="274"/>
  <c r="Y44" i="274"/>
  <c r="V44" i="274"/>
  <c r="W44" i="274"/>
  <c r="X44" i="274"/>
  <c r="T45" i="274"/>
  <c r="X45" i="274"/>
  <c r="Y45" i="274"/>
  <c r="V45" i="274"/>
  <c r="W45" i="274"/>
  <c r="T46" i="274"/>
  <c r="V46" i="274"/>
  <c r="Y46" i="274"/>
  <c r="W46" i="274"/>
  <c r="X46" i="274"/>
  <c r="T47" i="274"/>
  <c r="X47" i="274"/>
  <c r="V47" i="274"/>
  <c r="Y47" i="274"/>
  <c r="W47" i="274"/>
  <c r="T48" i="274"/>
  <c r="V48" i="274"/>
  <c r="Y48" i="274"/>
  <c r="X48" i="274"/>
  <c r="W48" i="274"/>
  <c r="T49" i="274"/>
  <c r="W49" i="274"/>
  <c r="X49" i="274"/>
  <c r="V49" i="274"/>
  <c r="Y49" i="274"/>
  <c r="T50" i="274"/>
  <c r="W50" i="274"/>
  <c r="Y50" i="274"/>
  <c r="X50" i="274"/>
  <c r="V50" i="274"/>
  <c r="W51" i="274"/>
  <c r="X51" i="274"/>
  <c r="V51" i="274"/>
  <c r="Y51" i="274"/>
  <c r="T52" i="274"/>
  <c r="W52" i="274"/>
  <c r="X52" i="274"/>
  <c r="V52" i="274"/>
  <c r="Y52" i="274"/>
  <c r="T53" i="274"/>
  <c r="Y53" i="274"/>
  <c r="V53" i="274"/>
  <c r="X53" i="274"/>
  <c r="W53" i="274"/>
  <c r="T54" i="274"/>
  <c r="Y54" i="274"/>
  <c r="V54" i="274"/>
  <c r="Z54" i="274" s="1"/>
  <c r="AB54" i="274" s="1"/>
  <c r="W54" i="274"/>
  <c r="X54" i="274"/>
  <c r="T55" i="274"/>
  <c r="Y55" i="274"/>
  <c r="W55" i="274"/>
  <c r="X55" i="274"/>
  <c r="V55" i="274"/>
  <c r="T56" i="274"/>
  <c r="Y56" i="274"/>
  <c r="W56" i="274"/>
  <c r="V56" i="274"/>
  <c r="X56" i="274"/>
  <c r="T57" i="274"/>
  <c r="Y57" i="274"/>
  <c r="V57" i="274"/>
  <c r="W57" i="274"/>
  <c r="X57" i="274"/>
  <c r="T58" i="274"/>
  <c r="Y58" i="274"/>
  <c r="V58" i="274"/>
  <c r="W58" i="274"/>
  <c r="X58" i="274"/>
  <c r="Y59" i="274"/>
  <c r="W59" i="274"/>
  <c r="V59" i="274"/>
  <c r="X59" i="274"/>
  <c r="Y60" i="274"/>
  <c r="V60" i="274"/>
  <c r="W60" i="274"/>
  <c r="X60" i="274"/>
  <c r="Y61" i="274"/>
  <c r="V61" i="274"/>
  <c r="W61" i="274"/>
  <c r="X61" i="274"/>
  <c r="T62" i="274"/>
  <c r="V62" i="274"/>
  <c r="W62" i="274"/>
  <c r="X62" i="274"/>
  <c r="Y62" i="274"/>
  <c r="T63" i="274"/>
  <c r="Y63" i="274"/>
  <c r="W63" i="274"/>
  <c r="V63" i="274"/>
  <c r="X63" i="274"/>
  <c r="T64" i="274"/>
  <c r="X64" i="274"/>
  <c r="V64" i="274"/>
  <c r="W64" i="274"/>
  <c r="Y64" i="274"/>
  <c r="T65" i="274"/>
  <c r="V65" i="274"/>
  <c r="W65" i="274"/>
  <c r="Y65" i="274"/>
  <c r="X65" i="274"/>
  <c r="W66" i="274"/>
  <c r="V66" i="274"/>
  <c r="X66" i="274"/>
  <c r="Y66" i="274"/>
  <c r="X67" i="274"/>
  <c r="Y67" i="274"/>
  <c r="W67" i="274"/>
  <c r="V67" i="274"/>
  <c r="Z67" i="274" s="1"/>
  <c r="AB67" i="274" s="1"/>
  <c r="T68" i="274"/>
  <c r="V68" i="274"/>
  <c r="W68" i="274"/>
  <c r="X68" i="274"/>
  <c r="Y68" i="274"/>
  <c r="V69" i="274"/>
  <c r="X69" i="274"/>
  <c r="W69" i="274"/>
  <c r="Y69" i="274"/>
  <c r="T70" i="274"/>
  <c r="V70" i="274"/>
  <c r="W70" i="274"/>
  <c r="Y70" i="274"/>
  <c r="X70" i="274"/>
  <c r="T71" i="274"/>
  <c r="V71" i="274"/>
  <c r="X71" i="274"/>
  <c r="W71" i="274"/>
  <c r="Y71" i="274"/>
  <c r="T72" i="274"/>
  <c r="X72" i="274"/>
  <c r="W72" i="274"/>
  <c r="V72" i="274"/>
  <c r="Y72" i="274"/>
  <c r="T73" i="274"/>
  <c r="W73" i="274"/>
  <c r="X73" i="274"/>
  <c r="Y73" i="274"/>
  <c r="V73" i="274"/>
  <c r="T74" i="274"/>
  <c r="W74" i="274"/>
  <c r="X74" i="274"/>
  <c r="Y74" i="274"/>
  <c r="V74" i="274"/>
  <c r="T75" i="274"/>
  <c r="Y75" i="274"/>
  <c r="W75" i="274"/>
  <c r="X75" i="274"/>
  <c r="V75" i="274"/>
  <c r="T76" i="274"/>
  <c r="Y76" i="274"/>
  <c r="W76" i="274"/>
  <c r="X76" i="274"/>
  <c r="V76" i="274"/>
  <c r="T77" i="274"/>
  <c r="X77" i="274"/>
  <c r="Y77" i="274"/>
  <c r="V77" i="274"/>
  <c r="W77" i="274"/>
  <c r="V78" i="274"/>
  <c r="X78" i="274"/>
  <c r="Y78" i="274"/>
  <c r="W78" i="274"/>
  <c r="T79" i="274"/>
  <c r="X79" i="274"/>
  <c r="Y79" i="274"/>
  <c r="V79" i="274"/>
  <c r="W79" i="274"/>
  <c r="T80" i="274"/>
  <c r="X80" i="274"/>
  <c r="Y80" i="274"/>
  <c r="V80" i="274"/>
  <c r="W80" i="274"/>
  <c r="T81" i="274"/>
  <c r="X81" i="274"/>
  <c r="Y81" i="274"/>
  <c r="V81" i="274"/>
  <c r="W81" i="274"/>
  <c r="T82" i="274"/>
  <c r="Y82" i="274"/>
  <c r="V82" i="274"/>
  <c r="X82" i="274"/>
  <c r="W82" i="274"/>
  <c r="Y83" i="274"/>
  <c r="X83" i="274"/>
  <c r="V83" i="274"/>
  <c r="W83" i="274"/>
  <c r="T84" i="274"/>
  <c r="V84" i="274"/>
  <c r="Z84" i="274" s="1"/>
  <c r="AB84" i="274" s="1"/>
  <c r="X84" i="274"/>
  <c r="W84" i="274"/>
  <c r="Y84" i="274"/>
  <c r="T85" i="274"/>
  <c r="V85" i="274"/>
  <c r="X85" i="274"/>
  <c r="W85" i="274"/>
  <c r="Y85" i="274"/>
  <c r="V86" i="274"/>
  <c r="W86" i="274"/>
  <c r="Y86" i="274"/>
  <c r="X86" i="274"/>
  <c r="T87" i="274"/>
  <c r="V87" i="274"/>
  <c r="W87" i="274"/>
  <c r="Y87" i="274"/>
  <c r="X87" i="274"/>
  <c r="T88" i="274"/>
  <c r="X88" i="274"/>
  <c r="V88" i="274"/>
  <c r="Y88" i="274"/>
  <c r="W88" i="274"/>
  <c r="T89" i="274"/>
  <c r="Y89" i="274"/>
  <c r="X89" i="274"/>
  <c r="V89" i="274"/>
  <c r="W89" i="274"/>
  <c r="T90" i="274"/>
  <c r="Y90" i="274"/>
  <c r="X90" i="274"/>
  <c r="V90" i="274"/>
  <c r="W90" i="274"/>
  <c r="T91" i="274"/>
  <c r="Y91" i="274"/>
  <c r="X91" i="274"/>
  <c r="V91" i="274"/>
  <c r="W91" i="274"/>
  <c r="T92" i="274"/>
  <c r="Y92" i="274"/>
  <c r="W92" i="274"/>
  <c r="V92" i="274"/>
  <c r="X92" i="274"/>
  <c r="Y93" i="274"/>
  <c r="W93" i="274"/>
  <c r="V93" i="274"/>
  <c r="X93" i="274"/>
  <c r="W94" i="274"/>
  <c r="X94" i="274"/>
  <c r="V94" i="274"/>
  <c r="Y94" i="274"/>
  <c r="T95" i="274"/>
  <c r="W95" i="274"/>
  <c r="V95" i="274"/>
  <c r="X95" i="274"/>
  <c r="Y95" i="274"/>
  <c r="T96" i="274"/>
  <c r="Y96" i="274"/>
  <c r="X96" i="274"/>
  <c r="W96" i="274"/>
  <c r="V96" i="274"/>
  <c r="T97" i="274"/>
  <c r="X97" i="274"/>
  <c r="W97" i="274"/>
  <c r="V97" i="274"/>
  <c r="Y97" i="274"/>
  <c r="V98" i="274"/>
  <c r="W98" i="274"/>
  <c r="X98" i="274"/>
  <c r="Y98" i="274"/>
  <c r="T99" i="274"/>
  <c r="V99" i="274"/>
  <c r="W99" i="274"/>
  <c r="X99" i="274"/>
  <c r="Y99" i="274"/>
  <c r="V100" i="274"/>
  <c r="X100" i="274"/>
  <c r="W100" i="274"/>
  <c r="Y100" i="274"/>
  <c r="T101" i="274"/>
  <c r="V101" i="274"/>
  <c r="X101" i="274"/>
  <c r="W101" i="274"/>
  <c r="Y101" i="274"/>
  <c r="T102" i="274"/>
  <c r="X102" i="274"/>
  <c r="V102" i="274"/>
  <c r="W102" i="274"/>
  <c r="Y102" i="274"/>
  <c r="V103" i="274"/>
  <c r="Y103" i="274"/>
  <c r="W103" i="274"/>
  <c r="X103" i="274"/>
  <c r="T104" i="274"/>
  <c r="X104" i="274"/>
  <c r="V104" i="274"/>
  <c r="Z104" i="274" s="1"/>
  <c r="AB104" i="274" s="1"/>
  <c r="Y104" i="274"/>
  <c r="W104" i="274"/>
  <c r="T105" i="274"/>
  <c r="V105" i="274"/>
  <c r="Y105" i="274"/>
  <c r="X105" i="274"/>
  <c r="W105" i="274"/>
  <c r="T106" i="274"/>
  <c r="V106" i="274"/>
  <c r="Z106" i="274" s="1"/>
  <c r="AB106" i="274" s="1"/>
  <c r="Y106" i="274"/>
  <c r="X106" i="274"/>
  <c r="W106" i="274"/>
  <c r="T107" i="274"/>
  <c r="V107" i="274"/>
  <c r="Y107" i="274"/>
  <c r="X107" i="274"/>
  <c r="W107" i="274"/>
  <c r="Y108" i="274"/>
  <c r="V108" i="274"/>
  <c r="X108" i="274"/>
  <c r="W108" i="274"/>
  <c r="X109" i="274"/>
  <c r="V109" i="274"/>
  <c r="W109" i="274"/>
  <c r="Y109" i="274"/>
  <c r="T110" i="274"/>
  <c r="X110" i="274"/>
  <c r="Y110" i="274"/>
  <c r="V110" i="274"/>
  <c r="W110" i="274"/>
  <c r="X111" i="274"/>
  <c r="Y111" i="274"/>
  <c r="W111" i="274"/>
  <c r="V111" i="274"/>
  <c r="Z111" i="274" s="1"/>
  <c r="AB111" i="274" s="1"/>
  <c r="T112" i="274"/>
  <c r="Y112" i="274"/>
  <c r="V112" i="274"/>
  <c r="W112" i="274"/>
  <c r="X112" i="274"/>
  <c r="T113" i="274"/>
  <c r="Y113" i="274"/>
  <c r="X113" i="274"/>
  <c r="V113" i="274"/>
  <c r="W113" i="274"/>
  <c r="T114" i="274"/>
  <c r="Y114" i="274"/>
  <c r="W114" i="274"/>
  <c r="X114" i="274"/>
  <c r="V114" i="274"/>
  <c r="T115" i="274"/>
  <c r="Y115" i="274"/>
  <c r="X115" i="274"/>
  <c r="V115" i="274"/>
  <c r="W115" i="274"/>
  <c r="T116" i="274"/>
  <c r="V116" i="274"/>
  <c r="W116" i="274"/>
  <c r="Y116" i="274"/>
  <c r="X116" i="274"/>
  <c r="T117" i="274"/>
  <c r="W117" i="274"/>
  <c r="Y117" i="274"/>
  <c r="X117" i="274"/>
  <c r="V117" i="274"/>
  <c r="Z117" i="274" s="1"/>
  <c r="AB117" i="274" s="1"/>
  <c r="T118" i="274"/>
  <c r="V118" i="274"/>
  <c r="W118" i="274"/>
  <c r="Y118" i="274"/>
  <c r="X118" i="274"/>
  <c r="T119" i="274"/>
  <c r="W119" i="274"/>
  <c r="Y119" i="274"/>
  <c r="X119" i="274"/>
  <c r="V119" i="274"/>
  <c r="T120" i="274"/>
  <c r="X120" i="274"/>
  <c r="W120" i="274"/>
  <c r="Y120" i="274"/>
  <c r="V120" i="274"/>
  <c r="T121" i="274"/>
  <c r="X121" i="274"/>
  <c r="Y121" i="274"/>
  <c r="W121" i="274"/>
  <c r="V121" i="274"/>
  <c r="T122" i="274"/>
  <c r="X122" i="274"/>
  <c r="W122" i="274"/>
  <c r="Y122" i="274"/>
  <c r="V122" i="274"/>
  <c r="T123" i="274"/>
  <c r="X123" i="274"/>
  <c r="W123" i="274"/>
  <c r="Y123" i="274"/>
  <c r="V123" i="274"/>
  <c r="T124" i="274"/>
  <c r="W124" i="274"/>
  <c r="Y124" i="274"/>
  <c r="X124" i="274"/>
  <c r="V124" i="274"/>
  <c r="T125" i="274"/>
  <c r="V125" i="274"/>
  <c r="Z125" i="274" s="1"/>
  <c r="AB125" i="274" s="1"/>
  <c r="Y125" i="274"/>
  <c r="W125" i="274"/>
  <c r="X125" i="274"/>
  <c r="T126" i="274"/>
  <c r="V126" i="274"/>
  <c r="Y126" i="274"/>
  <c r="X126" i="274"/>
  <c r="W126" i="274"/>
  <c r="T127" i="274"/>
  <c r="X127" i="274"/>
  <c r="V127" i="274"/>
  <c r="W127" i="274"/>
  <c r="Y127" i="274"/>
  <c r="Y128" i="274"/>
  <c r="X128" i="274"/>
  <c r="V128" i="274"/>
  <c r="W128" i="274"/>
  <c r="T129" i="274"/>
  <c r="Y129" i="274"/>
  <c r="W129" i="274"/>
  <c r="X129" i="274"/>
  <c r="V129" i="274"/>
  <c r="T130" i="274"/>
  <c r="Y130" i="274"/>
  <c r="W130" i="274"/>
  <c r="V130" i="274"/>
  <c r="X130" i="274"/>
  <c r="T131" i="274"/>
  <c r="X131" i="274"/>
  <c r="Y131" i="274"/>
  <c r="V131" i="274"/>
  <c r="W131" i="274"/>
  <c r="T132" i="274"/>
  <c r="X132" i="274"/>
  <c r="W132" i="274"/>
  <c r="Y132" i="274"/>
  <c r="V132" i="274"/>
  <c r="T133" i="274"/>
  <c r="X133" i="274"/>
  <c r="W133" i="274"/>
  <c r="V133" i="274"/>
  <c r="Y133" i="274"/>
  <c r="T134" i="274"/>
  <c r="X134" i="274"/>
  <c r="W134" i="274"/>
  <c r="Y134" i="274"/>
  <c r="V134" i="274"/>
  <c r="T135" i="274"/>
  <c r="V135" i="274"/>
  <c r="W135" i="274"/>
  <c r="Y135" i="274"/>
  <c r="X135" i="274"/>
  <c r="V136" i="274"/>
  <c r="W136" i="274"/>
  <c r="X136" i="274"/>
  <c r="Y136" i="274"/>
  <c r="T137" i="274"/>
  <c r="Y137" i="274"/>
  <c r="W137" i="274"/>
  <c r="X137" i="274"/>
  <c r="V137" i="274"/>
  <c r="Y138" i="274"/>
  <c r="X138" i="274"/>
  <c r="W138" i="274"/>
  <c r="V138" i="274"/>
  <c r="Z138" i="274" s="1"/>
  <c r="AB138" i="274" s="1"/>
  <c r="T139" i="274"/>
  <c r="Y139" i="274"/>
  <c r="W139" i="274"/>
  <c r="X139" i="274"/>
  <c r="V139" i="274"/>
  <c r="T140" i="274"/>
  <c r="X140" i="274"/>
  <c r="W140" i="274"/>
  <c r="Y140" i="274"/>
  <c r="V140" i="274"/>
  <c r="T141" i="274"/>
  <c r="Y141" i="274"/>
  <c r="V141" i="274"/>
  <c r="X141" i="274"/>
  <c r="W141" i="274"/>
  <c r="T142" i="274"/>
  <c r="V142" i="274"/>
  <c r="Y142" i="274"/>
  <c r="X142" i="274"/>
  <c r="W142" i="274"/>
  <c r="T143" i="274"/>
  <c r="V143" i="274"/>
  <c r="Y143" i="274"/>
  <c r="W143" i="274"/>
  <c r="X143" i="274"/>
  <c r="Y144" i="274"/>
  <c r="V144" i="274"/>
  <c r="U144" i="274"/>
  <c r="W144" i="274"/>
  <c r="X144" i="274"/>
  <c r="T145" i="274"/>
  <c r="V145" i="274"/>
  <c r="U145" i="274"/>
  <c r="W145" i="274"/>
  <c r="X145" i="274"/>
  <c r="Y145" i="274"/>
  <c r="T146" i="274"/>
  <c r="Y146" i="274"/>
  <c r="W146" i="274"/>
  <c r="U146" i="274"/>
  <c r="X146" i="274"/>
  <c r="V146" i="274"/>
  <c r="T148" i="274"/>
  <c r="U148" i="274"/>
  <c r="X148" i="274"/>
  <c r="Y148" i="274"/>
  <c r="V148" i="274"/>
  <c r="W148" i="274"/>
  <c r="T149" i="274"/>
  <c r="W149" i="274"/>
  <c r="Y149" i="274"/>
  <c r="U149" i="274"/>
  <c r="X149" i="274"/>
  <c r="V149" i="274"/>
  <c r="T150" i="274"/>
  <c r="U150" i="274"/>
  <c r="X150" i="274"/>
  <c r="Y150" i="274"/>
  <c r="V150" i="274"/>
  <c r="W150" i="274"/>
  <c r="T151" i="274"/>
  <c r="U151" i="274"/>
  <c r="W151" i="274"/>
  <c r="V151" i="274"/>
  <c r="X151" i="274"/>
  <c r="Y151" i="274"/>
  <c r="T152" i="274"/>
  <c r="U152" i="274"/>
  <c r="V152" i="274"/>
  <c r="X152" i="274"/>
  <c r="Y152" i="274"/>
  <c r="W152" i="274"/>
  <c r="U153" i="274"/>
  <c r="X153" i="274"/>
  <c r="V153" i="274"/>
  <c r="Y153" i="274"/>
  <c r="W153" i="274"/>
  <c r="T154" i="274"/>
  <c r="U154" i="274"/>
  <c r="X154" i="274"/>
  <c r="W154" i="274"/>
  <c r="V154" i="274"/>
  <c r="Y154" i="274"/>
  <c r="T155" i="274"/>
  <c r="U155" i="274"/>
  <c r="V155" i="274"/>
  <c r="X155" i="274"/>
  <c r="Y155" i="274"/>
  <c r="W155" i="274"/>
  <c r="T156" i="274"/>
  <c r="U156" i="274"/>
  <c r="V156" i="274"/>
  <c r="X156" i="274"/>
  <c r="Y156" i="274"/>
  <c r="W156" i="274"/>
  <c r="U158" i="274"/>
  <c r="V158" i="274"/>
  <c r="Y158" i="274"/>
  <c r="X158" i="274"/>
  <c r="W158" i="274"/>
  <c r="T160" i="274"/>
  <c r="U160" i="274"/>
  <c r="W160" i="274"/>
  <c r="Y160" i="274"/>
  <c r="X160" i="274"/>
  <c r="V160" i="274"/>
  <c r="W167" i="274"/>
  <c r="Y167" i="274"/>
  <c r="A162" i="274"/>
  <c r="I2" i="274"/>
  <c r="V167" i="274"/>
  <c r="X167" i="274"/>
  <c r="I3" i="274"/>
  <c r="S167" i="274"/>
  <c r="I4" i="274"/>
  <c r="S168" i="274"/>
  <c r="I9" i="274"/>
  <c r="S169" i="274"/>
  <c r="I36" i="274"/>
  <c r="I37" i="274"/>
  <c r="Y169" i="274"/>
  <c r="I40" i="274"/>
  <c r="X169" i="274"/>
  <c r="I57" i="274"/>
  <c r="T167" i="274"/>
  <c r="W169" i="274"/>
  <c r="I95" i="274"/>
  <c r="I98" i="274"/>
  <c r="Y168" i="274"/>
  <c r="T169" i="274"/>
  <c r="I101" i="274"/>
  <c r="I118" i="274"/>
  <c r="V169" i="274"/>
  <c r="V172" i="274" s="1"/>
  <c r="I136" i="274"/>
  <c r="T168" i="274"/>
  <c r="W172" i="274"/>
  <c r="W170" i="274"/>
  <c r="Y172" i="274"/>
  <c r="Y170" i="274" s="1"/>
  <c r="H8" i="254"/>
  <c r="U160" i="254"/>
  <c r="P162" i="254"/>
  <c r="R162" i="254" s="1"/>
  <c r="H52" i="254"/>
  <c r="S163" i="254"/>
  <c r="H78" i="254"/>
  <c r="Q163" i="254"/>
  <c r="V146" i="254"/>
  <c r="S146" i="254"/>
  <c r="Q145" i="254"/>
  <c r="R145" i="254"/>
  <c r="U145" i="254"/>
  <c r="U144" i="254"/>
  <c r="R144" i="254"/>
  <c r="Q144" i="254"/>
  <c r="Q143" i="254"/>
  <c r="V143" i="254"/>
  <c r="R143" i="254"/>
  <c r="U143" i="254"/>
  <c r="U142" i="254"/>
  <c r="R142" i="254"/>
  <c r="Q142" i="254"/>
  <c r="V142" i="254"/>
  <c r="T139" i="254"/>
  <c r="Q139" i="254"/>
  <c r="V138" i="254"/>
  <c r="S138" i="254"/>
  <c r="V137" i="254"/>
  <c r="S137" i="254"/>
  <c r="V134" i="254"/>
  <c r="S134" i="254"/>
  <c r="V133" i="254"/>
  <c r="T133" i="254"/>
  <c r="S133" i="254"/>
  <c r="S132" i="254"/>
  <c r="R132" i="254"/>
  <c r="U132" i="254"/>
  <c r="R131" i="254"/>
  <c r="S131" i="254"/>
  <c r="U131" i="254"/>
  <c r="V131" i="254"/>
  <c r="U130" i="254"/>
  <c r="R130" i="254"/>
  <c r="V130" i="254"/>
  <c r="S130" i="254"/>
  <c r="S101" i="254"/>
  <c r="Q101" i="254"/>
  <c r="S100" i="254"/>
  <c r="Q100" i="254"/>
  <c r="S99" i="254"/>
  <c r="Q99" i="254"/>
  <c r="R98" i="254"/>
  <c r="U98" i="254"/>
  <c r="S98" i="254"/>
  <c r="Q97" i="254"/>
  <c r="U97" i="254"/>
  <c r="S97" i="254"/>
  <c r="V97" i="254"/>
  <c r="V96" i="254"/>
  <c r="Q96" i="254"/>
  <c r="Q95" i="254"/>
  <c r="R95" i="254"/>
  <c r="S95" i="254"/>
  <c r="Q94" i="254"/>
  <c r="R94" i="254"/>
  <c r="S94" i="254"/>
  <c r="R93" i="254"/>
  <c r="Q93" i="254"/>
  <c r="U93" i="254"/>
  <c r="U92" i="254"/>
  <c r="R92" i="254"/>
  <c r="V92" i="254"/>
  <c r="U91" i="254"/>
  <c r="V91" i="254"/>
  <c r="U89" i="254"/>
  <c r="R89" i="254"/>
  <c r="Q89" i="254"/>
  <c r="Q88" i="254"/>
  <c r="R88" i="254"/>
  <c r="Q87" i="254"/>
  <c r="R87" i="254"/>
  <c r="U87" i="254"/>
  <c r="U86" i="254"/>
  <c r="Q86" i="254"/>
  <c r="R86" i="254"/>
  <c r="V86" i="254"/>
  <c r="V85" i="254"/>
  <c r="U85" i="254"/>
  <c r="Q82" i="254"/>
  <c r="R82" i="254"/>
  <c r="Q81" i="254"/>
  <c r="R81" i="254"/>
  <c r="U81" i="254"/>
  <c r="R80" i="254"/>
  <c r="V80" i="254"/>
  <c r="Q80" i="254"/>
  <c r="U80" i="254"/>
  <c r="Q76" i="254"/>
  <c r="R76" i="254"/>
  <c r="U75" i="254"/>
  <c r="R75" i="254"/>
  <c r="Q75" i="254"/>
  <c r="S74" i="254"/>
  <c r="V74" i="254"/>
  <c r="Q74" i="254"/>
  <c r="R74" i="254"/>
  <c r="U74" i="254"/>
  <c r="U62" i="254"/>
  <c r="S62" i="254"/>
  <c r="T57" i="254"/>
  <c r="S57" i="254"/>
  <c r="S56" i="254"/>
  <c r="U56" i="254"/>
  <c r="T42" i="254"/>
  <c r="U42" i="254"/>
  <c r="S39" i="254"/>
  <c r="T39" i="254"/>
  <c r="S36" i="254"/>
  <c r="T36" i="254"/>
  <c r="S33" i="254"/>
  <c r="T33" i="254"/>
  <c r="V33" i="254"/>
  <c r="Q33" i="254"/>
  <c r="S30" i="254"/>
  <c r="T30" i="254"/>
  <c r="S16" i="254"/>
  <c r="V16" i="254"/>
  <c r="S14" i="254"/>
  <c r="U14" i="254"/>
  <c r="R14" i="254"/>
  <c r="S13" i="254"/>
  <c r="R13" i="254"/>
  <c r="S12" i="254"/>
  <c r="R12" i="254"/>
  <c r="T11" i="254"/>
  <c r="R11" i="254"/>
  <c r="AI5" i="254"/>
  <c r="AD6" i="254"/>
  <c r="U5" i="254"/>
  <c r="S5" i="254"/>
  <c r="V5" i="254"/>
  <c r="U126" i="238"/>
  <c r="Q126" i="238"/>
  <c r="P142" i="217"/>
  <c r="R142" i="217"/>
  <c r="R130" i="217"/>
  <c r="S130" i="217"/>
  <c r="U130" i="217"/>
  <c r="T130" i="217"/>
  <c r="Q130" i="217"/>
  <c r="P130" i="217"/>
  <c r="G130" i="217"/>
  <c r="R153" i="217"/>
  <c r="Q128" i="217"/>
  <c r="P128" i="217"/>
  <c r="U128" i="217"/>
  <c r="R125" i="217"/>
  <c r="P125" i="217"/>
  <c r="T125" i="217"/>
  <c r="U121" i="217"/>
  <c r="T121" i="217"/>
  <c r="S121" i="217"/>
  <c r="R121" i="217"/>
  <c r="Q121" i="217"/>
  <c r="P121" i="217"/>
  <c r="V121" i="217" s="1"/>
  <c r="X121" i="217" s="1"/>
  <c r="T119" i="217"/>
  <c r="S119" i="217"/>
  <c r="P119" i="217"/>
  <c r="Q117" i="217"/>
  <c r="U117" i="217"/>
  <c r="P115" i="217"/>
  <c r="Q115" i="217"/>
  <c r="G114" i="217"/>
  <c r="P154" i="217"/>
  <c r="S109" i="217"/>
  <c r="P109" i="217"/>
  <c r="Q105" i="217"/>
  <c r="P105" i="217"/>
  <c r="U104" i="217"/>
  <c r="R104" i="217"/>
  <c r="U102" i="217"/>
  <c r="R102" i="217"/>
  <c r="S95" i="217"/>
  <c r="U95" i="217"/>
  <c r="U94" i="217"/>
  <c r="T94" i="217"/>
  <c r="T91" i="217"/>
  <c r="R91" i="217"/>
  <c r="S91" i="217"/>
  <c r="P91" i="217"/>
  <c r="U90" i="217"/>
  <c r="S90" i="217"/>
  <c r="S89" i="217"/>
  <c r="Q89" i="217"/>
  <c r="Q87" i="217"/>
  <c r="U87" i="217"/>
  <c r="U85" i="217"/>
  <c r="Q85" i="217"/>
  <c r="G67" i="217"/>
  <c r="P151" i="217"/>
  <c r="T62" i="217"/>
  <c r="Q62" i="217"/>
  <c r="S62" i="217"/>
  <c r="U61" i="217"/>
  <c r="T61" i="217"/>
  <c r="T55" i="217"/>
  <c r="U55" i="217"/>
  <c r="G52" i="217"/>
  <c r="U154" i="217"/>
  <c r="U50" i="217"/>
  <c r="T50" i="217"/>
  <c r="Q43" i="217"/>
  <c r="T43" i="217"/>
  <c r="U42" i="217"/>
  <c r="S42" i="217"/>
  <c r="T42" i="217"/>
  <c r="G41" i="217"/>
  <c r="T154" i="217"/>
  <c r="P37" i="217"/>
  <c r="R37" i="217"/>
  <c r="U27" i="217"/>
  <c r="R27" i="217"/>
  <c r="S27" i="217"/>
  <c r="T27" i="217"/>
  <c r="S26" i="217"/>
  <c r="U26" i="217"/>
  <c r="R26" i="217"/>
  <c r="G21" i="217"/>
  <c r="S154" i="217"/>
  <c r="Q16" i="217"/>
  <c r="T16" i="217"/>
  <c r="P16" i="217"/>
  <c r="U16" i="217"/>
  <c r="S15" i="217"/>
  <c r="P15" i="217"/>
  <c r="G10" i="217"/>
  <c r="U152" i="217"/>
  <c r="G7" i="217"/>
  <c r="U151" i="217"/>
  <c r="G6" i="217"/>
  <c r="R151" i="217"/>
  <c r="G4" i="217"/>
  <c r="T151" i="217"/>
  <c r="O153" i="217"/>
  <c r="Q153" i="217" s="1"/>
  <c r="A147" i="217"/>
  <c r="M157" i="217" s="1"/>
  <c r="O154" i="217"/>
  <c r="Q154" i="217" s="1"/>
  <c r="F145" i="238"/>
  <c r="Y170" i="277"/>
  <c r="I41" i="277"/>
  <c r="R152" i="262"/>
  <c r="U152" i="262"/>
  <c r="S160" i="254"/>
  <c r="P161" i="254"/>
  <c r="R161" i="254" s="1"/>
  <c r="H3" i="254"/>
  <c r="H7" i="254"/>
  <c r="U161" i="254"/>
  <c r="H9" i="254"/>
  <c r="V161" i="254"/>
  <c r="H10" i="254"/>
  <c r="S161" i="254"/>
  <c r="H11" i="254"/>
  <c r="P163" i="254"/>
  <c r="R163" i="254" s="1"/>
  <c r="Q160" i="254"/>
  <c r="H12" i="254"/>
  <c r="H41" i="254"/>
  <c r="T161" i="254"/>
  <c r="H42" i="254"/>
  <c r="V163" i="254"/>
  <c r="H54" i="254"/>
  <c r="P160" i="254"/>
  <c r="H96" i="254"/>
  <c r="T163" i="254"/>
  <c r="S149" i="254"/>
  <c r="Q149" i="254"/>
  <c r="T149" i="254"/>
  <c r="U149" i="254"/>
  <c r="U148" i="254"/>
  <c r="V148" i="254"/>
  <c r="Q148" i="254"/>
  <c r="R148" i="254"/>
  <c r="S148" i="254"/>
  <c r="T148" i="254"/>
  <c r="R147" i="254"/>
  <c r="Q147" i="254"/>
  <c r="U147" i="254"/>
  <c r="S147" i="254"/>
  <c r="U146" i="254"/>
  <c r="Q146" i="254"/>
  <c r="T146" i="254"/>
  <c r="R146" i="254"/>
  <c r="T145" i="254"/>
  <c r="S145" i="254"/>
  <c r="V145" i="254"/>
  <c r="T144" i="254"/>
  <c r="S144" i="254"/>
  <c r="V144" i="254"/>
  <c r="T143" i="254"/>
  <c r="S143" i="254"/>
  <c r="T142" i="254"/>
  <c r="S142" i="254"/>
  <c r="Q141" i="254"/>
  <c r="S141" i="254"/>
  <c r="R141" i="254"/>
  <c r="V141" i="254"/>
  <c r="U140" i="254"/>
  <c r="Q140" i="254"/>
  <c r="V140" i="254"/>
  <c r="R140" i="254"/>
  <c r="T140" i="254"/>
  <c r="S140" i="254"/>
  <c r="S139" i="254"/>
  <c r="V139" i="254"/>
  <c r="R139" i="254"/>
  <c r="U139" i="254"/>
  <c r="R138" i="254"/>
  <c r="U138" i="254"/>
  <c r="T138" i="254"/>
  <c r="Q138" i="254"/>
  <c r="R137" i="254"/>
  <c r="U137" i="254"/>
  <c r="T137" i="254"/>
  <c r="Q137" i="254"/>
  <c r="R136" i="254"/>
  <c r="T136" i="254"/>
  <c r="V136" i="254"/>
  <c r="U136" i="254"/>
  <c r="Q136" i="254"/>
  <c r="R135" i="254"/>
  <c r="V135" i="254"/>
  <c r="U135" i="254"/>
  <c r="S135" i="254"/>
  <c r="T135" i="254"/>
  <c r="Q135" i="254"/>
  <c r="R134" i="254"/>
  <c r="T134" i="254"/>
  <c r="U134" i="254"/>
  <c r="Q134" i="254"/>
  <c r="R133" i="254"/>
  <c r="U133" i="254"/>
  <c r="Q133" i="254"/>
  <c r="Q132" i="254"/>
  <c r="T132" i="254"/>
  <c r="V132" i="254"/>
  <c r="Q131" i="254"/>
  <c r="T131" i="254"/>
  <c r="Q130" i="254"/>
  <c r="T130" i="254"/>
  <c r="Q129" i="254"/>
  <c r="S129" i="254"/>
  <c r="R129" i="254"/>
  <c r="U129" i="254"/>
  <c r="V129" i="254"/>
  <c r="T129" i="254"/>
  <c r="T128" i="254"/>
  <c r="S128" i="254"/>
  <c r="R128" i="254"/>
  <c r="U128" i="254"/>
  <c r="V128" i="254"/>
  <c r="T127" i="254"/>
  <c r="V127" i="254"/>
  <c r="R127" i="254"/>
  <c r="S127" i="254"/>
  <c r="U127" i="254"/>
  <c r="Q126" i="254"/>
  <c r="T126" i="254"/>
  <c r="R126" i="254"/>
  <c r="S126" i="254"/>
  <c r="U126" i="254"/>
  <c r="V126" i="254"/>
  <c r="Q125" i="254"/>
  <c r="T125" i="254"/>
  <c r="U125" i="254"/>
  <c r="V125" i="254"/>
  <c r="R125" i="254"/>
  <c r="S125" i="254"/>
  <c r="Q124" i="254"/>
  <c r="V124" i="254"/>
  <c r="U124" i="254"/>
  <c r="S124" i="254"/>
  <c r="R124" i="254"/>
  <c r="T123" i="254"/>
  <c r="U123" i="254"/>
  <c r="S123" i="254"/>
  <c r="V123" i="254"/>
  <c r="Q123" i="254"/>
  <c r="R123" i="254"/>
  <c r="U122" i="254"/>
  <c r="V122" i="254"/>
  <c r="R122" i="254"/>
  <c r="S122" i="254"/>
  <c r="T121" i="254"/>
  <c r="R121" i="254"/>
  <c r="S121" i="254"/>
  <c r="V121" i="254"/>
  <c r="U121" i="254"/>
  <c r="Q121" i="254"/>
  <c r="Q120" i="254"/>
  <c r="T120" i="254"/>
  <c r="R120" i="254"/>
  <c r="S120" i="254"/>
  <c r="V120" i="254"/>
  <c r="U120" i="254"/>
  <c r="Q119" i="254"/>
  <c r="U119" i="254"/>
  <c r="R119" i="254"/>
  <c r="S119" i="254"/>
  <c r="V119" i="254"/>
  <c r="Q118" i="254"/>
  <c r="U118" i="254"/>
  <c r="V118" i="254"/>
  <c r="T118" i="254"/>
  <c r="R118" i="254"/>
  <c r="S118" i="254"/>
  <c r="T117" i="254"/>
  <c r="R117" i="254"/>
  <c r="S117" i="254"/>
  <c r="U117" i="254"/>
  <c r="V117" i="254"/>
  <c r="Q117" i="254"/>
  <c r="W117" i="254" s="1"/>
  <c r="Y117" i="254" s="1"/>
  <c r="T116" i="254"/>
  <c r="S116" i="254"/>
  <c r="R116" i="254"/>
  <c r="Q116" i="254"/>
  <c r="U116" i="254"/>
  <c r="V116" i="254"/>
  <c r="Q115" i="254"/>
  <c r="S115" i="254"/>
  <c r="R115" i="254"/>
  <c r="V115" i="254"/>
  <c r="U115" i="254"/>
  <c r="T114" i="254"/>
  <c r="V114" i="254"/>
  <c r="R114" i="254"/>
  <c r="S114" i="254"/>
  <c r="U114" i="254"/>
  <c r="Q113" i="254"/>
  <c r="R113" i="254"/>
  <c r="U113" i="254"/>
  <c r="V113" i="254"/>
  <c r="S113" i="254"/>
  <c r="T112" i="254"/>
  <c r="R112" i="254"/>
  <c r="S112" i="254"/>
  <c r="U112" i="254"/>
  <c r="V112" i="254"/>
  <c r="Q112" i="254"/>
  <c r="R111" i="254"/>
  <c r="S111" i="254"/>
  <c r="U111" i="254"/>
  <c r="V111" i="254"/>
  <c r="T111" i="254"/>
  <c r="Q111" i="254"/>
  <c r="W111" i="254" s="1"/>
  <c r="Y111" i="254" s="1"/>
  <c r="T110" i="254"/>
  <c r="Q110" i="254"/>
  <c r="V110" i="254"/>
  <c r="U110" i="254"/>
  <c r="S110" i="254"/>
  <c r="R110" i="254"/>
  <c r="T109" i="254"/>
  <c r="V109" i="254"/>
  <c r="U109" i="254"/>
  <c r="S109" i="254"/>
  <c r="R109" i="254"/>
  <c r="T108" i="254"/>
  <c r="U108" i="254"/>
  <c r="V108" i="254"/>
  <c r="R108" i="254"/>
  <c r="S108" i="254"/>
  <c r="Q107" i="254"/>
  <c r="S107" i="254"/>
  <c r="T107" i="254"/>
  <c r="R107" i="254"/>
  <c r="U107" i="254"/>
  <c r="V107" i="254"/>
  <c r="T106" i="254"/>
  <c r="U106" i="254"/>
  <c r="V106" i="254"/>
  <c r="Q106" i="254"/>
  <c r="R106" i="254"/>
  <c r="S106" i="254"/>
  <c r="R105" i="254"/>
  <c r="S105" i="254"/>
  <c r="V105" i="254"/>
  <c r="T105" i="254"/>
  <c r="U105" i="254"/>
  <c r="Q105" i="254"/>
  <c r="W105" i="254" s="1"/>
  <c r="Y105" i="254" s="1"/>
  <c r="V104" i="254"/>
  <c r="U104" i="254"/>
  <c r="S104" i="254"/>
  <c r="Q104" i="254"/>
  <c r="R104" i="254"/>
  <c r="U103" i="254"/>
  <c r="R103" i="254"/>
  <c r="V103" i="254"/>
  <c r="Q103" i="254"/>
  <c r="T103" i="254"/>
  <c r="T102" i="254"/>
  <c r="R102" i="254"/>
  <c r="U102" i="254"/>
  <c r="V102" i="254"/>
  <c r="Q102" i="254"/>
  <c r="T101" i="254"/>
  <c r="U101" i="254"/>
  <c r="V101" i="254"/>
  <c r="R101" i="254"/>
  <c r="T100" i="254"/>
  <c r="R100" i="254"/>
  <c r="V100" i="254"/>
  <c r="U100" i="254"/>
  <c r="R99" i="254"/>
  <c r="U99" i="254"/>
  <c r="V99" i="254"/>
  <c r="T99" i="254"/>
  <c r="T98" i="254"/>
  <c r="Q98" i="254"/>
  <c r="V98" i="254"/>
  <c r="T97" i="254"/>
  <c r="R97" i="254"/>
  <c r="T96" i="254"/>
  <c r="S96" i="254"/>
  <c r="U96" i="254"/>
  <c r="R96" i="254"/>
  <c r="T95" i="254"/>
  <c r="U95" i="254"/>
  <c r="V95" i="254"/>
  <c r="U94" i="254"/>
  <c r="T94" i="254"/>
  <c r="V94" i="254"/>
  <c r="T93" i="254"/>
  <c r="S93" i="254"/>
  <c r="V93" i="254"/>
  <c r="T92" i="254"/>
  <c r="S92" i="254"/>
  <c r="Q92" i="254"/>
  <c r="T91" i="254"/>
  <c r="Q91" i="254"/>
  <c r="S91" i="254"/>
  <c r="R91" i="254"/>
  <c r="T90" i="254"/>
  <c r="U90" i="254"/>
  <c r="Q90" i="254"/>
  <c r="S90" i="254"/>
  <c r="V90" i="254"/>
  <c r="R90" i="254"/>
  <c r="T89" i="254"/>
  <c r="S89" i="254"/>
  <c r="V89" i="254"/>
  <c r="S88" i="254"/>
  <c r="U88" i="254"/>
  <c r="V88" i="254"/>
  <c r="T87" i="254"/>
  <c r="S87" i="254"/>
  <c r="V87" i="254"/>
  <c r="T86" i="254"/>
  <c r="S86" i="254"/>
  <c r="T85" i="254"/>
  <c r="S85" i="254"/>
  <c r="R85" i="254"/>
  <c r="Q85" i="254"/>
  <c r="T84" i="254"/>
  <c r="S84" i="254"/>
  <c r="U84" i="254"/>
  <c r="Q84" i="254"/>
  <c r="R84" i="254"/>
  <c r="T83" i="254"/>
  <c r="U83" i="254"/>
  <c r="S83" i="254"/>
  <c r="V83" i="254"/>
  <c r="R83" i="254"/>
  <c r="T82" i="254"/>
  <c r="S82" i="254"/>
  <c r="V82" i="254"/>
  <c r="U82" i="254"/>
  <c r="T81" i="254"/>
  <c r="V81" i="254"/>
  <c r="S81" i="254"/>
  <c r="T80" i="254"/>
  <c r="S80" i="254"/>
  <c r="T79" i="254"/>
  <c r="Q79" i="254"/>
  <c r="R79" i="254"/>
  <c r="S79" i="254"/>
  <c r="V79" i="254"/>
  <c r="T78" i="254"/>
  <c r="U78" i="254"/>
  <c r="Q78" i="254"/>
  <c r="R78" i="254"/>
  <c r="S78" i="254"/>
  <c r="T77" i="254"/>
  <c r="R77" i="254"/>
  <c r="V77" i="254"/>
  <c r="U77" i="254"/>
  <c r="S77" i="254"/>
  <c r="T76" i="254"/>
  <c r="V76" i="254"/>
  <c r="S76" i="254"/>
  <c r="U76" i="254"/>
  <c r="T75" i="254"/>
  <c r="S75" i="254"/>
  <c r="V75" i="254"/>
  <c r="V73" i="254"/>
  <c r="S73" i="254"/>
  <c r="T73" i="254"/>
  <c r="Q73" i="254"/>
  <c r="R73" i="254"/>
  <c r="U72" i="254"/>
  <c r="Q72" i="254"/>
  <c r="R72" i="254"/>
  <c r="V72" i="254"/>
  <c r="S72" i="254"/>
  <c r="V71" i="254"/>
  <c r="S71" i="254"/>
  <c r="T71" i="254"/>
  <c r="Q71" i="254"/>
  <c r="R71" i="254"/>
  <c r="T70" i="254"/>
  <c r="R70" i="254"/>
  <c r="Q70" i="254"/>
  <c r="S70" i="254"/>
  <c r="V70" i="254"/>
  <c r="U69" i="254"/>
  <c r="S69" i="254"/>
  <c r="Q69" i="254"/>
  <c r="R69" i="254"/>
  <c r="V69" i="254"/>
  <c r="R68" i="254"/>
  <c r="Q68" i="254"/>
  <c r="S68" i="254"/>
  <c r="V68" i="254"/>
  <c r="U67" i="254"/>
  <c r="V67" i="254"/>
  <c r="R67" i="254"/>
  <c r="S67" i="254"/>
  <c r="Q67" i="254"/>
  <c r="T66" i="254"/>
  <c r="Q66" i="254"/>
  <c r="S66" i="254"/>
  <c r="R66" i="254"/>
  <c r="V65" i="254"/>
  <c r="S65" i="254"/>
  <c r="U65" i="254"/>
  <c r="R65" i="254"/>
  <c r="T65" i="254"/>
  <c r="Q65" i="254"/>
  <c r="U64" i="254"/>
  <c r="Q64" i="254"/>
  <c r="V64" i="254"/>
  <c r="T64" i="254"/>
  <c r="S64" i="254"/>
  <c r="R64" i="254"/>
  <c r="S63" i="254"/>
  <c r="T63" i="254"/>
  <c r="U63" i="254"/>
  <c r="V63" i="254"/>
  <c r="Q63" i="254"/>
  <c r="R63" i="254"/>
  <c r="T62" i="254"/>
  <c r="R62" i="254"/>
  <c r="Q62" i="254"/>
  <c r="V62" i="254"/>
  <c r="U61" i="254"/>
  <c r="T61" i="254"/>
  <c r="R61" i="254"/>
  <c r="V61" i="254"/>
  <c r="Q61" i="254"/>
  <c r="U60" i="254"/>
  <c r="V60" i="254"/>
  <c r="Q60" i="254"/>
  <c r="T60" i="254"/>
  <c r="R60" i="254"/>
  <c r="S59" i="254"/>
  <c r="T59" i="254"/>
  <c r="Q59" i="254"/>
  <c r="V59" i="254"/>
  <c r="R59" i="254"/>
  <c r="V58" i="254"/>
  <c r="T58" i="254"/>
  <c r="R58" i="254"/>
  <c r="Q58" i="254"/>
  <c r="U58" i="254"/>
  <c r="S58" i="254"/>
  <c r="U57" i="254"/>
  <c r="V57" i="254"/>
  <c r="Q57" i="254"/>
  <c r="R57" i="254"/>
  <c r="T56" i="254"/>
  <c r="Q56" i="254"/>
  <c r="R56" i="254"/>
  <c r="V56" i="254"/>
  <c r="T55" i="254"/>
  <c r="U55" i="254"/>
  <c r="V55" i="254"/>
  <c r="S55" i="254"/>
  <c r="Q55" i="254"/>
  <c r="R55" i="254"/>
  <c r="U54" i="254"/>
  <c r="S54" i="254"/>
  <c r="Q54" i="254"/>
  <c r="V54" i="254"/>
  <c r="R54" i="254"/>
  <c r="U53" i="254"/>
  <c r="S53" i="254"/>
  <c r="Q53" i="254"/>
  <c r="V53" i="254"/>
  <c r="R53" i="254"/>
  <c r="R52" i="254"/>
  <c r="S52" i="254"/>
  <c r="U52" i="254"/>
  <c r="T52" i="254"/>
  <c r="Q52" i="254"/>
  <c r="U51" i="254"/>
  <c r="R51" i="254"/>
  <c r="Q51" i="254"/>
  <c r="V51" i="254"/>
  <c r="S51" i="254"/>
  <c r="U50" i="254"/>
  <c r="Q50" i="254"/>
  <c r="R50" i="254"/>
  <c r="S50" i="254"/>
  <c r="T50" i="254"/>
  <c r="V50" i="254"/>
  <c r="U49" i="254"/>
  <c r="V49" i="254"/>
  <c r="Q49" i="254"/>
  <c r="S49" i="254"/>
  <c r="R49" i="254"/>
  <c r="U48" i="254"/>
  <c r="V48" i="254"/>
  <c r="S48" i="254"/>
  <c r="R48" i="254"/>
  <c r="Q48" i="254"/>
  <c r="U47" i="254"/>
  <c r="R47" i="254"/>
  <c r="V47" i="254"/>
  <c r="Q47" i="254"/>
  <c r="S47" i="254"/>
  <c r="U46" i="254"/>
  <c r="V46" i="254"/>
  <c r="S46" i="254"/>
  <c r="T46" i="254"/>
  <c r="Q46" i="254"/>
  <c r="R46" i="254"/>
  <c r="T45" i="254"/>
  <c r="Q45" i="254"/>
  <c r="V45" i="254"/>
  <c r="R45" i="254"/>
  <c r="S45" i="254"/>
  <c r="U44" i="254"/>
  <c r="V44" i="254"/>
  <c r="Q44" i="254"/>
  <c r="R44" i="254"/>
  <c r="S44" i="254"/>
  <c r="U43" i="254"/>
  <c r="Q43" i="254"/>
  <c r="V43" i="254"/>
  <c r="R43" i="254"/>
  <c r="S43" i="254"/>
  <c r="V42" i="254"/>
  <c r="Q42" i="254"/>
  <c r="R42" i="254"/>
  <c r="S42" i="254"/>
  <c r="T41" i="254"/>
  <c r="U41" i="254"/>
  <c r="S41" i="254"/>
  <c r="R41" i="254"/>
  <c r="Q41" i="254"/>
  <c r="W41" i="254" s="1"/>
  <c r="Y41" i="254" s="1"/>
  <c r="S40" i="254"/>
  <c r="R40" i="254"/>
  <c r="Q40" i="254"/>
  <c r="V40" i="254"/>
  <c r="T40" i="254"/>
  <c r="U39" i="254"/>
  <c r="R39" i="254"/>
  <c r="Q39" i="254"/>
  <c r="V39" i="254"/>
  <c r="V38" i="254"/>
  <c r="U38" i="254"/>
  <c r="S38" i="254"/>
  <c r="T38" i="254"/>
  <c r="Q38" i="254"/>
  <c r="R38" i="254"/>
  <c r="U37" i="254"/>
  <c r="V37" i="254"/>
  <c r="S37" i="254"/>
  <c r="R37" i="254"/>
  <c r="Q37" i="254"/>
  <c r="T37" i="254"/>
  <c r="R36" i="254"/>
  <c r="V36" i="254"/>
  <c r="Q36" i="254"/>
  <c r="V35" i="254"/>
  <c r="S35" i="254"/>
  <c r="T35" i="254"/>
  <c r="Q35" i="254"/>
  <c r="U35" i="254"/>
  <c r="R35" i="254"/>
  <c r="U34" i="254"/>
  <c r="R34" i="254"/>
  <c r="Q34" i="254"/>
  <c r="T34" i="254"/>
  <c r="S34" i="254"/>
  <c r="U33" i="254"/>
  <c r="R33" i="254"/>
  <c r="T32" i="254"/>
  <c r="V32" i="254"/>
  <c r="Q32" i="254"/>
  <c r="R32" i="254"/>
  <c r="U32" i="254"/>
  <c r="S32" i="254"/>
  <c r="U31" i="254"/>
  <c r="S31" i="254"/>
  <c r="V31" i="254"/>
  <c r="R31" i="254"/>
  <c r="T31" i="254"/>
  <c r="Q31" i="254"/>
  <c r="U30" i="254"/>
  <c r="V30" i="254"/>
  <c r="Q30" i="254"/>
  <c r="R30" i="254"/>
  <c r="V29" i="254"/>
  <c r="S29" i="254"/>
  <c r="T29" i="254"/>
  <c r="R29" i="254"/>
  <c r="Q29" i="254"/>
  <c r="U29" i="254"/>
  <c r="U28" i="254"/>
  <c r="V28" i="254"/>
  <c r="T28" i="254"/>
  <c r="S28" i="254"/>
  <c r="R28" i="254"/>
  <c r="Q28" i="254"/>
  <c r="U27" i="254"/>
  <c r="V27" i="254"/>
  <c r="Q27" i="254"/>
  <c r="R27" i="254"/>
  <c r="T27" i="254"/>
  <c r="V26" i="254"/>
  <c r="U26" i="254"/>
  <c r="S26" i="254"/>
  <c r="Q26" i="254"/>
  <c r="R26" i="254"/>
  <c r="T26" i="254"/>
  <c r="S25" i="254"/>
  <c r="U25" i="254"/>
  <c r="T25" i="254"/>
  <c r="R25" i="254"/>
  <c r="Q25" i="254"/>
  <c r="V25" i="254"/>
  <c r="U24" i="254"/>
  <c r="V24" i="254"/>
  <c r="Q24" i="254"/>
  <c r="R24" i="254"/>
  <c r="T24" i="254"/>
  <c r="T23" i="254"/>
  <c r="U23" i="254"/>
  <c r="R23" i="254"/>
  <c r="V23" i="254"/>
  <c r="S23" i="254"/>
  <c r="Q23" i="254"/>
  <c r="R22" i="254"/>
  <c r="T22" i="254"/>
  <c r="S22" i="254"/>
  <c r="V22" i="254"/>
  <c r="Q22" i="254"/>
  <c r="W22" i="254" s="1"/>
  <c r="Y22" i="254" s="1"/>
  <c r="U21" i="254"/>
  <c r="Q21" i="254"/>
  <c r="V21" i="254"/>
  <c r="T21" i="254"/>
  <c r="R21" i="254"/>
  <c r="V20" i="254"/>
  <c r="S20" i="254"/>
  <c r="U20" i="254"/>
  <c r="T20" i="254"/>
  <c r="R20" i="254"/>
  <c r="Q20" i="254"/>
  <c r="U19" i="254"/>
  <c r="S19" i="254"/>
  <c r="R19" i="254"/>
  <c r="Q19" i="254"/>
  <c r="T19" i="254"/>
  <c r="U18" i="254"/>
  <c r="T18" i="254"/>
  <c r="V18" i="254"/>
  <c r="Q18" i="254"/>
  <c r="R18" i="254"/>
  <c r="S17" i="254"/>
  <c r="U17" i="254"/>
  <c r="Q17" i="254"/>
  <c r="V17" i="254"/>
  <c r="R17" i="254"/>
  <c r="Q16" i="254"/>
  <c r="T16" i="254"/>
  <c r="R16" i="254"/>
  <c r="U16" i="254"/>
  <c r="Q15" i="254"/>
  <c r="R15" i="254"/>
  <c r="T15" i="254"/>
  <c r="V15" i="254"/>
  <c r="S15" i="254"/>
  <c r="T14" i="254"/>
  <c r="V14" i="254"/>
  <c r="Q14" i="254"/>
  <c r="T13" i="254"/>
  <c r="U13" i="254"/>
  <c r="V13" i="254"/>
  <c r="Q13" i="254"/>
  <c r="T12" i="254"/>
  <c r="U12" i="254"/>
  <c r="V12" i="254"/>
  <c r="Q12" i="254"/>
  <c r="S11" i="254"/>
  <c r="V11" i="254"/>
  <c r="U11" i="254"/>
  <c r="Q11" i="254"/>
  <c r="W11" i="254" s="1"/>
  <c r="Y11" i="254" s="1"/>
  <c r="T10" i="254"/>
  <c r="S10" i="254"/>
  <c r="V10" i="254"/>
  <c r="U10" i="254"/>
  <c r="Q10" i="254"/>
  <c r="T9" i="254"/>
  <c r="S9" i="254"/>
  <c r="Q9" i="254"/>
  <c r="V9" i="254"/>
  <c r="U9" i="254"/>
  <c r="T8" i="254"/>
  <c r="S8" i="254"/>
  <c r="Q8" i="254"/>
  <c r="V8" i="254"/>
  <c r="U8" i="254"/>
  <c r="T7" i="254"/>
  <c r="Q7" i="254"/>
  <c r="V7" i="254"/>
  <c r="S7" i="254"/>
  <c r="R7" i="254"/>
  <c r="U6" i="254"/>
  <c r="S6" i="254"/>
  <c r="T6" i="254"/>
  <c r="V6" i="254"/>
  <c r="Q6" i="254"/>
  <c r="R6" i="254"/>
  <c r="T5" i="254"/>
  <c r="R5" i="254"/>
  <c r="Q5" i="254"/>
  <c r="S4" i="254"/>
  <c r="Q4" i="254"/>
  <c r="R4" i="254"/>
  <c r="T4" i="254"/>
  <c r="U4" i="254"/>
  <c r="V4" i="254"/>
  <c r="U3" i="254"/>
  <c r="S3" i="254"/>
  <c r="T3" i="254"/>
  <c r="V3" i="254"/>
  <c r="Q3" i="254"/>
  <c r="R3" i="254"/>
  <c r="S2" i="254"/>
  <c r="U2" i="254"/>
  <c r="V2" i="254"/>
  <c r="F156" i="254"/>
  <c r="R2" i="254"/>
  <c r="T2" i="254"/>
  <c r="H2" i="254"/>
  <c r="T160" i="254"/>
  <c r="A156" i="254"/>
  <c r="N166" i="254" s="1"/>
  <c r="V160" i="254"/>
  <c r="Q145" i="217"/>
  <c r="T145" i="217"/>
  <c r="Q144" i="217"/>
  <c r="S144" i="217"/>
  <c r="U144" i="217"/>
  <c r="P143" i="217"/>
  <c r="R143" i="217"/>
  <c r="S143" i="217"/>
  <c r="U142" i="217"/>
  <c r="S142" i="217"/>
  <c r="P141" i="217"/>
  <c r="U141" i="217"/>
  <c r="S141" i="217"/>
  <c r="U140" i="217"/>
  <c r="T140" i="217"/>
  <c r="R140" i="217"/>
  <c r="U139" i="217"/>
  <c r="Q139" i="217"/>
  <c r="S139" i="217"/>
  <c r="U137" i="217"/>
  <c r="R137" i="217"/>
  <c r="T137" i="217"/>
  <c r="S136" i="217"/>
  <c r="Q136" i="217"/>
  <c r="P136" i="217"/>
  <c r="T136" i="217"/>
  <c r="R136" i="217"/>
  <c r="U134" i="217"/>
  <c r="Q134" i="217"/>
  <c r="T134" i="217"/>
  <c r="R134" i="217"/>
  <c r="S134" i="217"/>
  <c r="P134" i="217"/>
  <c r="T132" i="217"/>
  <c r="R132" i="217"/>
  <c r="P132" i="217"/>
  <c r="S132" i="217"/>
  <c r="Q132" i="217"/>
  <c r="T131" i="217"/>
  <c r="P131" i="217"/>
  <c r="R131" i="217"/>
  <c r="R126" i="217"/>
  <c r="P126" i="217"/>
  <c r="T126" i="217"/>
  <c r="U125" i="217"/>
  <c r="Q125" i="217"/>
  <c r="S125" i="217"/>
  <c r="S123" i="217"/>
  <c r="R123" i="217"/>
  <c r="T123" i="217"/>
  <c r="Q123" i="217"/>
  <c r="P123" i="217"/>
  <c r="R122" i="217"/>
  <c r="T122" i="217"/>
  <c r="Q122" i="217"/>
  <c r="S122" i="217"/>
  <c r="U122" i="217"/>
  <c r="P122" i="217"/>
  <c r="V122" i="217" s="1"/>
  <c r="X122" i="217" s="1"/>
  <c r="U120" i="217"/>
  <c r="T120" i="217"/>
  <c r="R120" i="217"/>
  <c r="R119" i="217"/>
  <c r="Q119" i="217"/>
  <c r="P117" i="217"/>
  <c r="S117" i="217"/>
  <c r="R117" i="217"/>
  <c r="R116" i="217"/>
  <c r="U116" i="217"/>
  <c r="T115" i="217"/>
  <c r="S115" i="217"/>
  <c r="U115" i="217"/>
  <c r="R115" i="217"/>
  <c r="P113" i="217"/>
  <c r="R113" i="217"/>
  <c r="T113" i="217"/>
  <c r="S113" i="217"/>
  <c r="Q113" i="217"/>
  <c r="T112" i="217"/>
  <c r="U112" i="217"/>
  <c r="S111" i="217"/>
  <c r="R111" i="217"/>
  <c r="Q111" i="217"/>
  <c r="P111" i="217"/>
  <c r="T111" i="217"/>
  <c r="U111" i="217"/>
  <c r="T110" i="217"/>
  <c r="P110" i="217"/>
  <c r="Q110" i="217"/>
  <c r="S110" i="217"/>
  <c r="R110" i="217"/>
  <c r="Q109" i="217"/>
  <c r="U109" i="217"/>
  <c r="R109" i="217"/>
  <c r="U108" i="217"/>
  <c r="R108" i="217"/>
  <c r="U107" i="217"/>
  <c r="Q107" i="217"/>
  <c r="P107" i="217"/>
  <c r="S107" i="217"/>
  <c r="T107" i="217"/>
  <c r="R107" i="217"/>
  <c r="U106" i="217"/>
  <c r="R106" i="217"/>
  <c r="P106" i="217"/>
  <c r="Q106" i="217"/>
  <c r="S106" i="217"/>
  <c r="U105" i="217"/>
  <c r="R105" i="217"/>
  <c r="T105" i="217"/>
  <c r="S105" i="217"/>
  <c r="P103" i="217"/>
  <c r="Q103" i="217"/>
  <c r="T103" i="217"/>
  <c r="R103" i="217"/>
  <c r="U103" i="217"/>
  <c r="S103" i="217"/>
  <c r="T102" i="217"/>
  <c r="P102" i="217"/>
  <c r="S102" i="217"/>
  <c r="Q101" i="217"/>
  <c r="U101" i="217"/>
  <c r="R101" i="217"/>
  <c r="S101" i="217"/>
  <c r="P101" i="217"/>
  <c r="V101" i="217" s="1"/>
  <c r="X101" i="217" s="1"/>
  <c r="S100" i="217"/>
  <c r="Q100" i="217"/>
  <c r="R100" i="217"/>
  <c r="U100" i="217"/>
  <c r="P100" i="217"/>
  <c r="T100" i="217"/>
  <c r="T99" i="217"/>
  <c r="U99" i="217"/>
  <c r="P98" i="217"/>
  <c r="T98" i="217"/>
  <c r="R98" i="217"/>
  <c r="S98" i="217"/>
  <c r="T97" i="217"/>
  <c r="S97" i="217"/>
  <c r="P97" i="217"/>
  <c r="Q97" i="217"/>
  <c r="U97" i="217"/>
  <c r="R97" i="217"/>
  <c r="Q96" i="217"/>
  <c r="S96" i="217"/>
  <c r="R96" i="217"/>
  <c r="T96" i="217"/>
  <c r="P96" i="217"/>
  <c r="T95" i="217"/>
  <c r="R95" i="217"/>
  <c r="Q95" i="217"/>
  <c r="P95" i="217"/>
  <c r="U93" i="217"/>
  <c r="P93" i="217"/>
  <c r="S93" i="217"/>
  <c r="Q93" i="217"/>
  <c r="R93" i="217"/>
  <c r="Q92" i="217"/>
  <c r="U92" i="217"/>
  <c r="U91" i="217"/>
  <c r="Q91" i="217"/>
  <c r="R90" i="217"/>
  <c r="T90" i="217"/>
  <c r="U89" i="217"/>
  <c r="P89" i="217"/>
  <c r="R89" i="217"/>
  <c r="Q88" i="217"/>
  <c r="R88" i="217"/>
  <c r="P88" i="217"/>
  <c r="T88" i="217"/>
  <c r="U88" i="217"/>
  <c r="S88" i="217"/>
  <c r="P87" i="217"/>
  <c r="R87" i="217"/>
  <c r="S87" i="217"/>
  <c r="P86" i="217"/>
  <c r="U86" i="217"/>
  <c r="T85" i="217"/>
  <c r="R85" i="217"/>
  <c r="S85" i="217"/>
  <c r="P85" i="217"/>
  <c r="V85" i="217" s="1"/>
  <c r="X85" i="217" s="1"/>
  <c r="Q84" i="217"/>
  <c r="U84" i="217"/>
  <c r="U83" i="217"/>
  <c r="P83" i="217"/>
  <c r="Q83" i="217"/>
  <c r="S83" i="217"/>
  <c r="R83" i="217"/>
  <c r="P82" i="217"/>
  <c r="R82" i="217"/>
  <c r="S82" i="217"/>
  <c r="U82" i="217"/>
  <c r="T82" i="217"/>
  <c r="R81" i="217"/>
  <c r="S81" i="217"/>
  <c r="P81" i="217"/>
  <c r="Q81" i="217"/>
  <c r="U81" i="217"/>
  <c r="S80" i="217"/>
  <c r="T80" i="217"/>
  <c r="R80" i="217"/>
  <c r="P80" i="217"/>
  <c r="V80" i="217" s="1"/>
  <c r="X80" i="217" s="1"/>
  <c r="T79" i="217"/>
  <c r="P79" i="217"/>
  <c r="Q79" i="217"/>
  <c r="R79" i="217"/>
  <c r="S79" i="217"/>
  <c r="P78" i="217"/>
  <c r="U78" i="217"/>
  <c r="R77" i="217"/>
  <c r="Q77" i="217"/>
  <c r="T77" i="217"/>
  <c r="S77" i="217"/>
  <c r="U77" i="217"/>
  <c r="T76" i="217"/>
  <c r="S76" i="217"/>
  <c r="P76" i="217"/>
  <c r="R76" i="217"/>
  <c r="Q76" i="217"/>
  <c r="Q75" i="217"/>
  <c r="S75" i="217"/>
  <c r="T75" i="217"/>
  <c r="U75" i="217"/>
  <c r="R75" i="217"/>
  <c r="P75" i="217"/>
  <c r="S73" i="217"/>
  <c r="P73" i="217"/>
  <c r="R73" i="217"/>
  <c r="Q73" i="217"/>
  <c r="T73" i="217"/>
  <c r="U73" i="217"/>
  <c r="U72" i="217"/>
  <c r="T72" i="217"/>
  <c r="T71" i="217"/>
  <c r="P71" i="217"/>
  <c r="R71" i="217"/>
  <c r="S71" i="217"/>
  <c r="Q71" i="217"/>
  <c r="U71" i="217"/>
  <c r="R69" i="217"/>
  <c r="P69" i="217"/>
  <c r="S69" i="217"/>
  <c r="T69" i="217"/>
  <c r="Q69" i="217"/>
  <c r="U69" i="217"/>
  <c r="U68" i="217"/>
  <c r="T68" i="217"/>
  <c r="Q67" i="217"/>
  <c r="T67" i="217"/>
  <c r="R67" i="217"/>
  <c r="P67" i="217"/>
  <c r="S67" i="217"/>
  <c r="R65" i="217"/>
  <c r="Q65" i="217"/>
  <c r="S65" i="217"/>
  <c r="P65" i="217"/>
  <c r="U65" i="217"/>
  <c r="S64" i="217"/>
  <c r="Q64" i="217"/>
  <c r="U64" i="217"/>
  <c r="R64" i="217"/>
  <c r="P62" i="217"/>
  <c r="U62" i="217"/>
  <c r="R62" i="217"/>
  <c r="P60" i="217"/>
  <c r="Q60" i="217"/>
  <c r="R60" i="217"/>
  <c r="S60" i="217"/>
  <c r="T60" i="217"/>
  <c r="U60" i="217"/>
  <c r="S59" i="217"/>
  <c r="Q59" i="217"/>
  <c r="T59" i="217"/>
  <c r="R59" i="217"/>
  <c r="R58" i="217"/>
  <c r="Q58" i="217"/>
  <c r="S58" i="217"/>
  <c r="U58" i="217"/>
  <c r="Q56" i="217"/>
  <c r="R56" i="217"/>
  <c r="T56" i="217"/>
  <c r="S56" i="217"/>
  <c r="P54" i="217"/>
  <c r="R54" i="217"/>
  <c r="U54" i="217"/>
  <c r="S54" i="217"/>
  <c r="T54" i="217"/>
  <c r="Q54" i="217"/>
  <c r="P53" i="217"/>
  <c r="U53" i="217"/>
  <c r="P52" i="217"/>
  <c r="S52" i="217"/>
  <c r="T52" i="217"/>
  <c r="U52" i="217"/>
  <c r="Q51" i="217"/>
  <c r="U51" i="217"/>
  <c r="P49" i="217"/>
  <c r="U49" i="217"/>
  <c r="P48" i="217"/>
  <c r="R48" i="217"/>
  <c r="S48" i="217"/>
  <c r="U48" i="217"/>
  <c r="Q48" i="217"/>
  <c r="T48" i="217"/>
  <c r="T47" i="217"/>
  <c r="S47" i="217"/>
  <c r="U46" i="217"/>
  <c r="Q46" i="217"/>
  <c r="T46" i="217"/>
  <c r="S46" i="217"/>
  <c r="R46" i="217"/>
  <c r="S45" i="217"/>
  <c r="R45" i="217"/>
  <c r="Q45" i="217"/>
  <c r="U45" i="217"/>
  <c r="U44" i="217"/>
  <c r="T44" i="217"/>
  <c r="S43" i="217"/>
  <c r="P43" i="217"/>
  <c r="R43" i="217"/>
  <c r="S41" i="217"/>
  <c r="T41" i="217"/>
  <c r="P41" i="217"/>
  <c r="Q41" i="217"/>
  <c r="U41" i="217"/>
  <c r="S40" i="217"/>
  <c r="R40" i="217"/>
  <c r="T40" i="217"/>
  <c r="T39" i="217"/>
  <c r="S39" i="217"/>
  <c r="Q39" i="217"/>
  <c r="R39" i="217"/>
  <c r="U39" i="217"/>
  <c r="P39" i="217"/>
  <c r="T38" i="217"/>
  <c r="S38" i="217"/>
  <c r="U38" i="217"/>
  <c r="R38" i="217"/>
  <c r="Q37" i="217"/>
  <c r="U37" i="217"/>
  <c r="S37" i="217"/>
  <c r="U36" i="217"/>
  <c r="R36" i="217"/>
  <c r="T36" i="217"/>
  <c r="S36" i="217"/>
  <c r="U35" i="217"/>
  <c r="S35" i="217"/>
  <c r="R35" i="217"/>
  <c r="T35" i="217"/>
  <c r="P35" i="217"/>
  <c r="P34" i="217"/>
  <c r="S34" i="217"/>
  <c r="R34" i="217"/>
  <c r="T34" i="217"/>
  <c r="U34" i="217"/>
  <c r="U33" i="217"/>
  <c r="P33" i="217"/>
  <c r="Q32" i="217"/>
  <c r="R32" i="217"/>
  <c r="T32" i="217"/>
  <c r="S32" i="217"/>
  <c r="T31" i="217"/>
  <c r="P31" i="217"/>
  <c r="U31" i="217"/>
  <c r="T30" i="217"/>
  <c r="U30" i="217"/>
  <c r="Q30" i="217"/>
  <c r="R30" i="217"/>
  <c r="S30" i="217"/>
  <c r="P30" i="217"/>
  <c r="U29" i="217"/>
  <c r="T29" i="217"/>
  <c r="U28" i="217"/>
  <c r="T28" i="217"/>
  <c r="S28" i="217"/>
  <c r="P28" i="217"/>
  <c r="R28" i="217"/>
  <c r="Q26" i="217"/>
  <c r="T26" i="217"/>
  <c r="P26" i="217"/>
  <c r="V26" i="217" s="1"/>
  <c r="X26" i="217" s="1"/>
  <c r="G26" i="217"/>
  <c r="S151" i="217"/>
  <c r="S25" i="217"/>
  <c r="Q25" i="217"/>
  <c r="U25" i="217"/>
  <c r="T25" i="217"/>
  <c r="R25" i="217"/>
  <c r="T24" i="217"/>
  <c r="P24" i="217"/>
  <c r="U24" i="217"/>
  <c r="P23" i="217"/>
  <c r="Q23" i="217"/>
  <c r="S23" i="217"/>
  <c r="T23" i="217"/>
  <c r="R23" i="217"/>
  <c r="T22" i="217"/>
  <c r="U22" i="217"/>
  <c r="P22" i="217"/>
  <c r="P21" i="217"/>
  <c r="S21" i="217"/>
  <c r="Q21" i="217"/>
  <c r="T21" i="217"/>
  <c r="U21" i="217"/>
  <c r="P20" i="217"/>
  <c r="T20" i="217"/>
  <c r="S19" i="217"/>
  <c r="R19" i="217"/>
  <c r="Q19" i="217"/>
  <c r="U19" i="217"/>
  <c r="P18" i="217"/>
  <c r="T18" i="217"/>
  <c r="P17" i="217"/>
  <c r="U17" i="217"/>
  <c r="Q17" i="217"/>
  <c r="S17" i="217"/>
  <c r="T17" i="217"/>
  <c r="R17" i="217"/>
  <c r="U15" i="217"/>
  <c r="T15" i="217"/>
  <c r="Q15" i="217"/>
  <c r="P14" i="217"/>
  <c r="T14" i="217"/>
  <c r="U14" i="217"/>
  <c r="S14" i="217"/>
  <c r="R14" i="217"/>
  <c r="U13" i="217"/>
  <c r="P13" i="217"/>
  <c r="R13" i="217"/>
  <c r="Q13" i="217"/>
  <c r="T13" i="217"/>
  <c r="U12" i="217"/>
  <c r="S12" i="217"/>
  <c r="R12" i="217"/>
  <c r="T12" i="217"/>
  <c r="U11" i="217"/>
  <c r="P11" i="217"/>
  <c r="Q11" i="217"/>
  <c r="S11" i="217"/>
  <c r="T11" i="217"/>
  <c r="U10" i="217"/>
  <c r="T10" i="217"/>
  <c r="S10" i="217"/>
  <c r="R10" i="217"/>
  <c r="P9" i="217"/>
  <c r="T9" i="217"/>
  <c r="S9" i="217"/>
  <c r="R9" i="217"/>
  <c r="Q9" i="217"/>
  <c r="T8" i="217"/>
  <c r="U8" i="217"/>
  <c r="R8" i="217"/>
  <c r="S8" i="217"/>
  <c r="P8" i="217"/>
  <c r="V8" i="217" s="1"/>
  <c r="X8" i="217" s="1"/>
  <c r="P7" i="217"/>
  <c r="Q7" i="217"/>
  <c r="T7" i="217"/>
  <c r="S7" i="217"/>
  <c r="R7" i="217"/>
  <c r="Q6" i="217"/>
  <c r="P6" i="217"/>
  <c r="S6" i="217"/>
  <c r="R6" i="217"/>
  <c r="U6" i="217"/>
  <c r="T6" i="217"/>
  <c r="P5" i="217"/>
  <c r="Q5" i="217"/>
  <c r="T5" i="217"/>
  <c r="R5" i="217"/>
  <c r="S5" i="217"/>
  <c r="Q4" i="217"/>
  <c r="P4" i="217"/>
  <c r="R4" i="217"/>
  <c r="S4" i="217"/>
  <c r="T4" i="217"/>
  <c r="U4" i="217"/>
  <c r="U3" i="217"/>
  <c r="Q3" i="217"/>
  <c r="P3" i="217"/>
  <c r="R3" i="217"/>
  <c r="S3" i="217"/>
  <c r="T3" i="217"/>
  <c r="G3" i="217"/>
  <c r="R152" i="217"/>
  <c r="T2" i="217"/>
  <c r="R2" i="217"/>
  <c r="S2" i="217"/>
  <c r="Q2" i="217"/>
  <c r="P2" i="217"/>
  <c r="W130" i="239"/>
  <c r="Y130" i="239" s="1"/>
  <c r="W119" i="239"/>
  <c r="Y119" i="239" s="1"/>
  <c r="W117" i="239"/>
  <c r="Y117" i="239" s="1"/>
  <c r="W115" i="239"/>
  <c r="Y115" i="239" s="1"/>
  <c r="W113" i="239"/>
  <c r="Y113" i="239" s="1"/>
  <c r="W104" i="239"/>
  <c r="Y104" i="239" s="1"/>
  <c r="W103" i="239"/>
  <c r="Y103" i="239" s="1"/>
  <c r="W101" i="239"/>
  <c r="Y101" i="239" s="1"/>
  <c r="W88" i="239"/>
  <c r="Y88" i="239" s="1"/>
  <c r="W84" i="239"/>
  <c r="Y84" i="239" s="1"/>
  <c r="W81" i="239"/>
  <c r="Y81" i="239" s="1"/>
  <c r="W78" i="239"/>
  <c r="Y78" i="239" s="1"/>
  <c r="W72" i="239"/>
  <c r="Y72" i="239" s="1"/>
  <c r="W68" i="239"/>
  <c r="Y68" i="239" s="1"/>
  <c r="W61" i="239"/>
  <c r="Y61" i="239" s="1"/>
  <c r="W57" i="239"/>
  <c r="Y57" i="239" s="1"/>
  <c r="W51" i="239"/>
  <c r="Y51" i="239" s="1"/>
  <c r="W50" i="239"/>
  <c r="Y50" i="239" s="1"/>
  <c r="W43" i="239"/>
  <c r="Y43" i="239" s="1"/>
  <c r="W42" i="239"/>
  <c r="Y42" i="239" s="1"/>
  <c r="W40" i="239"/>
  <c r="Y40" i="239" s="1"/>
  <c r="W39" i="239"/>
  <c r="Y39" i="239" s="1"/>
  <c r="W33" i="239"/>
  <c r="Y33" i="239" s="1"/>
  <c r="W19" i="239"/>
  <c r="Y19" i="239" s="1"/>
  <c r="W142" i="238"/>
  <c r="W143" i="238"/>
  <c r="Z8" i="274"/>
  <c r="AB8" i="274" s="1"/>
  <c r="Z22" i="274"/>
  <c r="AB22" i="274" s="1"/>
  <c r="Z28" i="274"/>
  <c r="AB28" i="274" s="1"/>
  <c r="Z58" i="274"/>
  <c r="AB58" i="274" s="1"/>
  <c r="Z70" i="274"/>
  <c r="AB70" i="274" s="1"/>
  <c r="Z91" i="274"/>
  <c r="AB91" i="274" s="1"/>
  <c r="Z130" i="274"/>
  <c r="AB130" i="274" s="1"/>
  <c r="Z131" i="274"/>
  <c r="AB131" i="274" s="1"/>
  <c r="Z142" i="274"/>
  <c r="AB142" i="274" s="1"/>
  <c r="Z154" i="274"/>
  <c r="Z155" i="274"/>
  <c r="AB155" i="274" s="1"/>
  <c r="Z156" i="274"/>
  <c r="AB156" i="274" s="1"/>
  <c r="U56" i="248"/>
  <c r="V56" i="248"/>
  <c r="U158" i="247"/>
  <c r="H104" i="247"/>
  <c r="Q92" i="247"/>
  <c r="R92" i="247"/>
  <c r="Q86" i="247"/>
  <c r="V86" i="247"/>
  <c r="T158" i="247"/>
  <c r="H82" i="247"/>
  <c r="U155" i="247"/>
  <c r="H16" i="247"/>
  <c r="Q15" i="247"/>
  <c r="V15" i="247"/>
  <c r="P155" i="245"/>
  <c r="R155" i="245" s="1"/>
  <c r="H17" i="245"/>
  <c r="V156" i="243"/>
  <c r="H42" i="243"/>
  <c r="P156" i="243"/>
  <c r="R156" i="243" s="1"/>
  <c r="H8" i="243"/>
  <c r="T157" i="241"/>
  <c r="H82" i="241"/>
  <c r="V157" i="241"/>
  <c r="H42" i="241"/>
  <c r="P156" i="241"/>
  <c r="R156" i="241" s="1"/>
  <c r="H21" i="241"/>
  <c r="V147" i="239"/>
  <c r="W4" i="239"/>
  <c r="Y4" i="239" s="1"/>
  <c r="U129" i="238"/>
  <c r="Q129" i="238"/>
  <c r="S86" i="238"/>
  <c r="V86" i="238"/>
  <c r="T66" i="272"/>
  <c r="U66" i="272"/>
  <c r="W28" i="272"/>
  <c r="V28" i="272"/>
  <c r="R141" i="272"/>
  <c r="W141" i="272"/>
  <c r="U87" i="272"/>
  <c r="V87" i="272"/>
  <c r="W136" i="254"/>
  <c r="Y136" i="254" s="1"/>
  <c r="R154" i="272"/>
  <c r="W154" i="272"/>
  <c r="T20" i="260"/>
  <c r="S20" i="260"/>
  <c r="W121" i="239"/>
  <c r="Y121" i="239" s="1"/>
  <c r="W114" i="239"/>
  <c r="Y114" i="239" s="1"/>
  <c r="W112" i="239"/>
  <c r="Y112" i="239" s="1"/>
  <c r="W109" i="239"/>
  <c r="Y109" i="239" s="1"/>
  <c r="W108" i="239"/>
  <c r="Y108" i="239" s="1"/>
  <c r="W106" i="239"/>
  <c r="Y106" i="239" s="1"/>
  <c r="W105" i="239"/>
  <c r="Y105" i="239" s="1"/>
  <c r="W102" i="239"/>
  <c r="Y102" i="239" s="1"/>
  <c r="W100" i="239"/>
  <c r="Y100" i="239" s="1"/>
  <c r="W99" i="239"/>
  <c r="Y99" i="239" s="1"/>
  <c r="W97" i="239"/>
  <c r="Y97" i="239" s="1"/>
  <c r="W96" i="239"/>
  <c r="Y96" i="239" s="1"/>
  <c r="W95" i="239"/>
  <c r="Y95" i="239" s="1"/>
  <c r="W94" i="239"/>
  <c r="Y94" i="239" s="1"/>
  <c r="W90" i="239"/>
  <c r="Y90" i="239" s="1"/>
  <c r="W85" i="239"/>
  <c r="Y85" i="239" s="1"/>
  <c r="W83" i="239"/>
  <c r="Y83" i="239" s="1"/>
  <c r="W76" i="239"/>
  <c r="Y76" i="239" s="1"/>
  <c r="W73" i="239"/>
  <c r="Y73" i="239" s="1"/>
  <c r="W64" i="239"/>
  <c r="Y64" i="239" s="1"/>
  <c r="W60" i="239"/>
  <c r="Y60" i="239" s="1"/>
  <c r="W58" i="239"/>
  <c r="Y58" i="239" s="1"/>
  <c r="W56" i="239"/>
  <c r="Y56" i="239" s="1"/>
  <c r="W55" i="239"/>
  <c r="Y55" i="239" s="1"/>
  <c r="W53" i="239"/>
  <c r="Y53" i="239" s="1"/>
  <c r="W47" i="239"/>
  <c r="Y47" i="239" s="1"/>
  <c r="W46" i="239"/>
  <c r="Y46" i="239" s="1"/>
  <c r="W44" i="239"/>
  <c r="Y44" i="239" s="1"/>
  <c r="W35" i="239"/>
  <c r="Y35" i="239" s="1"/>
  <c r="W34" i="239"/>
  <c r="Y34" i="239" s="1"/>
  <c r="W30" i="239"/>
  <c r="Y30" i="239" s="1"/>
  <c r="W28" i="239"/>
  <c r="Y28" i="239" s="1"/>
  <c r="W27" i="239"/>
  <c r="Y27" i="239" s="1"/>
  <c r="W23" i="239"/>
  <c r="Y23" i="239" s="1"/>
  <c r="W22" i="239"/>
  <c r="Y22" i="239" s="1"/>
  <c r="W32" i="239"/>
  <c r="Y32" i="239" s="1"/>
  <c r="R147" i="239"/>
  <c r="Q147" i="239"/>
  <c r="W21" i="239"/>
  <c r="Y21" i="239" s="1"/>
  <c r="W15" i="239"/>
  <c r="Y15" i="239" s="1"/>
  <c r="U147" i="239"/>
  <c r="S147" i="239"/>
  <c r="W14" i="239"/>
  <c r="Y14" i="239" s="1"/>
  <c r="W6" i="239"/>
  <c r="T147" i="239"/>
  <c r="R148" i="239"/>
  <c r="B152" i="239"/>
  <c r="E152" i="239" s="1"/>
  <c r="AC5" i="239" s="1"/>
  <c r="U98" i="238"/>
  <c r="V98" i="238"/>
  <c r="U73" i="238"/>
  <c r="T73" i="238"/>
  <c r="W137" i="254"/>
  <c r="Y137" i="254" s="1"/>
  <c r="T115" i="272"/>
  <c r="U115" i="272"/>
  <c r="U31" i="238"/>
  <c r="T31" i="238"/>
  <c r="W7" i="254"/>
  <c r="Y7" i="254" s="1"/>
  <c r="U113" i="272"/>
  <c r="T113" i="272"/>
  <c r="V110" i="217"/>
  <c r="X110" i="217" s="1"/>
  <c r="V97" i="217"/>
  <c r="X97" i="217" s="1"/>
  <c r="S145" i="230"/>
  <c r="G19" i="230"/>
  <c r="P145" i="227"/>
  <c r="G88" i="227"/>
  <c r="P146" i="227"/>
  <c r="G55" i="227"/>
  <c r="T146" i="227"/>
  <c r="G5" i="227"/>
  <c r="P148" i="222"/>
  <c r="G100" i="222"/>
  <c r="P36" i="217"/>
  <c r="Q36" i="217"/>
  <c r="U28" i="238"/>
  <c r="T28" i="238"/>
  <c r="T158" i="214"/>
  <c r="R26" i="272"/>
  <c r="S26" i="272"/>
  <c r="R116" i="272"/>
  <c r="S116" i="272"/>
  <c r="U115" i="238"/>
  <c r="V115" i="238"/>
  <c r="V113" i="238"/>
  <c r="Q113" i="238"/>
  <c r="W113" i="238" s="1"/>
  <c r="Y113" i="238" s="1"/>
  <c r="T150" i="238"/>
  <c r="H2" i="238"/>
  <c r="X114" i="272"/>
  <c r="Z114" i="272" s="1"/>
  <c r="S115" i="272"/>
  <c r="R115" i="272"/>
  <c r="X115" i="272" s="1"/>
  <c r="Z115" i="272" s="1"/>
  <c r="V152" i="238"/>
  <c r="H43" i="238"/>
  <c r="T137" i="238"/>
  <c r="S137" i="238"/>
  <c r="S67" i="238"/>
  <c r="T67" i="238"/>
  <c r="U64" i="238"/>
  <c r="Q64" i="238"/>
  <c r="W64" i="238" s="1"/>
  <c r="Y64" i="238" s="1"/>
  <c r="U45" i="238"/>
  <c r="T45" i="238"/>
  <c r="W12" i="254"/>
  <c r="Y12" i="254" s="1"/>
  <c r="W31" i="272"/>
  <c r="T31" i="272"/>
  <c r="X31" i="272" s="1"/>
  <c r="Z31" i="272" s="1"/>
  <c r="R66" i="272"/>
  <c r="S66" i="272"/>
  <c r="W134" i="254"/>
  <c r="Y134" i="254" s="1"/>
  <c r="P158" i="239"/>
  <c r="B154" i="239"/>
  <c r="S148" i="239"/>
  <c r="B151" i="239"/>
  <c r="Q148" i="239"/>
  <c r="U149" i="238"/>
  <c r="H32" i="238"/>
  <c r="V95" i="217"/>
  <c r="X95" i="217" s="1"/>
  <c r="V65" i="217"/>
  <c r="X65" i="217" s="1"/>
  <c r="R157" i="239"/>
  <c r="R155" i="239"/>
  <c r="U109" i="238"/>
  <c r="T109" i="238"/>
  <c r="U96" i="238"/>
  <c r="V96" i="238"/>
  <c r="S90" i="238"/>
  <c r="T90" i="238"/>
  <c r="U56" i="238"/>
  <c r="Q56" i="238"/>
  <c r="R6" i="238"/>
  <c r="U6" i="238"/>
  <c r="V111" i="217"/>
  <c r="X111" i="217" s="1"/>
  <c r="V106" i="217"/>
  <c r="X106" i="217" s="1"/>
  <c r="V150" i="238"/>
  <c r="H14" i="238"/>
  <c r="P90" i="217"/>
  <c r="Q90" i="217"/>
  <c r="P59" i="217"/>
  <c r="U59" i="217"/>
  <c r="P45" i="217"/>
  <c r="T45" i="217"/>
  <c r="P12" i="217"/>
  <c r="Q12" i="217"/>
  <c r="P10" i="217"/>
  <c r="Q10" i="217"/>
  <c r="W135" i="254"/>
  <c r="Y135" i="254" s="1"/>
  <c r="U29" i="238"/>
  <c r="T29" i="238"/>
  <c r="W4" i="254"/>
  <c r="Y4" i="254" s="1"/>
  <c r="Q20" i="260"/>
  <c r="R20" i="260"/>
  <c r="V160" i="260"/>
  <c r="H9" i="260"/>
  <c r="Q162" i="257"/>
  <c r="H58" i="257"/>
  <c r="U147" i="234"/>
  <c r="T37" i="272"/>
  <c r="R37" i="272"/>
  <c r="X37" i="272" s="1"/>
  <c r="Z37" i="272" s="1"/>
  <c r="R129" i="272"/>
  <c r="W129" i="272"/>
  <c r="Z27" i="274"/>
  <c r="AB27" i="274" s="1"/>
  <c r="Z32" i="274"/>
  <c r="AB32" i="274" s="1"/>
  <c r="Z41" i="274"/>
  <c r="AB41" i="274" s="1"/>
  <c r="Z52" i="274"/>
  <c r="AB52" i="274" s="1"/>
  <c r="Z53" i="274"/>
  <c r="AB53" i="274" s="1"/>
  <c r="Z63" i="274"/>
  <c r="AB63" i="274" s="1"/>
  <c r="Z65" i="274"/>
  <c r="AB65" i="274" s="1"/>
  <c r="Z80" i="274"/>
  <c r="AB80" i="274" s="1"/>
  <c r="Z97" i="274"/>
  <c r="AB97" i="274" s="1"/>
  <c r="Z102" i="274"/>
  <c r="AB102" i="274" s="1"/>
  <c r="Z132" i="274"/>
  <c r="AB132" i="274" s="1"/>
  <c r="Z143" i="274"/>
  <c r="AB143" i="274" s="1"/>
  <c r="Z146" i="274"/>
  <c r="AB146" i="274" s="1"/>
  <c r="Z148" i="274"/>
  <c r="AB148" i="274" s="1"/>
  <c r="S113" i="272"/>
  <c r="R113" i="272"/>
  <c r="T158" i="239"/>
  <c r="V158" i="239"/>
  <c r="T147" i="234"/>
  <c r="S123" i="272"/>
  <c r="W123" i="272"/>
  <c r="U27" i="238"/>
  <c r="T27" i="238"/>
  <c r="W42" i="254"/>
  <c r="Y42" i="254" s="1"/>
  <c r="E154" i="239"/>
  <c r="AC6" i="239"/>
  <c r="Q158" i="239"/>
  <c r="R158" i="239" s="1"/>
  <c r="R156" i="239"/>
  <c r="T152" i="238"/>
  <c r="H127" i="238"/>
  <c r="Q107" i="238"/>
  <c r="V107" i="238"/>
  <c r="S152" i="238"/>
  <c r="H97" i="238"/>
  <c r="U60" i="238"/>
  <c r="Q60" i="238"/>
  <c r="U52" i="238"/>
  <c r="Q52" i="238"/>
  <c r="W52" i="238" s="1"/>
  <c r="Y52" i="238" s="1"/>
  <c r="U32" i="238"/>
  <c r="V32" i="238"/>
  <c r="R43" i="272"/>
  <c r="T43" i="272"/>
  <c r="X118" i="272"/>
  <c r="Z118" i="272" s="1"/>
  <c r="W68" i="254"/>
  <c r="Y68" i="254" s="1"/>
  <c r="V158" i="272"/>
  <c r="W158" i="272"/>
  <c r="W138" i="254"/>
  <c r="Y138" i="254" s="1"/>
  <c r="W133" i="254"/>
  <c r="Y133" i="254" s="1"/>
  <c r="W14" i="254"/>
  <c r="Y14" i="254" s="1"/>
  <c r="W10" i="254"/>
  <c r="Y10" i="254" s="1"/>
  <c r="W9" i="254"/>
  <c r="Y9" i="254" s="1"/>
  <c r="S46" i="272"/>
  <c r="R46" i="272"/>
  <c r="X46" i="272" s="1"/>
  <c r="Z46" i="272" s="1"/>
  <c r="T119" i="272"/>
  <c r="U119" i="272"/>
  <c r="Q150" i="237"/>
  <c r="H100" i="237"/>
  <c r="Q147" i="234"/>
  <c r="R147" i="234" s="1"/>
  <c r="W19" i="254"/>
  <c r="Y19" i="254" s="1"/>
  <c r="W8" i="254"/>
  <c r="Y8" i="254" s="1"/>
  <c r="W145" i="253"/>
  <c r="Y145" i="253" s="1"/>
  <c r="W143" i="253"/>
  <c r="Y143" i="253" s="1"/>
  <c r="W142" i="253"/>
  <c r="Y142" i="253" s="1"/>
  <c r="W112" i="253"/>
  <c r="Y112" i="253" s="1"/>
  <c r="W106" i="253"/>
  <c r="Y106" i="253" s="1"/>
  <c r="W11" i="253"/>
  <c r="Y11" i="253" s="1"/>
  <c r="W10" i="253"/>
  <c r="Y10" i="253" s="1"/>
  <c r="W7" i="253"/>
  <c r="Y7" i="253" s="1"/>
  <c r="W2" i="253"/>
  <c r="Y2" i="253" s="1"/>
  <c r="Q46" i="238"/>
  <c r="T46" i="238"/>
  <c r="Q152" i="238"/>
  <c r="H45" i="238"/>
  <c r="V36" i="238"/>
  <c r="T36" i="238"/>
  <c r="S150" i="238"/>
  <c r="H11" i="238"/>
  <c r="T150" i="237"/>
  <c r="H81" i="237"/>
  <c r="W70" i="254"/>
  <c r="Y70" i="254" s="1"/>
  <c r="W69" i="254"/>
  <c r="Y69" i="254" s="1"/>
  <c r="W98" i="254"/>
  <c r="Y98" i="254" s="1"/>
  <c r="X116" i="272"/>
  <c r="Z116" i="272" s="1"/>
  <c r="W131" i="254"/>
  <c r="Y131" i="254" s="1"/>
  <c r="W130" i="254"/>
  <c r="Y130" i="254" s="1"/>
  <c r="W113" i="254"/>
  <c r="Y113" i="254" s="1"/>
  <c r="W94" i="254"/>
  <c r="Y94" i="254" s="1"/>
  <c r="W97" i="254"/>
  <c r="Y97" i="254" s="1"/>
  <c r="W127" i="254"/>
  <c r="Y127" i="254" s="1"/>
  <c r="W142" i="254"/>
  <c r="Y142" i="254" s="1"/>
  <c r="W143" i="254"/>
  <c r="Y143" i="254" s="1"/>
  <c r="W144" i="254"/>
  <c r="Y144" i="254" s="1"/>
  <c r="W88" i="254"/>
  <c r="Y88" i="254" s="1"/>
  <c r="W145" i="254"/>
  <c r="Y145" i="254" s="1"/>
  <c r="W96" i="254"/>
  <c r="Y96" i="254" s="1"/>
  <c r="W5" i="254"/>
  <c r="Y5" i="254" s="1"/>
  <c r="W79" i="254"/>
  <c r="Y79" i="254" s="1"/>
  <c r="W85" i="254"/>
  <c r="Y85" i="254" s="1"/>
  <c r="W18" i="254"/>
  <c r="Y18" i="254" s="1"/>
  <c r="W21" i="254"/>
  <c r="Y21" i="254" s="1"/>
  <c r="W24" i="254"/>
  <c r="Y24" i="254" s="1"/>
  <c r="W27" i="254"/>
  <c r="Y27" i="254" s="1"/>
  <c r="W30" i="254"/>
  <c r="Y30" i="254" s="1"/>
  <c r="W36" i="254"/>
  <c r="Y36" i="254" s="1"/>
  <c r="W39" i="254"/>
  <c r="Y39" i="254" s="1"/>
  <c r="W43" i="254"/>
  <c r="Y43" i="254" s="1"/>
  <c r="W44" i="254"/>
  <c r="Y44" i="254" s="1"/>
  <c r="W45" i="254"/>
  <c r="Y45" i="254" s="1"/>
  <c r="W46" i="254"/>
  <c r="Y46" i="254" s="1"/>
  <c r="W47" i="254"/>
  <c r="Y47" i="254" s="1"/>
  <c r="W49" i="254"/>
  <c r="Y49" i="254" s="1"/>
  <c r="W50" i="254"/>
  <c r="Y50" i="254" s="1"/>
  <c r="W51" i="254"/>
  <c r="Y51" i="254" s="1"/>
  <c r="W31" i="254"/>
  <c r="Y31" i="254" s="1"/>
  <c r="W37" i="254"/>
  <c r="Y37" i="254" s="1"/>
  <c r="W40" i="254"/>
  <c r="Y40" i="254" s="1"/>
  <c r="W54" i="254"/>
  <c r="Y54" i="254" s="1"/>
  <c r="W57" i="254"/>
  <c r="Y57" i="254" s="1"/>
  <c r="W62" i="254"/>
  <c r="Y62" i="254" s="1"/>
  <c r="W140" i="254"/>
  <c r="Y140" i="254" s="1"/>
  <c r="T158" i="272"/>
  <c r="U158" i="272"/>
  <c r="W87" i="254"/>
  <c r="Y87" i="254" s="1"/>
  <c r="W55" i="254"/>
  <c r="Y55" i="254" s="1"/>
  <c r="W73" i="254"/>
  <c r="Y73" i="254" s="1"/>
  <c r="W148" i="254"/>
  <c r="Y148" i="254" s="1"/>
  <c r="W103" i="254"/>
  <c r="Y103" i="254" s="1"/>
  <c r="W49" i="253"/>
  <c r="Y49" i="253" s="1"/>
  <c r="W43" i="253"/>
  <c r="Y43" i="253" s="1"/>
  <c r="W37" i="253"/>
  <c r="Y37" i="253" s="1"/>
  <c r="W31" i="253"/>
  <c r="Y31" i="253" s="1"/>
  <c r="W22" i="253"/>
  <c r="Y22" i="253" s="1"/>
  <c r="W16" i="253"/>
  <c r="Y16" i="253" s="1"/>
  <c r="S166" i="270"/>
  <c r="W132" i="254"/>
  <c r="Y132" i="254" s="1"/>
  <c r="W125" i="254"/>
  <c r="Y125" i="254" s="1"/>
  <c r="W120" i="254"/>
  <c r="Y120" i="254" s="1"/>
  <c r="W119" i="254"/>
  <c r="Y119" i="254" s="1"/>
  <c r="W115" i="254"/>
  <c r="Y115" i="254" s="1"/>
  <c r="W107" i="254"/>
  <c r="Y107" i="254" s="1"/>
  <c r="W16" i="254"/>
  <c r="Y16" i="254" s="1"/>
  <c r="W15" i="254"/>
  <c r="Y15" i="254" s="1"/>
  <c r="U155" i="253"/>
  <c r="S156" i="253"/>
  <c r="T156" i="253"/>
  <c r="P158" i="253"/>
  <c r="V158" i="253"/>
  <c r="U158" i="253"/>
  <c r="Q156" i="253"/>
  <c r="Q158" i="253"/>
  <c r="T158" i="253"/>
  <c r="S158" i="253"/>
  <c r="W33" i="254"/>
  <c r="Y33" i="254" s="1"/>
  <c r="W109" i="254"/>
  <c r="Y109" i="254" s="1"/>
  <c r="U166" i="254"/>
  <c r="W76" i="254"/>
  <c r="Y76" i="254" s="1"/>
  <c r="W77" i="254"/>
  <c r="Y77" i="254" s="1"/>
  <c r="W122" i="254"/>
  <c r="Y122" i="254" s="1"/>
  <c r="W128" i="254"/>
  <c r="Y128" i="254" s="1"/>
  <c r="W74" i="254"/>
  <c r="Y74" i="254" s="1"/>
  <c r="W93" i="254"/>
  <c r="Y93" i="254" s="1"/>
  <c r="R156" i="254"/>
  <c r="W147" i="254"/>
  <c r="Y147" i="254" s="1"/>
  <c r="W20" i="254"/>
  <c r="Y20" i="254" s="1"/>
  <c r="W38" i="254"/>
  <c r="Y38" i="254" s="1"/>
  <c r="W28" i="254"/>
  <c r="Y28" i="254" s="1"/>
  <c r="W58" i="254"/>
  <c r="Y58" i="254" s="1"/>
  <c r="W65" i="254"/>
  <c r="Y65" i="254" s="1"/>
  <c r="W50" i="253"/>
  <c r="Y50" i="253" s="1"/>
  <c r="W44" i="253"/>
  <c r="Y44" i="253" s="1"/>
  <c r="W40" i="253"/>
  <c r="Y40" i="253" s="1"/>
  <c r="W34" i="253"/>
  <c r="Y34" i="253" s="1"/>
  <c r="W19" i="253"/>
  <c r="Y19" i="253" s="1"/>
  <c r="W13" i="253"/>
  <c r="Y13" i="253" s="1"/>
  <c r="W101" i="254"/>
  <c r="Y101" i="254" s="1"/>
  <c r="W139" i="254"/>
  <c r="Y139" i="254" s="1"/>
  <c r="W81" i="254"/>
  <c r="Y81" i="254" s="1"/>
  <c r="W84" i="254"/>
  <c r="Y84" i="254" s="1"/>
  <c r="W25" i="254"/>
  <c r="Y25" i="254" s="1"/>
  <c r="W64" i="254"/>
  <c r="Y64" i="254" s="1"/>
  <c r="W17" i="254"/>
  <c r="Y17" i="254" s="1"/>
  <c r="W32" i="254"/>
  <c r="Y32" i="254" s="1"/>
  <c r="W53" i="254"/>
  <c r="Y53" i="254" s="1"/>
  <c r="W66" i="254"/>
  <c r="Y66" i="254" s="1"/>
  <c r="W52" i="253"/>
  <c r="Y52" i="253" s="1"/>
  <c r="W35" i="253"/>
  <c r="Y35" i="253" s="1"/>
  <c r="W25" i="253"/>
  <c r="Y25" i="253" s="1"/>
  <c r="W17" i="253"/>
  <c r="Y17" i="253" s="1"/>
  <c r="W99" i="254"/>
  <c r="Y99" i="254" s="1"/>
  <c r="W141" i="254"/>
  <c r="Y141" i="254" s="1"/>
  <c r="W92" i="254"/>
  <c r="Y92" i="254" s="1"/>
  <c r="W26" i="254"/>
  <c r="Y26" i="254" s="1"/>
  <c r="W47" i="253"/>
  <c r="Y47" i="253" s="1"/>
  <c r="W41" i="253"/>
  <c r="Y41" i="253" s="1"/>
  <c r="W28" i="253"/>
  <c r="Y28" i="253" s="1"/>
  <c r="W23" i="253"/>
  <c r="Y23" i="253" s="1"/>
  <c r="W86" i="254"/>
  <c r="Y86" i="254" s="1"/>
  <c r="W100" i="254"/>
  <c r="Y100" i="254" s="1"/>
  <c r="W108" i="254"/>
  <c r="Y108" i="254" s="1"/>
  <c r="W90" i="254"/>
  <c r="Y90" i="254" s="1"/>
  <c r="W110" i="254"/>
  <c r="Y110" i="254" s="1"/>
  <c r="W23" i="254"/>
  <c r="Y23" i="254" s="1"/>
  <c r="W48" i="254"/>
  <c r="Y48" i="254" s="1"/>
  <c r="V166" i="254"/>
  <c r="P156" i="254" s="1"/>
  <c r="V165" i="254" s="1"/>
  <c r="V167" i="254" s="1"/>
  <c r="W52" i="254"/>
  <c r="Y52" i="254" s="1"/>
  <c r="W59" i="254"/>
  <c r="Y59" i="254" s="1"/>
  <c r="W106" i="254"/>
  <c r="Y106" i="254" s="1"/>
  <c r="W102" i="254"/>
  <c r="Y102" i="254" s="1"/>
  <c r="W146" i="254"/>
  <c r="Y146" i="254" s="1"/>
  <c r="W46" i="253"/>
  <c r="Y46" i="253" s="1"/>
  <c r="W29" i="253"/>
  <c r="Y29" i="253" s="1"/>
  <c r="W14" i="253"/>
  <c r="Y14" i="253" s="1"/>
  <c r="W82" i="254"/>
  <c r="Y82" i="254" s="1"/>
  <c r="W121" i="254"/>
  <c r="Y121" i="254" s="1"/>
  <c r="V156" i="254"/>
  <c r="W104" i="254"/>
  <c r="Y104" i="254" s="1"/>
  <c r="W6" i="254"/>
  <c r="Y6" i="254" s="1"/>
  <c r="W35" i="254"/>
  <c r="Y35" i="254" s="1"/>
  <c r="W29" i="254"/>
  <c r="Y29" i="254" s="1"/>
  <c r="W63" i="254"/>
  <c r="Y63" i="254" s="1"/>
  <c r="W129" i="254"/>
  <c r="Y129" i="254" s="1"/>
  <c r="W53" i="253"/>
  <c r="Y53" i="253" s="1"/>
  <c r="W38" i="253"/>
  <c r="Y38" i="253" s="1"/>
  <c r="W32" i="253"/>
  <c r="Y32" i="253" s="1"/>
  <c r="W26" i="253"/>
  <c r="Y26" i="253" s="1"/>
  <c r="W20" i="253"/>
  <c r="Y20" i="253" s="1"/>
  <c r="W8" i="253"/>
  <c r="Y8" i="253" s="1"/>
  <c r="W79" i="272"/>
  <c r="V79" i="272"/>
  <c r="U79" i="272"/>
  <c r="Q166" i="254"/>
  <c r="U103" i="238"/>
  <c r="T103" i="238"/>
  <c r="S84" i="238"/>
  <c r="U84" i="238"/>
  <c r="T68" i="238"/>
  <c r="S68" i="238"/>
  <c r="U152" i="238"/>
  <c r="H42" i="238"/>
  <c r="U30" i="238"/>
  <c r="T30" i="238"/>
  <c r="S150" i="237"/>
  <c r="H97" i="237"/>
  <c r="Q147" i="237"/>
  <c r="H56" i="237"/>
  <c r="A160" i="271"/>
  <c r="W20" i="260"/>
  <c r="Y20" i="260" s="1"/>
  <c r="W126" i="254"/>
  <c r="Y126" i="254" s="1"/>
  <c r="W124" i="254"/>
  <c r="Y124" i="254" s="1"/>
  <c r="W116" i="254"/>
  <c r="Y116" i="254" s="1"/>
  <c r="W114" i="254"/>
  <c r="Y114" i="254" s="1"/>
  <c r="W112" i="254"/>
  <c r="Y112" i="254" s="1"/>
  <c r="W95" i="254"/>
  <c r="Y95" i="254" s="1"/>
  <c r="W91" i="254"/>
  <c r="Y91" i="254" s="1"/>
  <c r="W89" i="254"/>
  <c r="Y89" i="254" s="1"/>
  <c r="W83" i="254"/>
  <c r="Y83" i="254" s="1"/>
  <c r="W80" i="254"/>
  <c r="Y80" i="254" s="1"/>
  <c r="W78" i="254"/>
  <c r="Y78" i="254" s="1"/>
  <c r="W75" i="254"/>
  <c r="Y75" i="254" s="1"/>
  <c r="W72" i="254"/>
  <c r="Y72" i="254" s="1"/>
  <c r="W67" i="254"/>
  <c r="Y67" i="254" s="1"/>
  <c r="W61" i="254"/>
  <c r="Y61" i="254" s="1"/>
  <c r="W60" i="254"/>
  <c r="Y60" i="254" s="1"/>
  <c r="W56" i="254"/>
  <c r="Y56" i="254" s="1"/>
  <c r="W34" i="254"/>
  <c r="Y34" i="254" s="1"/>
  <c r="W146" i="253"/>
  <c r="Y146" i="253" s="1"/>
  <c r="Q148" i="237"/>
  <c r="V150" i="237"/>
  <c r="U150" i="237"/>
  <c r="S148" i="237"/>
  <c r="P150" i="237"/>
  <c r="R150" i="237" s="1"/>
  <c r="T148" i="237"/>
  <c r="V103" i="217"/>
  <c r="X103" i="217" s="1"/>
  <c r="V98" i="217"/>
  <c r="X98" i="217" s="1"/>
  <c r="V90" i="217"/>
  <c r="X90" i="217" s="1"/>
  <c r="V82" i="217"/>
  <c r="X82" i="217" s="1"/>
  <c r="V64" i="217"/>
  <c r="X64" i="217" s="1"/>
  <c r="V62" i="217"/>
  <c r="X62" i="217" s="1"/>
  <c r="V60" i="217"/>
  <c r="X60" i="217" s="1"/>
  <c r="V59" i="217"/>
  <c r="X59" i="217" s="1"/>
  <c r="V58" i="217"/>
  <c r="X58" i="217" s="1"/>
  <c r="V52" i="217"/>
  <c r="X52" i="217" s="1"/>
  <c r="V45" i="217"/>
  <c r="X45" i="217" s="1"/>
  <c r="V36" i="217"/>
  <c r="X36" i="217" s="1"/>
  <c r="V34" i="217"/>
  <c r="X34" i="217" s="1"/>
  <c r="V32" i="217"/>
  <c r="X32" i="217" s="1"/>
  <c r="V14" i="217"/>
  <c r="X14" i="217" s="1"/>
  <c r="V12" i="217"/>
  <c r="X12" i="217" s="1"/>
  <c r="V10" i="217"/>
  <c r="X10" i="217" s="1"/>
  <c r="Q152" i="217"/>
  <c r="V15" i="217"/>
  <c r="X15" i="217" s="1"/>
  <c r="V130" i="217"/>
  <c r="X130" i="217" s="1"/>
  <c r="V119" i="217"/>
  <c r="X119" i="217" s="1"/>
  <c r="V91" i="217"/>
  <c r="X91" i="217" s="1"/>
  <c r="V37" i="217"/>
  <c r="X37" i="217" s="1"/>
  <c r="V102" i="217"/>
  <c r="X102" i="217" s="1"/>
  <c r="V100" i="217"/>
  <c r="X100" i="217" s="1"/>
  <c r="V28" i="217"/>
  <c r="X28" i="217" s="1"/>
  <c r="V132" i="217"/>
  <c r="X132" i="217" s="1"/>
  <c r="V67" i="217"/>
  <c r="X67" i="217" s="1"/>
  <c r="V71" i="217"/>
  <c r="X71" i="217" s="1"/>
  <c r="V75" i="217"/>
  <c r="X75" i="217" s="1"/>
  <c r="V81" i="217"/>
  <c r="X81" i="217" s="1"/>
  <c r="V83" i="217"/>
  <c r="X83" i="217" s="1"/>
  <c r="V123" i="217"/>
  <c r="X123" i="217" s="1"/>
  <c r="V30" i="217"/>
  <c r="X30" i="217" s="1"/>
  <c r="V113" i="217"/>
  <c r="X113" i="217" s="1"/>
  <c r="I9" i="271"/>
  <c r="S166" i="271"/>
  <c r="S155" i="253"/>
  <c r="V155" i="253"/>
  <c r="P156" i="253"/>
  <c r="R156" i="253" s="1"/>
  <c r="U156" i="253"/>
  <c r="P155" i="253"/>
  <c r="T166" i="254"/>
  <c r="N156" i="254" s="1"/>
  <c r="T165" i="254" s="1"/>
  <c r="T167" i="254" s="1"/>
  <c r="T164" i="254"/>
  <c r="P166" i="254"/>
  <c r="K156" i="254" s="1"/>
  <c r="P165" i="254" s="1"/>
  <c r="P167" i="254" s="1"/>
  <c r="R160" i="254"/>
  <c r="Q149" i="253"/>
  <c r="U149" i="253"/>
  <c r="T149" i="253"/>
  <c r="W149" i="253" s="1"/>
  <c r="Y149" i="253" s="1"/>
  <c r="R148" i="253"/>
  <c r="S148" i="253"/>
  <c r="Q148" i="253"/>
  <c r="V148" i="253"/>
  <c r="T148" i="253"/>
  <c r="U147" i="253"/>
  <c r="V147" i="253"/>
  <c r="T147" i="253"/>
  <c r="Q147" i="253"/>
  <c r="W147" i="253" s="1"/>
  <c r="Y147" i="253" s="1"/>
  <c r="U144" i="253"/>
  <c r="S144" i="253"/>
  <c r="R144" i="253"/>
  <c r="T144" i="253"/>
  <c r="Q144" i="253"/>
  <c r="W144" i="253" s="1"/>
  <c r="Y144" i="253" s="1"/>
  <c r="U141" i="253"/>
  <c r="R141" i="253"/>
  <c r="S141" i="253"/>
  <c r="T141" i="253"/>
  <c r="Q141" i="253"/>
  <c r="W141" i="253" s="1"/>
  <c r="Y141" i="253" s="1"/>
  <c r="T140" i="253"/>
  <c r="S140" i="253"/>
  <c r="R140" i="253"/>
  <c r="V140" i="253"/>
  <c r="Q140" i="253"/>
  <c r="U140" i="253"/>
  <c r="S139" i="253"/>
  <c r="R139" i="253"/>
  <c r="Q139" i="253"/>
  <c r="T139" i="253"/>
  <c r="U139" i="253"/>
  <c r="V139" i="253"/>
  <c r="Q138" i="253"/>
  <c r="R138" i="253"/>
  <c r="U138" i="253"/>
  <c r="S138" i="253"/>
  <c r="V138" i="253"/>
  <c r="T138" i="253"/>
  <c r="S137" i="253"/>
  <c r="R137" i="253"/>
  <c r="Q137" i="253"/>
  <c r="V137" i="253"/>
  <c r="U137" i="253"/>
  <c r="U136" i="253"/>
  <c r="S136" i="253"/>
  <c r="T136" i="253"/>
  <c r="Q136" i="253"/>
  <c r="R136" i="253"/>
  <c r="Q135" i="253"/>
  <c r="S135" i="253"/>
  <c r="V135" i="253"/>
  <c r="U135" i="253"/>
  <c r="R135" i="253"/>
  <c r="S134" i="253"/>
  <c r="U134" i="253"/>
  <c r="R134" i="253"/>
  <c r="Q134" i="253"/>
  <c r="W134" i="253" s="1"/>
  <c r="Y134" i="253" s="1"/>
  <c r="U133" i="253"/>
  <c r="Q133" i="253"/>
  <c r="W133" i="253" s="1"/>
  <c r="Y133" i="253" s="1"/>
  <c r="S132" i="253"/>
  <c r="T132" i="253"/>
  <c r="V132" i="253"/>
  <c r="R132" i="253"/>
  <c r="Q132" i="253"/>
  <c r="W132" i="253" s="1"/>
  <c r="Y132" i="253" s="1"/>
  <c r="S129" i="253"/>
  <c r="U129" i="253"/>
  <c r="T129" i="253"/>
  <c r="V129" i="253"/>
  <c r="Q129" i="253"/>
  <c r="R129" i="253"/>
  <c r="U128" i="253"/>
  <c r="V128" i="253"/>
  <c r="S128" i="253"/>
  <c r="W128" i="253" s="1"/>
  <c r="Y128" i="253" s="1"/>
  <c r="S127" i="253"/>
  <c r="U127" i="253"/>
  <c r="V127" i="253"/>
  <c r="Q126" i="253"/>
  <c r="R126" i="253"/>
  <c r="S126" i="253"/>
  <c r="V126" i="253"/>
  <c r="U126" i="253"/>
  <c r="V125" i="253"/>
  <c r="U125" i="253"/>
  <c r="S125" i="253"/>
  <c r="W125" i="253" s="1"/>
  <c r="Y125" i="253" s="1"/>
  <c r="S124" i="253"/>
  <c r="U124" i="253"/>
  <c r="V124" i="253"/>
  <c r="V123" i="253"/>
  <c r="S123" i="253"/>
  <c r="Q123" i="253"/>
  <c r="R123" i="253"/>
  <c r="T123" i="253"/>
  <c r="U122" i="253"/>
  <c r="Q122" i="253"/>
  <c r="R122" i="253"/>
  <c r="V122" i="253"/>
  <c r="S122" i="253"/>
  <c r="T122" i="253"/>
  <c r="V121" i="253"/>
  <c r="U121" i="253"/>
  <c r="S121" i="253"/>
  <c r="W121" i="253" s="1"/>
  <c r="Y121" i="253" s="1"/>
  <c r="Q120" i="253"/>
  <c r="R120" i="253"/>
  <c r="S120" i="253"/>
  <c r="V120" i="253"/>
  <c r="U120" i="253"/>
  <c r="U119" i="253"/>
  <c r="V119" i="253"/>
  <c r="S119" i="253"/>
  <c r="Q119" i="253"/>
  <c r="W119" i="253" s="1"/>
  <c r="Y119" i="253" s="1"/>
  <c r="U118" i="253"/>
  <c r="S118" i="253"/>
  <c r="V118" i="253"/>
  <c r="T117" i="253"/>
  <c r="U117" i="253"/>
  <c r="Q117" i="253"/>
  <c r="R117" i="253"/>
  <c r="S117" i="253"/>
  <c r="R116" i="253"/>
  <c r="T116" i="253"/>
  <c r="U116" i="253"/>
  <c r="V116" i="253"/>
  <c r="Q116" i="253"/>
  <c r="S116" i="253"/>
  <c r="V115" i="253"/>
  <c r="Q115" i="253"/>
  <c r="S115" i="253"/>
  <c r="U114" i="253"/>
  <c r="T114" i="253"/>
  <c r="R114" i="253"/>
  <c r="V114" i="253"/>
  <c r="S114" i="253"/>
  <c r="Q114" i="253"/>
  <c r="W114" i="253" s="1"/>
  <c r="Y114" i="253" s="1"/>
  <c r="U113" i="253"/>
  <c r="V113" i="253"/>
  <c r="T111" i="253"/>
  <c r="S111" i="253"/>
  <c r="V111" i="253"/>
  <c r="U111" i="253"/>
  <c r="R111" i="253"/>
  <c r="Q111" i="253"/>
  <c r="W111" i="253" s="1"/>
  <c r="Y111" i="253" s="1"/>
  <c r="T110" i="253"/>
  <c r="U110" i="253"/>
  <c r="V110" i="253"/>
  <c r="R110" i="253"/>
  <c r="Q110" i="253"/>
  <c r="S110" i="253"/>
  <c r="V109" i="253"/>
  <c r="Q109" i="253"/>
  <c r="S109" i="253"/>
  <c r="Q108" i="253"/>
  <c r="S108" i="253"/>
  <c r="V108" i="253"/>
  <c r="U108" i="253"/>
  <c r="R108" i="253"/>
  <c r="U107" i="253"/>
  <c r="V107" i="253"/>
  <c r="Q105" i="253"/>
  <c r="S105" i="253"/>
  <c r="T105" i="253"/>
  <c r="U105" i="253"/>
  <c r="R105" i="253"/>
  <c r="S104" i="253"/>
  <c r="R104" i="253"/>
  <c r="Q104" i="253"/>
  <c r="T104" i="253"/>
  <c r="U104" i="253"/>
  <c r="V104" i="253"/>
  <c r="U103" i="253"/>
  <c r="V103" i="253"/>
  <c r="W103" i="253" s="1"/>
  <c r="Y103" i="253" s="1"/>
  <c r="V102" i="253"/>
  <c r="S102" i="253"/>
  <c r="T102" i="253"/>
  <c r="R102" i="253"/>
  <c r="Q102" i="253"/>
  <c r="U102" i="253"/>
  <c r="Q101" i="253"/>
  <c r="V101" i="253"/>
  <c r="R101" i="253"/>
  <c r="U100" i="253"/>
  <c r="V100" i="253"/>
  <c r="T99" i="253"/>
  <c r="R99" i="253"/>
  <c r="S99" i="253"/>
  <c r="U99" i="253"/>
  <c r="V99" i="253"/>
  <c r="Q99" i="253"/>
  <c r="W99" i="253" s="1"/>
  <c r="Y99" i="253" s="1"/>
  <c r="Q98" i="253"/>
  <c r="R98" i="253"/>
  <c r="V98" i="253"/>
  <c r="U97" i="253"/>
  <c r="V97" i="253"/>
  <c r="T96" i="253"/>
  <c r="U96" i="253"/>
  <c r="R96" i="253"/>
  <c r="Q96" i="253"/>
  <c r="S96" i="253"/>
  <c r="T95" i="253"/>
  <c r="R95" i="253"/>
  <c r="Q95" i="253"/>
  <c r="U95" i="253"/>
  <c r="Q94" i="253"/>
  <c r="V94" i="253"/>
  <c r="T93" i="253"/>
  <c r="R93" i="253"/>
  <c r="U93" i="253"/>
  <c r="V93" i="253"/>
  <c r="S93" i="253"/>
  <c r="Q93" i="253"/>
  <c r="W93" i="253" s="1"/>
  <c r="Y93" i="253" s="1"/>
  <c r="V92" i="253"/>
  <c r="U92" i="253"/>
  <c r="W92" i="253" s="1"/>
  <c r="Y92" i="253" s="1"/>
  <c r="R91" i="253"/>
  <c r="U91" i="253"/>
  <c r="V91" i="253"/>
  <c r="U90" i="253"/>
  <c r="R90" i="253"/>
  <c r="S90" i="253"/>
  <c r="V90" i="253"/>
  <c r="Q90" i="253"/>
  <c r="W90" i="253" s="1"/>
  <c r="Y90" i="253" s="1"/>
  <c r="U89" i="253"/>
  <c r="R89" i="253"/>
  <c r="V89" i="253"/>
  <c r="U88" i="253"/>
  <c r="V88" i="253"/>
  <c r="Q87" i="253"/>
  <c r="V87" i="253"/>
  <c r="U87" i="253"/>
  <c r="R87" i="253"/>
  <c r="V86" i="253"/>
  <c r="U86" i="253"/>
  <c r="W86" i="253" s="1"/>
  <c r="Y86" i="253" s="1"/>
  <c r="R85" i="253"/>
  <c r="U85" i="253"/>
  <c r="V85" i="253"/>
  <c r="Q84" i="253"/>
  <c r="W84" i="253" s="1"/>
  <c r="Y84" i="253" s="1"/>
  <c r="U84" i="253"/>
  <c r="T84" i="253"/>
  <c r="V84" i="253"/>
  <c r="S84" i="253"/>
  <c r="V83" i="253"/>
  <c r="R83" i="253"/>
  <c r="U83" i="253"/>
  <c r="U82" i="253"/>
  <c r="V82" i="253"/>
  <c r="U81" i="253"/>
  <c r="V81" i="253"/>
  <c r="R81" i="253"/>
  <c r="Q81" i="253"/>
  <c r="S81" i="253"/>
  <c r="U80" i="253"/>
  <c r="V80" i="253"/>
  <c r="R79" i="253"/>
  <c r="U79" i="253"/>
  <c r="V79" i="253"/>
  <c r="U78" i="253"/>
  <c r="Q78" i="253"/>
  <c r="R78" i="253"/>
  <c r="S78" i="253"/>
  <c r="V78" i="253"/>
  <c r="R77" i="253"/>
  <c r="V77" i="253"/>
  <c r="U77" i="253"/>
  <c r="V76" i="253"/>
  <c r="U76" i="253"/>
  <c r="W76" i="253" s="1"/>
  <c r="Y76" i="253" s="1"/>
  <c r="R75" i="253"/>
  <c r="V75" i="253"/>
  <c r="Q75" i="253"/>
  <c r="U75" i="253"/>
  <c r="S74" i="253"/>
  <c r="U74" i="253"/>
  <c r="U73" i="253"/>
  <c r="Q73" i="253"/>
  <c r="T73" i="253"/>
  <c r="S72" i="253"/>
  <c r="V72" i="253"/>
  <c r="T72" i="253"/>
  <c r="Q72" i="253"/>
  <c r="R72" i="253"/>
  <c r="S71" i="253"/>
  <c r="V71" i="253"/>
  <c r="U71" i="253"/>
  <c r="S70" i="253"/>
  <c r="V70" i="253"/>
  <c r="U70" i="253"/>
  <c r="S69" i="253"/>
  <c r="V69" i="253"/>
  <c r="T69" i="253"/>
  <c r="Q69" i="253"/>
  <c r="R69" i="253"/>
  <c r="U68" i="253"/>
  <c r="V68" i="253"/>
  <c r="S68" i="253"/>
  <c r="W68" i="253" s="1"/>
  <c r="Y68" i="253" s="1"/>
  <c r="S67" i="253"/>
  <c r="U67" i="253"/>
  <c r="V67" i="253"/>
  <c r="Q66" i="253"/>
  <c r="S66" i="253"/>
  <c r="V66" i="253"/>
  <c r="T66" i="253"/>
  <c r="R66" i="253"/>
  <c r="S65" i="253"/>
  <c r="V65" i="253"/>
  <c r="Q65" i="253"/>
  <c r="W65" i="253" s="1"/>
  <c r="Y65" i="253" s="1"/>
  <c r="U64" i="253"/>
  <c r="R64" i="253"/>
  <c r="W64" i="253" s="1"/>
  <c r="Y64" i="253" s="1"/>
  <c r="Q63" i="253"/>
  <c r="T63" i="253"/>
  <c r="S63" i="253"/>
  <c r="V63" i="253"/>
  <c r="U63" i="253"/>
  <c r="R63" i="253"/>
  <c r="U62" i="253"/>
  <c r="R62" i="253"/>
  <c r="W62" i="253" s="1"/>
  <c r="Y62" i="253" s="1"/>
  <c r="R61" i="253"/>
  <c r="U61" i="253"/>
  <c r="W61" i="253" s="1"/>
  <c r="Y61" i="253" s="1"/>
  <c r="T60" i="253"/>
  <c r="U60" i="253"/>
  <c r="V60" i="253"/>
  <c r="Q60" i="253"/>
  <c r="S60" i="253"/>
  <c r="R60" i="253"/>
  <c r="S59" i="253"/>
  <c r="Q59" i="253"/>
  <c r="U59" i="253"/>
  <c r="V59" i="253"/>
  <c r="U58" i="253"/>
  <c r="T58" i="253"/>
  <c r="V58" i="253"/>
  <c r="R57" i="253"/>
  <c r="T57" i="253"/>
  <c r="V57" i="253"/>
  <c r="Q57" i="253"/>
  <c r="U57" i="253"/>
  <c r="Q56" i="253"/>
  <c r="S56" i="253"/>
  <c r="U56" i="253"/>
  <c r="V56" i="253"/>
  <c r="V55" i="253"/>
  <c r="T55" i="253"/>
  <c r="U55" i="253"/>
  <c r="V54" i="253"/>
  <c r="U54" i="253"/>
  <c r="R54" i="253"/>
  <c r="Q54" i="253"/>
  <c r="S54" i="253"/>
  <c r="T54" i="253"/>
  <c r="T51" i="253"/>
  <c r="Q51" i="253"/>
  <c r="W51" i="253" s="1"/>
  <c r="Y51" i="253" s="1"/>
  <c r="V51" i="253"/>
  <c r="U51" i="253"/>
  <c r="S51" i="253"/>
  <c r="U48" i="253"/>
  <c r="T48" i="253"/>
  <c r="R48" i="253"/>
  <c r="S48" i="253"/>
  <c r="Q48" i="253"/>
  <c r="W48" i="253" s="1"/>
  <c r="Y48" i="253" s="1"/>
  <c r="S45" i="253"/>
  <c r="U45" i="253"/>
  <c r="Q45" i="253"/>
  <c r="V45" i="253"/>
  <c r="R42" i="253"/>
  <c r="Q42" i="253"/>
  <c r="S42" i="253"/>
  <c r="T42" i="253"/>
  <c r="Q39" i="253"/>
  <c r="V39" i="253"/>
  <c r="U39" i="253"/>
  <c r="S39" i="253"/>
  <c r="R36" i="253"/>
  <c r="S36" i="253"/>
  <c r="T36" i="253"/>
  <c r="Q36" i="253"/>
  <c r="W36" i="253" s="1"/>
  <c r="Y36" i="253" s="1"/>
  <c r="S33" i="253"/>
  <c r="U33" i="253"/>
  <c r="Q33" i="253"/>
  <c r="W33" i="253" s="1"/>
  <c r="Y33" i="253" s="1"/>
  <c r="T30" i="253"/>
  <c r="R30" i="253"/>
  <c r="S30" i="253"/>
  <c r="Q30" i="253"/>
  <c r="W30" i="253" s="1"/>
  <c r="Y30" i="253" s="1"/>
  <c r="Q27" i="253"/>
  <c r="U27" i="253"/>
  <c r="V27" i="253"/>
  <c r="S27" i="253"/>
  <c r="Q24" i="253"/>
  <c r="S24" i="253"/>
  <c r="T24" i="253"/>
  <c r="R24" i="253"/>
  <c r="V21" i="253"/>
  <c r="Q21" i="253"/>
  <c r="U21" i="253"/>
  <c r="S21" i="253"/>
  <c r="Q18" i="253"/>
  <c r="S18" i="253"/>
  <c r="R18" i="253"/>
  <c r="T18" i="253"/>
  <c r="U15" i="253"/>
  <c r="Q15" i="253"/>
  <c r="V15" i="253"/>
  <c r="S15" i="253"/>
  <c r="R12" i="253"/>
  <c r="S12" i="253"/>
  <c r="Q12" i="253"/>
  <c r="S9" i="253"/>
  <c r="U9" i="253"/>
  <c r="T9" i="253"/>
  <c r="Q9" i="253"/>
  <c r="R9" i="253"/>
  <c r="Q6" i="253"/>
  <c r="T6" i="253"/>
  <c r="R6" i="253"/>
  <c r="U6" i="253"/>
  <c r="U151" i="253" s="1"/>
  <c r="Q4" i="253"/>
  <c r="S4" i="253"/>
  <c r="V4" i="253"/>
  <c r="R4" i="253"/>
  <c r="Q3" i="253"/>
  <c r="Q151" i="253" s="1"/>
  <c r="R3" i="253"/>
  <c r="R151" i="253" s="1"/>
  <c r="T3" i="253"/>
  <c r="T151" i="253" s="1"/>
  <c r="V3" i="253"/>
  <c r="V151" i="253" s="1"/>
  <c r="S3" i="253"/>
  <c r="S151" i="253" s="1"/>
  <c r="AD6" i="253"/>
  <c r="AI5" i="253"/>
  <c r="A151" i="253"/>
  <c r="V156" i="253"/>
  <c r="T155" i="253"/>
  <c r="Q155" i="253"/>
  <c r="U141" i="238"/>
  <c r="T141" i="238"/>
  <c r="S134" i="238"/>
  <c r="T134" i="238"/>
  <c r="R134" i="238"/>
  <c r="U133" i="238"/>
  <c r="R133" i="238"/>
  <c r="Q133" i="238"/>
  <c r="W133" i="238" s="1"/>
  <c r="Y133" i="238" s="1"/>
  <c r="U132" i="238"/>
  <c r="Q132" i="238"/>
  <c r="W132" i="238" s="1"/>
  <c r="Y132" i="238" s="1"/>
  <c r="S132" i="238"/>
  <c r="R132" i="238"/>
  <c r="U131" i="238"/>
  <c r="Q131" i="238"/>
  <c r="W131" i="238" s="1"/>
  <c r="Y131" i="238" s="1"/>
  <c r="R131" i="238"/>
  <c r="Q130" i="238"/>
  <c r="W130" i="238" s="1"/>
  <c r="Y130" i="238" s="1"/>
  <c r="R130" i="238"/>
  <c r="U130" i="238"/>
  <c r="V128" i="238"/>
  <c r="U128" i="238"/>
  <c r="T127" i="238"/>
  <c r="U127" i="238"/>
  <c r="V127" i="238"/>
  <c r="R127" i="238"/>
  <c r="Q127" i="238"/>
  <c r="W127" i="238" s="1"/>
  <c r="Y127" i="238" s="1"/>
  <c r="R125" i="238"/>
  <c r="W125" i="238" s="1"/>
  <c r="Y125" i="238" s="1"/>
  <c r="V125" i="238"/>
  <c r="U125" i="238"/>
  <c r="T122" i="238"/>
  <c r="U122" i="238"/>
  <c r="R122" i="238"/>
  <c r="W122" i="238" s="1"/>
  <c r="Y122" i="238" s="1"/>
  <c r="S122" i="238"/>
  <c r="V122" i="238"/>
  <c r="T121" i="238"/>
  <c r="S121" i="238"/>
  <c r="Q121" i="238"/>
  <c r="W121" i="238" s="1"/>
  <c r="Y121" i="238" s="1"/>
  <c r="U121" i="238"/>
  <c r="V121" i="238"/>
  <c r="R121" i="238"/>
  <c r="S120" i="238"/>
  <c r="U120" i="238"/>
  <c r="V119" i="238"/>
  <c r="R119" i="238"/>
  <c r="R118" i="238"/>
  <c r="W118" i="238" s="1"/>
  <c r="Y118" i="238" s="1"/>
  <c r="V118" i="238"/>
  <c r="U117" i="238"/>
  <c r="R117" i="238"/>
  <c r="V117" i="238"/>
  <c r="Q114" i="238"/>
  <c r="W114" i="238" s="1"/>
  <c r="Y114" i="238" s="1"/>
  <c r="R114" i="238"/>
  <c r="R111" i="238"/>
  <c r="Q111" i="238"/>
  <c r="T110" i="238"/>
  <c r="U110" i="238"/>
  <c r="R110" i="238"/>
  <c r="W110" i="238" s="1"/>
  <c r="Y110" i="238" s="1"/>
  <c r="Q108" i="238"/>
  <c r="R108" i="238"/>
  <c r="Q105" i="238"/>
  <c r="R105" i="238"/>
  <c r="S104" i="238"/>
  <c r="Q104" i="238"/>
  <c r="W104" i="238" s="1"/>
  <c r="Y104" i="238" s="1"/>
  <c r="T104" i="238"/>
  <c r="U104" i="238"/>
  <c r="R104" i="238"/>
  <c r="Q102" i="238"/>
  <c r="W102" i="238" s="1"/>
  <c r="Y102" i="238" s="1"/>
  <c r="R102" i="238"/>
  <c r="T101" i="238"/>
  <c r="Q101" i="238"/>
  <c r="W101" i="238" s="1"/>
  <c r="Y101" i="238" s="1"/>
  <c r="U99" i="238"/>
  <c r="T99" i="238"/>
  <c r="T97" i="238"/>
  <c r="U97" i="238"/>
  <c r="Q97" i="238"/>
  <c r="U95" i="238"/>
  <c r="T95" i="238"/>
  <c r="Q95" i="238"/>
  <c r="W95" i="238" s="1"/>
  <c r="Y95" i="238" s="1"/>
  <c r="S94" i="238"/>
  <c r="U94" i="238"/>
  <c r="V94" i="238"/>
  <c r="T93" i="238"/>
  <c r="U93" i="238"/>
  <c r="V93" i="238"/>
  <c r="R92" i="238"/>
  <c r="W92" i="238" s="1"/>
  <c r="Y92" i="238" s="1"/>
  <c r="S92" i="238"/>
  <c r="T91" i="238"/>
  <c r="V91" i="238"/>
  <c r="U89" i="238"/>
  <c r="Q89" i="238"/>
  <c r="W89" i="238" s="1"/>
  <c r="Y89" i="238" s="1"/>
  <c r="T89" i="238"/>
  <c r="S89" i="238"/>
  <c r="R89" i="238"/>
  <c r="V88" i="238"/>
  <c r="S88" i="238"/>
  <c r="U88" i="238"/>
  <c r="Q88" i="238"/>
  <c r="W88" i="238" s="1"/>
  <c r="Y88" i="238" s="1"/>
  <c r="R88" i="238"/>
  <c r="T87" i="238"/>
  <c r="V87" i="238"/>
  <c r="S87" i="238"/>
  <c r="Q87" i="238"/>
  <c r="R87" i="238"/>
  <c r="U87" i="238"/>
  <c r="V85" i="238"/>
  <c r="Q85" i="238"/>
  <c r="W85" i="238" s="1"/>
  <c r="Y85" i="238" s="1"/>
  <c r="U85" i="238"/>
  <c r="T85" i="238"/>
  <c r="S85" i="238"/>
  <c r="R83" i="238"/>
  <c r="U83" i="238"/>
  <c r="S83" i="238"/>
  <c r="T83" i="238"/>
  <c r="Q83" i="238"/>
  <c r="W83" i="238" s="1"/>
  <c r="Y83" i="238" s="1"/>
  <c r="V82" i="238"/>
  <c r="T82" i="238"/>
  <c r="S82" i="238"/>
  <c r="R82" i="238"/>
  <c r="W82" i="238" s="1"/>
  <c r="Y82" i="238" s="1"/>
  <c r="U82" i="238"/>
  <c r="T81" i="238"/>
  <c r="V81" i="238"/>
  <c r="S81" i="238"/>
  <c r="Q81" i="238"/>
  <c r="R81" i="238"/>
  <c r="Q80" i="238"/>
  <c r="V80" i="238"/>
  <c r="R80" i="238"/>
  <c r="S80" i="238"/>
  <c r="T80" i="238"/>
  <c r="T79" i="238"/>
  <c r="V79" i="238"/>
  <c r="S79" i="238"/>
  <c r="R79" i="238"/>
  <c r="Q79" i="238"/>
  <c r="W79" i="238" s="1"/>
  <c r="Y79" i="238" s="1"/>
  <c r="V78" i="238"/>
  <c r="R78" i="238"/>
  <c r="T78" i="238"/>
  <c r="Q78" i="238"/>
  <c r="W78" i="238" s="1"/>
  <c r="Y78" i="238" s="1"/>
  <c r="S78" i="238"/>
  <c r="Q77" i="238"/>
  <c r="W77" i="238" s="1"/>
  <c r="Y77" i="238" s="1"/>
  <c r="T77" i="238"/>
  <c r="R77" i="238"/>
  <c r="U77" i="238"/>
  <c r="S77" i="238"/>
  <c r="V77" i="238"/>
  <c r="V76" i="238"/>
  <c r="Q76" i="238"/>
  <c r="W76" i="238" s="1"/>
  <c r="Y76" i="238" s="1"/>
  <c r="T76" i="238"/>
  <c r="S76" i="238"/>
  <c r="R76" i="238"/>
  <c r="V75" i="238"/>
  <c r="T75" i="238"/>
  <c r="R75" i="238"/>
  <c r="Q75" i="238"/>
  <c r="W75" i="238" s="1"/>
  <c r="Y75" i="238" s="1"/>
  <c r="S75" i="238"/>
  <c r="T72" i="238"/>
  <c r="U72" i="238"/>
  <c r="T66" i="238"/>
  <c r="S66" i="238"/>
  <c r="U65" i="238"/>
  <c r="Q65" i="238"/>
  <c r="W65" i="238" s="1"/>
  <c r="Y65" i="238" s="1"/>
  <c r="R65" i="238"/>
  <c r="V65" i="238"/>
  <c r="S65" i="238"/>
  <c r="T63" i="238"/>
  <c r="Q63" i="238"/>
  <c r="U63" i="238"/>
  <c r="S63" i="238"/>
  <c r="R63" i="238"/>
  <c r="U62" i="238"/>
  <c r="R62" i="238"/>
  <c r="W62" i="238" s="1"/>
  <c r="Y62" i="238" s="1"/>
  <c r="S62" i="238"/>
  <c r="T61" i="238"/>
  <c r="S61" i="238"/>
  <c r="R61" i="238"/>
  <c r="U61" i="238"/>
  <c r="Q61" i="238"/>
  <c r="W61" i="238" s="1"/>
  <c r="Y61" i="238" s="1"/>
  <c r="T59" i="238"/>
  <c r="V59" i="238"/>
  <c r="S59" i="238"/>
  <c r="R59" i="238"/>
  <c r="U59" i="238"/>
  <c r="Q59" i="238"/>
  <c r="W59" i="238" s="1"/>
  <c r="Y59" i="238" s="1"/>
  <c r="S58" i="238"/>
  <c r="U58" i="238"/>
  <c r="R58" i="238"/>
  <c r="W58" i="238" s="1"/>
  <c r="Y58" i="238" s="1"/>
  <c r="T57" i="238"/>
  <c r="Q57" i="238"/>
  <c r="U57" i="238"/>
  <c r="S57" i="238"/>
  <c r="T55" i="238"/>
  <c r="Q55" i="238"/>
  <c r="U55" i="238"/>
  <c r="S55" i="238"/>
  <c r="R55" i="238"/>
  <c r="U54" i="238"/>
  <c r="S54" i="238"/>
  <c r="T53" i="238"/>
  <c r="R53" i="238"/>
  <c r="Q53" i="238"/>
  <c r="W53" i="238" s="1"/>
  <c r="Y53" i="238" s="1"/>
  <c r="S53" i="238"/>
  <c r="U53" i="238"/>
  <c r="T51" i="238"/>
  <c r="S51" i="238"/>
  <c r="R51" i="238"/>
  <c r="Q51" i="238"/>
  <c r="U51" i="238"/>
  <c r="S50" i="238"/>
  <c r="R50" i="238"/>
  <c r="W50" i="238" s="1"/>
  <c r="Y50" i="238" s="1"/>
  <c r="U50" i="238"/>
  <c r="S49" i="238"/>
  <c r="V49" i="238"/>
  <c r="Q49" i="238"/>
  <c r="W49" i="238" s="1"/>
  <c r="Y49" i="238" s="1"/>
  <c r="R48" i="238"/>
  <c r="U48" i="238"/>
  <c r="Q48" i="238"/>
  <c r="W48" i="238" s="1"/>
  <c r="Y48" i="238" s="1"/>
  <c r="S47" i="238"/>
  <c r="T47" i="238"/>
  <c r="Q47" i="238"/>
  <c r="U47" i="238"/>
  <c r="R47" i="238"/>
  <c r="V47" i="238"/>
  <c r="S44" i="238"/>
  <c r="R44" i="238"/>
  <c r="Q44" i="238"/>
  <c r="T44" i="238"/>
  <c r="U44" i="238"/>
  <c r="Q43" i="238"/>
  <c r="W43" i="238" s="1"/>
  <c r="Y43" i="238" s="1"/>
  <c r="U43" i="238"/>
  <c r="R42" i="238"/>
  <c r="S42" i="238"/>
  <c r="V41" i="238"/>
  <c r="R41" i="238"/>
  <c r="S41" i="238"/>
  <c r="T41" i="238"/>
  <c r="Q41" i="238"/>
  <c r="W41" i="238" s="1"/>
  <c r="Y41" i="238" s="1"/>
  <c r="U40" i="238"/>
  <c r="Q40" i="238"/>
  <c r="V40" i="238"/>
  <c r="U39" i="238"/>
  <c r="V39" i="238"/>
  <c r="T38" i="238"/>
  <c r="U38" i="238"/>
  <c r="Q38" i="238"/>
  <c r="W38" i="238" s="1"/>
  <c r="Y38" i="238" s="1"/>
  <c r="S33" i="238"/>
  <c r="U33" i="238"/>
  <c r="T33" i="238"/>
  <c r="V33" i="238"/>
  <c r="T26" i="238"/>
  <c r="V26" i="238"/>
  <c r="T25" i="238"/>
  <c r="V25" i="238"/>
  <c r="U22" i="238"/>
  <c r="T22" i="238"/>
  <c r="R20" i="238"/>
  <c r="T20" i="238"/>
  <c r="U18" i="238"/>
  <c r="T18" i="238"/>
  <c r="R15" i="238"/>
  <c r="U15" i="238"/>
  <c r="R14" i="238"/>
  <c r="S14" i="238"/>
  <c r="S13" i="238"/>
  <c r="R13" i="238"/>
  <c r="R12" i="238"/>
  <c r="S12" i="238"/>
  <c r="Q12" i="238"/>
  <c r="W12" i="238" s="1"/>
  <c r="Y12" i="238" s="1"/>
  <c r="S11" i="238"/>
  <c r="Q11" i="238"/>
  <c r="W11" i="238" s="1"/>
  <c r="Y11" i="238" s="1"/>
  <c r="R11" i="238"/>
  <c r="R10" i="238"/>
  <c r="Q10" i="238"/>
  <c r="Q9" i="238"/>
  <c r="W9" i="238" s="1"/>
  <c r="Y9" i="238" s="1"/>
  <c r="S9" i="238"/>
  <c r="R9" i="238"/>
  <c r="H9" i="238"/>
  <c r="P152" i="238"/>
  <c r="R152" i="238" s="1"/>
  <c r="Q8" i="238"/>
  <c r="W8" i="238" s="1"/>
  <c r="Y8" i="238" s="1"/>
  <c r="R8" i="238"/>
  <c r="S8" i="238"/>
  <c r="V7" i="238"/>
  <c r="T7" i="238"/>
  <c r="Q7" i="238"/>
  <c r="S7" i="238"/>
  <c r="R7" i="238"/>
  <c r="H7" i="238"/>
  <c r="V149" i="238"/>
  <c r="V155" i="238" s="1"/>
  <c r="Q5" i="238"/>
  <c r="U5" i="238"/>
  <c r="V5" i="238"/>
  <c r="S5" i="238"/>
  <c r="R5" i="238"/>
  <c r="T4" i="238"/>
  <c r="R4" i="238"/>
  <c r="S4" i="238"/>
  <c r="S3" i="238"/>
  <c r="R3" i="238"/>
  <c r="W3" i="238" s="1"/>
  <c r="Y3" i="238" s="1"/>
  <c r="R6" i="237"/>
  <c r="S6" i="237"/>
  <c r="T6" i="237"/>
  <c r="U6" i="237"/>
  <c r="V29" i="237"/>
  <c r="R29" i="237"/>
  <c r="Q29" i="237"/>
  <c r="V136" i="237"/>
  <c r="S136" i="237"/>
  <c r="Q136" i="237"/>
  <c r="W136" i="237" s="1"/>
  <c r="Y136" i="237" s="1"/>
  <c r="Q141" i="237"/>
  <c r="U141" i="237"/>
  <c r="Z73" i="274"/>
  <c r="AB73" i="274" s="1"/>
  <c r="Z88" i="274"/>
  <c r="AB88" i="274" s="1"/>
  <c r="Z133" i="274"/>
  <c r="AB133" i="274" s="1"/>
  <c r="Z134" i="274"/>
  <c r="AB134" i="274" s="1"/>
  <c r="Q159" i="261"/>
  <c r="H56" i="261"/>
  <c r="P161" i="257"/>
  <c r="R161" i="257" s="1"/>
  <c r="H54" i="257"/>
  <c r="Q156" i="254"/>
  <c r="W118" i="254"/>
  <c r="Y118" i="254" s="1"/>
  <c r="T156" i="254"/>
  <c r="W13" i="254"/>
  <c r="Y13" i="254" s="1"/>
  <c r="W3" i="254"/>
  <c r="Y3" i="254" s="1"/>
  <c r="U156" i="254"/>
  <c r="W2" i="254"/>
  <c r="Y2" i="254" s="1"/>
  <c r="S156" i="254"/>
  <c r="Q149" i="252"/>
  <c r="U149" i="252"/>
  <c r="R149" i="252"/>
  <c r="V149" i="252"/>
  <c r="T149" i="252"/>
  <c r="S149" i="252"/>
  <c r="S148" i="252"/>
  <c r="R148" i="252"/>
  <c r="V148" i="252"/>
  <c r="U148" i="252"/>
  <c r="T148" i="252"/>
  <c r="Q148" i="252"/>
  <c r="W148" i="252" s="1"/>
  <c r="Y148" i="252" s="1"/>
  <c r="T147" i="252"/>
  <c r="R147" i="252"/>
  <c r="Q147" i="252"/>
  <c r="V147" i="252"/>
  <c r="U147" i="252"/>
  <c r="S147" i="252"/>
  <c r="R146" i="252"/>
  <c r="S146" i="252"/>
  <c r="V146" i="252"/>
  <c r="U146" i="252"/>
  <c r="T146" i="252"/>
  <c r="Q146" i="252"/>
  <c r="W146" i="252" s="1"/>
  <c r="Y146" i="252" s="1"/>
  <c r="R145" i="252"/>
  <c r="Q145" i="252"/>
  <c r="V145" i="252"/>
  <c r="U145" i="252"/>
  <c r="T145" i="252"/>
  <c r="S145" i="252"/>
  <c r="R144" i="252"/>
  <c r="V144" i="252"/>
  <c r="Q144" i="252"/>
  <c r="U144" i="252"/>
  <c r="T144" i="252"/>
  <c r="S144" i="252"/>
  <c r="Q143" i="252"/>
  <c r="V143" i="252"/>
  <c r="U143" i="252"/>
  <c r="T143" i="252"/>
  <c r="S143" i="252"/>
  <c r="R143" i="252"/>
  <c r="R142" i="252"/>
  <c r="Q142" i="252"/>
  <c r="V142" i="252"/>
  <c r="U142" i="252"/>
  <c r="T142" i="252"/>
  <c r="S142" i="252"/>
  <c r="R141" i="252"/>
  <c r="V141" i="252"/>
  <c r="U141" i="252"/>
  <c r="T141" i="252"/>
  <c r="S141" i="252"/>
  <c r="Q141" i="252"/>
  <c r="W141" i="252" s="1"/>
  <c r="Y141" i="252" s="1"/>
  <c r="T140" i="252"/>
  <c r="R140" i="252"/>
  <c r="S140" i="252"/>
  <c r="Q140" i="252"/>
  <c r="V140" i="252"/>
  <c r="U140" i="252"/>
  <c r="T139" i="252"/>
  <c r="S139" i="252"/>
  <c r="R139" i="252"/>
  <c r="Q139" i="252"/>
  <c r="V139" i="252"/>
  <c r="U139" i="252"/>
  <c r="T138" i="252"/>
  <c r="R138" i="252"/>
  <c r="Q138" i="252"/>
  <c r="V138" i="252"/>
  <c r="U138" i="252"/>
  <c r="S138" i="252"/>
  <c r="V137" i="252"/>
  <c r="S137" i="252"/>
  <c r="R137" i="252"/>
  <c r="Q137" i="252"/>
  <c r="U137" i="252"/>
  <c r="T137" i="252"/>
  <c r="Q136" i="252"/>
  <c r="U136" i="252"/>
  <c r="R136" i="252"/>
  <c r="T136" i="252"/>
  <c r="S136" i="252"/>
  <c r="V136" i="252"/>
  <c r="Q135" i="252"/>
  <c r="T135" i="252"/>
  <c r="U135" i="252"/>
  <c r="S135" i="252"/>
  <c r="V135" i="252"/>
  <c r="R135" i="252"/>
  <c r="S134" i="252"/>
  <c r="R134" i="252"/>
  <c r="Q134" i="252"/>
  <c r="V134" i="252"/>
  <c r="U134" i="252"/>
  <c r="T134" i="252"/>
  <c r="R133" i="252"/>
  <c r="T133" i="252"/>
  <c r="U133" i="252"/>
  <c r="V133" i="252"/>
  <c r="Q133" i="252"/>
  <c r="S133" i="252"/>
  <c r="S132" i="252"/>
  <c r="Q132" i="252"/>
  <c r="V132" i="252"/>
  <c r="T132" i="252"/>
  <c r="U132" i="252"/>
  <c r="R132" i="252"/>
  <c r="V131" i="252"/>
  <c r="S131" i="252"/>
  <c r="T131" i="252"/>
  <c r="U131" i="252"/>
  <c r="Q131" i="252"/>
  <c r="R131" i="252"/>
  <c r="Q130" i="252"/>
  <c r="V130" i="252"/>
  <c r="R130" i="252"/>
  <c r="S130" i="252"/>
  <c r="T130" i="252"/>
  <c r="U130" i="252"/>
  <c r="S129" i="252"/>
  <c r="V129" i="252"/>
  <c r="U129" i="252"/>
  <c r="T129" i="252"/>
  <c r="R129" i="252"/>
  <c r="Q129" i="252"/>
  <c r="W129" i="252" s="1"/>
  <c r="Y129" i="252" s="1"/>
  <c r="S128" i="252"/>
  <c r="U128" i="252"/>
  <c r="Q128" i="252"/>
  <c r="T128" i="252"/>
  <c r="V128" i="252"/>
  <c r="R128" i="252"/>
  <c r="Q127" i="252"/>
  <c r="R127" i="252"/>
  <c r="S127" i="252"/>
  <c r="T127" i="252"/>
  <c r="U127" i="252"/>
  <c r="V127" i="252"/>
  <c r="Q126" i="252"/>
  <c r="U126" i="252"/>
  <c r="V126" i="252"/>
  <c r="S126" i="252"/>
  <c r="T126" i="252"/>
  <c r="R126" i="252"/>
  <c r="T125" i="252"/>
  <c r="V125" i="252"/>
  <c r="Q125" i="252"/>
  <c r="R125" i="252"/>
  <c r="U125" i="252"/>
  <c r="S125" i="252"/>
  <c r="U124" i="252"/>
  <c r="S124" i="252"/>
  <c r="Q124" i="252"/>
  <c r="R124" i="252"/>
  <c r="V124" i="252"/>
  <c r="T124" i="252"/>
  <c r="V123" i="252"/>
  <c r="U123" i="252"/>
  <c r="S123" i="252"/>
  <c r="R123" i="252"/>
  <c r="Q123" i="252"/>
  <c r="T123" i="252"/>
  <c r="V122" i="252"/>
  <c r="S122" i="252"/>
  <c r="T122" i="252"/>
  <c r="R122" i="252"/>
  <c r="Q122" i="252"/>
  <c r="U122" i="252"/>
  <c r="T121" i="252"/>
  <c r="Q121" i="252"/>
  <c r="U121" i="252"/>
  <c r="S121" i="252"/>
  <c r="V121" i="252"/>
  <c r="R121" i="252"/>
  <c r="Q120" i="252"/>
  <c r="R120" i="252"/>
  <c r="T120" i="252"/>
  <c r="S120" i="252"/>
  <c r="V120" i="252"/>
  <c r="U120" i="252"/>
  <c r="V119" i="252"/>
  <c r="S119" i="252"/>
  <c r="U119" i="252"/>
  <c r="Q119" i="252"/>
  <c r="R119" i="252"/>
  <c r="T119" i="252"/>
  <c r="S118" i="252"/>
  <c r="T118" i="252"/>
  <c r="R118" i="252"/>
  <c r="Q118" i="252"/>
  <c r="V118" i="252"/>
  <c r="U118" i="252"/>
  <c r="S117" i="252"/>
  <c r="Q117" i="252"/>
  <c r="V117" i="252"/>
  <c r="U117" i="252"/>
  <c r="T117" i="252"/>
  <c r="R117" i="252"/>
  <c r="Q116" i="252"/>
  <c r="S116" i="252"/>
  <c r="V116" i="252"/>
  <c r="U116" i="252"/>
  <c r="T116" i="252"/>
  <c r="R116" i="252"/>
  <c r="V115" i="252"/>
  <c r="T115" i="252"/>
  <c r="S115" i="252"/>
  <c r="Q115" i="252"/>
  <c r="R115" i="252"/>
  <c r="U115" i="252"/>
  <c r="V114" i="252"/>
  <c r="T114" i="252"/>
  <c r="R114" i="252"/>
  <c r="Q114" i="252"/>
  <c r="S114" i="252"/>
  <c r="U114" i="252"/>
  <c r="T113" i="252"/>
  <c r="U113" i="252"/>
  <c r="V113" i="252"/>
  <c r="S113" i="252"/>
  <c r="R113" i="252"/>
  <c r="Q113" i="252"/>
  <c r="W113" i="252" s="1"/>
  <c r="Y113" i="252" s="1"/>
  <c r="S112" i="252"/>
  <c r="V112" i="252"/>
  <c r="U112" i="252"/>
  <c r="T112" i="252"/>
  <c r="R112" i="252"/>
  <c r="Q112" i="252"/>
  <c r="W112" i="252" s="1"/>
  <c r="Y112" i="252" s="1"/>
  <c r="S111" i="252"/>
  <c r="T111" i="252"/>
  <c r="Q111" i="252"/>
  <c r="U111" i="252"/>
  <c r="V111" i="252"/>
  <c r="R111" i="252"/>
  <c r="T110" i="252"/>
  <c r="Q110" i="252"/>
  <c r="R110" i="252"/>
  <c r="V110" i="252"/>
  <c r="S110" i="252"/>
  <c r="U110" i="252"/>
  <c r="S109" i="252"/>
  <c r="V109" i="252"/>
  <c r="U109" i="252"/>
  <c r="T109" i="252"/>
  <c r="Q109" i="252"/>
  <c r="R109" i="252"/>
  <c r="Q108" i="252"/>
  <c r="R108" i="252"/>
  <c r="S108" i="252"/>
  <c r="V108" i="252"/>
  <c r="T108" i="252"/>
  <c r="U108" i="252"/>
  <c r="Q107" i="252"/>
  <c r="R107" i="252"/>
  <c r="T107" i="252"/>
  <c r="S107" i="252"/>
  <c r="U107" i="252"/>
  <c r="V107" i="252"/>
  <c r="Q106" i="252"/>
  <c r="U106" i="252"/>
  <c r="V106" i="252"/>
  <c r="T106" i="252"/>
  <c r="R106" i="252"/>
  <c r="S105" i="252"/>
  <c r="V105" i="252"/>
  <c r="R105" i="252"/>
  <c r="U105" i="252"/>
  <c r="Q105" i="252"/>
  <c r="T105" i="252"/>
  <c r="V104" i="252"/>
  <c r="Q104" i="252"/>
  <c r="R104" i="252"/>
  <c r="T104" i="252"/>
  <c r="S104" i="252"/>
  <c r="U104" i="252"/>
  <c r="S103" i="252"/>
  <c r="T103" i="252"/>
  <c r="U103" i="252"/>
  <c r="Q103" i="252"/>
  <c r="V103" i="252"/>
  <c r="R103" i="252"/>
  <c r="T102" i="252"/>
  <c r="Q102" i="252"/>
  <c r="V102" i="252"/>
  <c r="R102" i="252"/>
  <c r="S102" i="252"/>
  <c r="U102" i="252"/>
  <c r="V101" i="252"/>
  <c r="Q101" i="252"/>
  <c r="S101" i="252"/>
  <c r="U101" i="252"/>
  <c r="R101" i="252"/>
  <c r="T101" i="252"/>
  <c r="V100" i="252"/>
  <c r="S100" i="252"/>
  <c r="Q100" i="252"/>
  <c r="U100" i="252"/>
  <c r="R100" i="252"/>
  <c r="T100" i="252"/>
  <c r="Q99" i="252"/>
  <c r="T99" i="252"/>
  <c r="V99" i="252"/>
  <c r="U99" i="252"/>
  <c r="S99" i="252"/>
  <c r="R99" i="252"/>
  <c r="Q98" i="252"/>
  <c r="R98" i="252"/>
  <c r="T98" i="252"/>
  <c r="U98" i="252"/>
  <c r="V98" i="252"/>
  <c r="S98" i="252"/>
  <c r="U97" i="252"/>
  <c r="V97" i="252"/>
  <c r="T97" i="252"/>
  <c r="R97" i="252"/>
  <c r="S97" i="252"/>
  <c r="Q97" i="252"/>
  <c r="W97" i="252" s="1"/>
  <c r="Y97" i="252" s="1"/>
  <c r="R96" i="252"/>
  <c r="S96" i="252"/>
  <c r="Q96" i="252"/>
  <c r="V96" i="252"/>
  <c r="U96" i="252"/>
  <c r="T96" i="252"/>
  <c r="S95" i="252"/>
  <c r="R95" i="252"/>
  <c r="Q95" i="252"/>
  <c r="T95" i="252"/>
  <c r="V95" i="252"/>
  <c r="U95" i="252"/>
  <c r="T94" i="252"/>
  <c r="R94" i="252"/>
  <c r="S94" i="252"/>
  <c r="Q94" i="252"/>
  <c r="U94" i="252"/>
  <c r="V94" i="252"/>
  <c r="T93" i="252"/>
  <c r="U93" i="252"/>
  <c r="Q93" i="252"/>
  <c r="V93" i="252"/>
  <c r="S93" i="252"/>
  <c r="R93" i="252"/>
  <c r="S92" i="252"/>
  <c r="T92" i="252"/>
  <c r="R92" i="252"/>
  <c r="V92" i="252"/>
  <c r="Q92" i="252"/>
  <c r="W92" i="252" s="1"/>
  <c r="Y92" i="252" s="1"/>
  <c r="R91" i="252"/>
  <c r="U91" i="252"/>
  <c r="T91" i="252"/>
  <c r="Q91" i="252"/>
  <c r="S91" i="252"/>
  <c r="V91" i="252"/>
  <c r="T90" i="252"/>
  <c r="V90" i="252"/>
  <c r="U90" i="252"/>
  <c r="S90" i="252"/>
  <c r="Q90" i="252"/>
  <c r="R90" i="252"/>
  <c r="S89" i="252"/>
  <c r="Q89" i="252"/>
  <c r="U89" i="252"/>
  <c r="T89" i="252"/>
  <c r="R89" i="252"/>
  <c r="V89" i="252"/>
  <c r="Q88" i="252"/>
  <c r="T88" i="252"/>
  <c r="U88" i="252"/>
  <c r="R88" i="252"/>
  <c r="V88" i="252"/>
  <c r="S88" i="252"/>
  <c r="T87" i="252"/>
  <c r="U87" i="252"/>
  <c r="S87" i="252"/>
  <c r="R87" i="252"/>
  <c r="Q87" i="252"/>
  <c r="V87" i="252"/>
  <c r="S86" i="252"/>
  <c r="T86" i="252"/>
  <c r="U86" i="252"/>
  <c r="V86" i="252"/>
  <c r="Q86" i="252"/>
  <c r="R86" i="252"/>
  <c r="V85" i="252"/>
  <c r="S85" i="252"/>
  <c r="U85" i="252"/>
  <c r="Q85" i="252"/>
  <c r="T85" i="252"/>
  <c r="U84" i="252"/>
  <c r="R84" i="252"/>
  <c r="S84" i="252"/>
  <c r="V84" i="252"/>
  <c r="Q84" i="252"/>
  <c r="T84" i="252"/>
  <c r="S83" i="252"/>
  <c r="U83" i="252"/>
  <c r="T83" i="252"/>
  <c r="V83" i="252"/>
  <c r="R83" i="252"/>
  <c r="Q83" i="252"/>
  <c r="W83" i="252" s="1"/>
  <c r="Y83" i="252" s="1"/>
  <c r="T82" i="252"/>
  <c r="R82" i="252"/>
  <c r="Q82" i="252"/>
  <c r="S82" i="252"/>
  <c r="V82" i="252"/>
  <c r="U82" i="252"/>
  <c r="R81" i="252"/>
  <c r="T81" i="252"/>
  <c r="V81" i="252"/>
  <c r="S81" i="252"/>
  <c r="U81" i="252"/>
  <c r="Q81" i="252"/>
  <c r="W81" i="252" s="1"/>
  <c r="Y81" i="252" s="1"/>
  <c r="Q80" i="252"/>
  <c r="U80" i="252"/>
  <c r="R80" i="252"/>
  <c r="T80" i="252"/>
  <c r="V80" i="252"/>
  <c r="S80" i="252"/>
  <c r="R79" i="252"/>
  <c r="S79" i="252"/>
  <c r="T79" i="252"/>
  <c r="Q79" i="252"/>
  <c r="V79" i="252"/>
  <c r="U79" i="252"/>
  <c r="V78" i="252"/>
  <c r="R78" i="252"/>
  <c r="U78" i="252"/>
  <c r="S78" i="252"/>
  <c r="T78" i="252"/>
  <c r="Q78" i="252"/>
  <c r="W78" i="252" s="1"/>
  <c r="Y78" i="252" s="1"/>
  <c r="V77" i="252"/>
  <c r="T77" i="252"/>
  <c r="Q77" i="252"/>
  <c r="U77" i="252"/>
  <c r="S77" i="252"/>
  <c r="R77" i="252"/>
  <c r="S76" i="252"/>
  <c r="V76" i="252"/>
  <c r="U76" i="252"/>
  <c r="R76" i="252"/>
  <c r="T76" i="252"/>
  <c r="Q76" i="252"/>
  <c r="W76" i="252" s="1"/>
  <c r="Y76" i="252" s="1"/>
  <c r="R75" i="252"/>
  <c r="Q75" i="252"/>
  <c r="T75" i="252"/>
  <c r="S75" i="252"/>
  <c r="U75" i="252"/>
  <c r="V75" i="252"/>
  <c r="U74" i="252"/>
  <c r="R74" i="252"/>
  <c r="T74" i="252"/>
  <c r="Q74" i="252"/>
  <c r="S74" i="252"/>
  <c r="V74" i="252"/>
  <c r="V73" i="252"/>
  <c r="R73" i="252"/>
  <c r="Q73" i="252"/>
  <c r="S73" i="252"/>
  <c r="U73" i="252"/>
  <c r="T73" i="252"/>
  <c r="R72" i="252"/>
  <c r="U72" i="252"/>
  <c r="Q72" i="252"/>
  <c r="T72" i="252"/>
  <c r="S72" i="252"/>
  <c r="V72" i="252"/>
  <c r="Q71" i="252"/>
  <c r="S71" i="252"/>
  <c r="R71" i="252"/>
  <c r="V71" i="252"/>
  <c r="U71" i="252"/>
  <c r="T71" i="252"/>
  <c r="V70" i="252"/>
  <c r="T70" i="252"/>
  <c r="S70" i="252"/>
  <c r="R70" i="252"/>
  <c r="Q70" i="252"/>
  <c r="U70" i="252"/>
  <c r="U69" i="252"/>
  <c r="R69" i="252"/>
  <c r="S69" i="252"/>
  <c r="T69" i="252"/>
  <c r="V69" i="252"/>
  <c r="Q69" i="252"/>
  <c r="W69" i="252" s="1"/>
  <c r="Y69" i="252" s="1"/>
  <c r="U68" i="252"/>
  <c r="T68" i="252"/>
  <c r="S68" i="252"/>
  <c r="R68" i="252"/>
  <c r="Q68" i="252"/>
  <c r="V68" i="252"/>
  <c r="R67" i="252"/>
  <c r="S67" i="252"/>
  <c r="T67" i="252"/>
  <c r="V67" i="252"/>
  <c r="Q67" i="252"/>
  <c r="U67" i="252"/>
  <c r="U66" i="252"/>
  <c r="T66" i="252"/>
  <c r="Q66" i="252"/>
  <c r="R66" i="252"/>
  <c r="S66" i="252"/>
  <c r="V66" i="252"/>
  <c r="V65" i="252"/>
  <c r="R65" i="252"/>
  <c r="Q65" i="252"/>
  <c r="U65" i="252"/>
  <c r="T65" i="252"/>
  <c r="S65" i="252"/>
  <c r="T64" i="252"/>
  <c r="Q64" i="252"/>
  <c r="R64" i="252"/>
  <c r="U64" i="252"/>
  <c r="S64" i="252"/>
  <c r="V64" i="252"/>
  <c r="R63" i="252"/>
  <c r="T63" i="252"/>
  <c r="V63" i="252"/>
  <c r="U63" i="252"/>
  <c r="Q63" i="252"/>
  <c r="S63" i="252"/>
  <c r="S62" i="252"/>
  <c r="Q62" i="252"/>
  <c r="R62" i="252"/>
  <c r="T62" i="252"/>
  <c r="U62" i="252"/>
  <c r="V62" i="252"/>
  <c r="Q61" i="252"/>
  <c r="S61" i="252"/>
  <c r="T61" i="252"/>
  <c r="R61" i="252"/>
  <c r="V61" i="252"/>
  <c r="U61" i="252"/>
  <c r="Q60" i="252"/>
  <c r="V60" i="252"/>
  <c r="R60" i="252"/>
  <c r="U60" i="252"/>
  <c r="T60" i="252"/>
  <c r="S60" i="252"/>
  <c r="Q59" i="252"/>
  <c r="U59" i="252"/>
  <c r="V59" i="252"/>
  <c r="S59" i="252"/>
  <c r="R59" i="252"/>
  <c r="T59" i="252"/>
  <c r="S58" i="252"/>
  <c r="V58" i="252"/>
  <c r="U58" i="252"/>
  <c r="R58" i="252"/>
  <c r="Q58" i="252"/>
  <c r="T58" i="252"/>
  <c r="T57" i="252"/>
  <c r="S57" i="252"/>
  <c r="R57" i="252"/>
  <c r="Q57" i="252"/>
  <c r="U57" i="252"/>
  <c r="V57" i="252"/>
  <c r="V56" i="252"/>
  <c r="T56" i="252"/>
  <c r="S56" i="252"/>
  <c r="R56" i="252"/>
  <c r="Q56" i="252"/>
  <c r="U56" i="252"/>
  <c r="U55" i="252"/>
  <c r="V55" i="252"/>
  <c r="T55" i="252"/>
  <c r="S55" i="252"/>
  <c r="R55" i="252"/>
  <c r="Q55" i="252"/>
  <c r="W55" i="252" s="1"/>
  <c r="Y55" i="252" s="1"/>
  <c r="V54" i="252"/>
  <c r="U54" i="252"/>
  <c r="R54" i="252"/>
  <c r="Q54" i="252"/>
  <c r="S54" i="252"/>
  <c r="T54" i="252"/>
  <c r="Q53" i="252"/>
  <c r="S53" i="252"/>
  <c r="T53" i="252"/>
  <c r="U53" i="252"/>
  <c r="V53" i="252"/>
  <c r="R53" i="252"/>
  <c r="R52" i="252"/>
  <c r="S52" i="252"/>
  <c r="T52" i="252"/>
  <c r="V52" i="252"/>
  <c r="U52" i="252"/>
  <c r="Q52" i="252"/>
  <c r="W52" i="252" s="1"/>
  <c r="Y52" i="252" s="1"/>
  <c r="V51" i="252"/>
  <c r="T51" i="252"/>
  <c r="S51" i="252"/>
  <c r="R51" i="252"/>
  <c r="Q51" i="252"/>
  <c r="U51" i="252"/>
  <c r="R50" i="252"/>
  <c r="S50" i="252"/>
  <c r="T50" i="252"/>
  <c r="U50" i="252"/>
  <c r="V50" i="252"/>
  <c r="Q50" i="252"/>
  <c r="W50" i="252" s="1"/>
  <c r="Y50" i="252" s="1"/>
  <c r="V49" i="252"/>
  <c r="Q49" i="252"/>
  <c r="R49" i="252"/>
  <c r="S49" i="252"/>
  <c r="T49" i="252"/>
  <c r="U49" i="252"/>
  <c r="S48" i="252"/>
  <c r="Q48" i="252"/>
  <c r="U48" i="252"/>
  <c r="V48" i="252"/>
  <c r="T48" i="252"/>
  <c r="R48" i="252"/>
  <c r="S47" i="252"/>
  <c r="T47" i="252"/>
  <c r="U47" i="252"/>
  <c r="V47" i="252"/>
  <c r="Q47" i="252"/>
  <c r="R47" i="252"/>
  <c r="R46" i="252"/>
  <c r="Q46" i="252"/>
  <c r="S46" i="252"/>
  <c r="U46" i="252"/>
  <c r="V46" i="252"/>
  <c r="T46" i="252"/>
  <c r="R45" i="252"/>
  <c r="S45" i="252"/>
  <c r="T45" i="252"/>
  <c r="U45" i="252"/>
  <c r="Q45" i="252"/>
  <c r="V45" i="252"/>
  <c r="R44" i="252"/>
  <c r="S44" i="252"/>
  <c r="U44" i="252"/>
  <c r="Q44" i="252"/>
  <c r="V44" i="252"/>
  <c r="T44" i="252"/>
  <c r="V43" i="252"/>
  <c r="U43" i="252"/>
  <c r="T43" i="252"/>
  <c r="S43" i="252"/>
  <c r="Q43" i="252"/>
  <c r="R43" i="252"/>
  <c r="Q42" i="252"/>
  <c r="R42" i="252"/>
  <c r="U42" i="252"/>
  <c r="T42" i="252"/>
  <c r="S42" i="252"/>
  <c r="V42" i="252"/>
  <c r="V41" i="252"/>
  <c r="T41" i="252"/>
  <c r="R41" i="252"/>
  <c r="Q41" i="252"/>
  <c r="U41" i="252"/>
  <c r="S41" i="252"/>
  <c r="V40" i="252"/>
  <c r="U40" i="252"/>
  <c r="T40" i="252"/>
  <c r="S40" i="252"/>
  <c r="Q40" i="252"/>
  <c r="R40" i="252"/>
  <c r="U39" i="252"/>
  <c r="Q39" i="252"/>
  <c r="V39" i="252"/>
  <c r="R39" i="252"/>
  <c r="S39" i="252"/>
  <c r="T39" i="252"/>
  <c r="Q38" i="252"/>
  <c r="R38" i="252"/>
  <c r="T38" i="252"/>
  <c r="S38" i="252"/>
  <c r="U38" i="252"/>
  <c r="V38" i="252"/>
  <c r="Q37" i="252"/>
  <c r="R37" i="252"/>
  <c r="S37" i="252"/>
  <c r="V37" i="252"/>
  <c r="U37" i="252"/>
  <c r="T37" i="252"/>
  <c r="U36" i="252"/>
  <c r="V36" i="252"/>
  <c r="Q36" i="252"/>
  <c r="R36" i="252"/>
  <c r="T36" i="252"/>
  <c r="S36" i="252"/>
  <c r="S35" i="252"/>
  <c r="V35" i="252"/>
  <c r="T35" i="252"/>
  <c r="R35" i="252"/>
  <c r="U35" i="252"/>
  <c r="Q35" i="252"/>
  <c r="W35" i="252" s="1"/>
  <c r="Y35" i="252" s="1"/>
  <c r="S34" i="252"/>
  <c r="R34" i="252"/>
  <c r="Q34" i="252"/>
  <c r="V34" i="252"/>
  <c r="U34" i="252"/>
  <c r="T34" i="252"/>
  <c r="Q33" i="252"/>
  <c r="U33" i="252"/>
  <c r="S33" i="252"/>
  <c r="R33" i="252"/>
  <c r="T33" i="252"/>
  <c r="V32" i="252"/>
  <c r="S32" i="252"/>
  <c r="U32" i="252"/>
  <c r="Q32" i="252"/>
  <c r="T32" i="252"/>
  <c r="R32" i="252"/>
  <c r="Q31" i="252"/>
  <c r="U31" i="252"/>
  <c r="R31" i="252"/>
  <c r="S31" i="252"/>
  <c r="V31" i="252"/>
  <c r="T31" i="252"/>
  <c r="R30" i="252"/>
  <c r="V30" i="252"/>
  <c r="Q30" i="252"/>
  <c r="T30" i="252"/>
  <c r="U30" i="252"/>
  <c r="S30" i="252"/>
  <c r="Q29" i="252"/>
  <c r="T29" i="252"/>
  <c r="V29" i="252"/>
  <c r="U29" i="252"/>
  <c r="R29" i="252"/>
  <c r="S29" i="252"/>
  <c r="U28" i="252"/>
  <c r="R28" i="252"/>
  <c r="S28" i="252"/>
  <c r="V28" i="252"/>
  <c r="Q28" i="252"/>
  <c r="T28" i="252"/>
  <c r="S27" i="252"/>
  <c r="V27" i="252"/>
  <c r="Q27" i="252"/>
  <c r="R27" i="252"/>
  <c r="T27" i="252"/>
  <c r="U27" i="252"/>
  <c r="V26" i="252"/>
  <c r="Q26" i="252"/>
  <c r="T26" i="252"/>
  <c r="R26" i="252"/>
  <c r="U26" i="252"/>
  <c r="S26" i="252"/>
  <c r="V25" i="252"/>
  <c r="R25" i="252"/>
  <c r="Q25" i="252"/>
  <c r="T25" i="252"/>
  <c r="S25" i="252"/>
  <c r="U25" i="252"/>
  <c r="V24" i="252"/>
  <c r="T24" i="252"/>
  <c r="Q24" i="252"/>
  <c r="U24" i="252"/>
  <c r="S24" i="252"/>
  <c r="R24" i="252"/>
  <c r="V23" i="252"/>
  <c r="T23" i="252"/>
  <c r="S23" i="252"/>
  <c r="Q23" i="252"/>
  <c r="R23" i="252"/>
  <c r="U23" i="252"/>
  <c r="AI5" i="252"/>
  <c r="AD6" i="252"/>
  <c r="S141" i="238"/>
  <c r="R141" i="238"/>
  <c r="Q141" i="238"/>
  <c r="V141" i="238"/>
  <c r="V140" i="238"/>
  <c r="U140" i="238"/>
  <c r="Q140" i="238"/>
  <c r="R140" i="238"/>
  <c r="S140" i="238"/>
  <c r="T140" i="238"/>
  <c r="Q139" i="238"/>
  <c r="R139" i="238"/>
  <c r="V139" i="238"/>
  <c r="U139" i="238"/>
  <c r="T139" i="238"/>
  <c r="S139" i="238"/>
  <c r="V138" i="238"/>
  <c r="Q138" i="238"/>
  <c r="R138" i="238"/>
  <c r="U138" i="238"/>
  <c r="T138" i="238"/>
  <c r="V137" i="238"/>
  <c r="R137" i="238"/>
  <c r="U137" i="238"/>
  <c r="Q137" i="238"/>
  <c r="W137" i="238" s="1"/>
  <c r="Y137" i="238" s="1"/>
  <c r="R136" i="238"/>
  <c r="Q136" i="238"/>
  <c r="V136" i="238"/>
  <c r="U136" i="238"/>
  <c r="S135" i="238"/>
  <c r="R135" i="238"/>
  <c r="Q135" i="238"/>
  <c r="V135" i="238"/>
  <c r="U135" i="238"/>
  <c r="Q134" i="238"/>
  <c r="U134" i="238"/>
  <c r="V133" i="238"/>
  <c r="T133" i="238"/>
  <c r="V132" i="238"/>
  <c r="T132" i="238"/>
  <c r="V131" i="238"/>
  <c r="T131" i="238"/>
  <c r="V130" i="238"/>
  <c r="T130" i="238"/>
  <c r="S129" i="238"/>
  <c r="R129" i="238"/>
  <c r="V129" i="238"/>
  <c r="T129" i="238"/>
  <c r="R128" i="238"/>
  <c r="S128" i="238"/>
  <c r="T128" i="238"/>
  <c r="S126" i="238"/>
  <c r="R126" i="238"/>
  <c r="V126" i="238"/>
  <c r="T126" i="238"/>
  <c r="S125" i="238"/>
  <c r="T125" i="238"/>
  <c r="T124" i="238"/>
  <c r="U124" i="238"/>
  <c r="V124" i="238"/>
  <c r="Q124" i="238"/>
  <c r="W124" i="238" s="1"/>
  <c r="Y124" i="238" s="1"/>
  <c r="R124" i="238"/>
  <c r="U123" i="238"/>
  <c r="T123" i="238"/>
  <c r="V123" i="238"/>
  <c r="R123" i="238"/>
  <c r="S123" i="238"/>
  <c r="V120" i="238"/>
  <c r="R120" i="238"/>
  <c r="W120" i="238" s="1"/>
  <c r="Y120" i="238" s="1"/>
  <c r="T120" i="238"/>
  <c r="U119" i="238"/>
  <c r="S119" i="238"/>
  <c r="T119" i="238"/>
  <c r="S118" i="238"/>
  <c r="T118" i="238"/>
  <c r="U118" i="238"/>
  <c r="S117" i="238"/>
  <c r="T117" i="238"/>
  <c r="U116" i="238"/>
  <c r="S116" i="238"/>
  <c r="T116" i="238"/>
  <c r="Q116" i="238"/>
  <c r="W116" i="238" s="1"/>
  <c r="Y116" i="238" s="1"/>
  <c r="Q115" i="238"/>
  <c r="W115" i="238" s="1"/>
  <c r="Y115" i="238" s="1"/>
  <c r="S115" i="238"/>
  <c r="T115" i="238"/>
  <c r="R115" i="238"/>
  <c r="V114" i="238"/>
  <c r="U114" i="238"/>
  <c r="S114" i="238"/>
  <c r="R113" i="238"/>
  <c r="T113" i="238"/>
  <c r="U113" i="238"/>
  <c r="S113" i="238"/>
  <c r="U112" i="238"/>
  <c r="S112" i="238"/>
  <c r="Q112" i="238"/>
  <c r="V112" i="238"/>
  <c r="R112" i="238"/>
  <c r="U111" i="238"/>
  <c r="S111" i="238"/>
  <c r="V111" i="238"/>
  <c r="V110" i="238"/>
  <c r="S110" i="238"/>
  <c r="Q109" i="238"/>
  <c r="S109" i="238"/>
  <c r="V109" i="238"/>
  <c r="R109" i="238"/>
  <c r="U108" i="238"/>
  <c r="S108" i="238"/>
  <c r="V108" i="238"/>
  <c r="S107" i="238"/>
  <c r="T107" i="238"/>
  <c r="U107" i="238"/>
  <c r="R107" i="238"/>
  <c r="Q106" i="238"/>
  <c r="V106" i="238"/>
  <c r="S106" i="238"/>
  <c r="R106" i="238"/>
  <c r="V105" i="238"/>
  <c r="U105" i="238"/>
  <c r="S105" i="238"/>
  <c r="V103" i="238"/>
  <c r="R103" i="238"/>
  <c r="Q103" i="238"/>
  <c r="W103" i="238" s="1"/>
  <c r="Y103" i="238" s="1"/>
  <c r="S103" i="238"/>
  <c r="V102" i="238"/>
  <c r="S102" i="238"/>
  <c r="U102" i="238"/>
  <c r="S101" i="238"/>
  <c r="U101" i="238"/>
  <c r="R101" i="238"/>
  <c r="R100" i="238"/>
  <c r="V100" i="238"/>
  <c r="U100" i="238"/>
  <c r="S100" i="238"/>
  <c r="T100" i="238"/>
  <c r="Q100" i="238"/>
  <c r="W100" i="238" s="1"/>
  <c r="Y100" i="238" s="1"/>
  <c r="S99" i="238"/>
  <c r="R99" i="238"/>
  <c r="V99" i="238"/>
  <c r="R98" i="238"/>
  <c r="Q98" i="238"/>
  <c r="S98" i="238"/>
  <c r="T98" i="238"/>
  <c r="V97" i="238"/>
  <c r="R97" i="238"/>
  <c r="S97" i="238"/>
  <c r="Q96" i="238"/>
  <c r="S96" i="238"/>
  <c r="R96" i="238"/>
  <c r="T96" i="238"/>
  <c r="S95" i="238"/>
  <c r="R95" i="238"/>
  <c r="Q94" i="238"/>
  <c r="R94" i="238"/>
  <c r="S93" i="238"/>
  <c r="Q93" i="238"/>
  <c r="W93" i="238" s="1"/>
  <c r="Y93" i="238" s="1"/>
  <c r="V92" i="238"/>
  <c r="U92" i="238"/>
  <c r="T92" i="238"/>
  <c r="R91" i="238"/>
  <c r="Q91" i="238"/>
  <c r="S91" i="238"/>
  <c r="Q90" i="238"/>
  <c r="W90" i="238" s="1"/>
  <c r="Y90" i="238" s="1"/>
  <c r="R90" i="238"/>
  <c r="V90" i="238"/>
  <c r="U90" i="238"/>
  <c r="U86" i="238"/>
  <c r="T86" i="238"/>
  <c r="R86" i="238"/>
  <c r="Q86" i="238"/>
  <c r="W86" i="238" s="1"/>
  <c r="Y86" i="238" s="1"/>
  <c r="R84" i="238"/>
  <c r="V84" i="238"/>
  <c r="Q84" i="238"/>
  <c r="T84" i="238"/>
  <c r="Q74" i="238"/>
  <c r="R74" i="238"/>
  <c r="T74" i="238"/>
  <c r="S74" i="238"/>
  <c r="V73" i="238"/>
  <c r="Q73" i="238"/>
  <c r="W73" i="238" s="1"/>
  <c r="Y73" i="238" s="1"/>
  <c r="R73" i="238"/>
  <c r="S73" i="238"/>
  <c r="S72" i="238"/>
  <c r="R72" i="238"/>
  <c r="Q72" i="238"/>
  <c r="V72" i="238"/>
  <c r="R71" i="238"/>
  <c r="Q71" i="238"/>
  <c r="U71" i="238"/>
  <c r="T71" i="238"/>
  <c r="S71" i="238"/>
  <c r="V71" i="238"/>
  <c r="U70" i="238"/>
  <c r="R70" i="238"/>
  <c r="V70" i="238"/>
  <c r="Q70" i="238"/>
  <c r="T70" i="238"/>
  <c r="S70" i="238"/>
  <c r="R69" i="238"/>
  <c r="V69" i="238"/>
  <c r="Q69" i="238"/>
  <c r="S69" i="238"/>
  <c r="U69" i="238"/>
  <c r="R68" i="238"/>
  <c r="Q68" i="238"/>
  <c r="V68" i="238"/>
  <c r="U68" i="238"/>
  <c r="R67" i="238"/>
  <c r="V67" i="238"/>
  <c r="U67" i="238"/>
  <c r="Q67" i="238"/>
  <c r="W67" i="238" s="1"/>
  <c r="Y67" i="238" s="1"/>
  <c r="R66" i="238"/>
  <c r="Q66" i="238"/>
  <c r="V66" i="238"/>
  <c r="U66" i="238"/>
  <c r="R64" i="238"/>
  <c r="T64" i="238"/>
  <c r="V64" i="238"/>
  <c r="S64" i="238"/>
  <c r="T62" i="238"/>
  <c r="V62" i="238"/>
  <c r="R60" i="238"/>
  <c r="S60" i="238"/>
  <c r="T60" i="238"/>
  <c r="V60" i="238"/>
  <c r="V58" i="238"/>
  <c r="T58" i="238"/>
  <c r="T56" i="238"/>
  <c r="V56" i="238"/>
  <c r="S56" i="238"/>
  <c r="R56" i="238"/>
  <c r="H56" i="238"/>
  <c r="T149" i="238"/>
  <c r="T54" i="238"/>
  <c r="V54" i="238"/>
  <c r="R54" i="238"/>
  <c r="W54" i="238" s="1"/>
  <c r="Y54" i="238" s="1"/>
  <c r="T52" i="238"/>
  <c r="S52" i="238"/>
  <c r="R52" i="238"/>
  <c r="V52" i="238"/>
  <c r="V50" i="238"/>
  <c r="T50" i="238"/>
  <c r="R49" i="238"/>
  <c r="U49" i="238"/>
  <c r="V48" i="238"/>
  <c r="S48" i="238"/>
  <c r="U46" i="238"/>
  <c r="V46" i="238"/>
  <c r="R46" i="238"/>
  <c r="S46" i="238"/>
  <c r="V45" i="238"/>
  <c r="S45" i="238"/>
  <c r="V43" i="238"/>
  <c r="R43" i="238"/>
  <c r="S43" i="238"/>
  <c r="V42" i="238"/>
  <c r="Q42" i="238"/>
  <c r="U42" i="238"/>
  <c r="S40" i="238"/>
  <c r="R40" i="238"/>
  <c r="S39" i="238"/>
  <c r="R39" i="238"/>
  <c r="Q39" i="238"/>
  <c r="W39" i="238" s="1"/>
  <c r="Y39" i="238" s="1"/>
  <c r="S38" i="238"/>
  <c r="R38" i="238"/>
  <c r="T37" i="238"/>
  <c r="S37" i="238"/>
  <c r="R37" i="238"/>
  <c r="V37" i="238"/>
  <c r="Q36" i="238"/>
  <c r="U36" i="238"/>
  <c r="S36" i="238"/>
  <c r="R36" i="238"/>
  <c r="Q35" i="238"/>
  <c r="W35" i="238" s="1"/>
  <c r="Y35" i="238" s="1"/>
  <c r="U35" i="238"/>
  <c r="R35" i="238"/>
  <c r="S35" i="238"/>
  <c r="V34" i="238"/>
  <c r="U34" i="238"/>
  <c r="R34" i="238"/>
  <c r="Q34" i="238"/>
  <c r="S34" i="238"/>
  <c r="Q33" i="238"/>
  <c r="R33" i="238"/>
  <c r="S32" i="238"/>
  <c r="T32" i="238"/>
  <c r="Q32" i="238"/>
  <c r="R32" i="238"/>
  <c r="V31" i="238"/>
  <c r="Q31" i="238"/>
  <c r="R31" i="238"/>
  <c r="S31" i="238"/>
  <c r="V30" i="238"/>
  <c r="R30" i="238"/>
  <c r="S30" i="238"/>
  <c r="Q30" i="238"/>
  <c r="W30" i="238" s="1"/>
  <c r="Y30" i="238" s="1"/>
  <c r="V29" i="238"/>
  <c r="Q29" i="238"/>
  <c r="W29" i="238" s="1"/>
  <c r="Y29" i="238" s="1"/>
  <c r="S29" i="238"/>
  <c r="R29" i="238"/>
  <c r="V28" i="238"/>
  <c r="S28" i="238"/>
  <c r="R28" i="238"/>
  <c r="Q28" i="238"/>
  <c r="W28" i="238" s="1"/>
  <c r="Y28" i="238" s="1"/>
  <c r="S27" i="238"/>
  <c r="R27" i="238"/>
  <c r="Q27" i="238"/>
  <c r="V27" i="238"/>
  <c r="R26" i="238"/>
  <c r="Q26" i="238"/>
  <c r="S26" i="238"/>
  <c r="S25" i="238"/>
  <c r="Q25" i="238"/>
  <c r="R25" i="238"/>
  <c r="T24" i="238"/>
  <c r="U24" i="238"/>
  <c r="R24" i="238"/>
  <c r="S24" i="238"/>
  <c r="Q24" i="238"/>
  <c r="W24" i="238" s="1"/>
  <c r="Y24" i="238" s="1"/>
  <c r="T23" i="238"/>
  <c r="V23" i="238"/>
  <c r="S23" i="238"/>
  <c r="Q23" i="238"/>
  <c r="R23" i="238"/>
  <c r="V22" i="238"/>
  <c r="Q22" i="238"/>
  <c r="W22" i="238" s="1"/>
  <c r="Y22" i="238" s="1"/>
  <c r="S22" i="238"/>
  <c r="Q21" i="238"/>
  <c r="V21" i="238"/>
  <c r="T21" i="238"/>
  <c r="R21" i="238"/>
  <c r="S21" i="238"/>
  <c r="V20" i="238"/>
  <c r="Q20" i="238"/>
  <c r="S20" i="238"/>
  <c r="R19" i="238"/>
  <c r="V19" i="238"/>
  <c r="Q19" i="238"/>
  <c r="S19" i="238"/>
  <c r="T19" i="238"/>
  <c r="S18" i="238"/>
  <c r="Q18" i="238"/>
  <c r="V18" i="238"/>
  <c r="R17" i="238"/>
  <c r="V17" i="238"/>
  <c r="Q17" i="238"/>
  <c r="S17" i="238"/>
  <c r="T17" i="238"/>
  <c r="V16" i="238"/>
  <c r="R16" i="238"/>
  <c r="U16" i="238"/>
  <c r="T16" i="238"/>
  <c r="Q16" i="238"/>
  <c r="W16" i="238" s="1"/>
  <c r="Y16" i="238" s="1"/>
  <c r="Q15" i="238"/>
  <c r="V15" i="238"/>
  <c r="T15" i="238"/>
  <c r="U14" i="238"/>
  <c r="Q14" i="238"/>
  <c r="T14" i="238"/>
  <c r="Q13" i="238"/>
  <c r="W13" i="238" s="1"/>
  <c r="Y13" i="238" s="1"/>
  <c r="U13" i="238"/>
  <c r="T13" i="238"/>
  <c r="U12" i="238"/>
  <c r="T12" i="238"/>
  <c r="U11" i="238"/>
  <c r="T11" i="238"/>
  <c r="S10" i="238"/>
  <c r="U10" i="238"/>
  <c r="T10" i="238"/>
  <c r="W10" i="238" s="1"/>
  <c r="U9" i="238"/>
  <c r="T9" i="238"/>
  <c r="U8" i="238"/>
  <c r="T8" i="238"/>
  <c r="S6" i="238"/>
  <c r="T6" i="238"/>
  <c r="P150" i="238"/>
  <c r="U150" i="238"/>
  <c r="U155" i="238" s="1"/>
  <c r="O145" i="238" s="1"/>
  <c r="U154" i="238" s="1"/>
  <c r="T3" i="238"/>
  <c r="U3" i="238"/>
  <c r="V3" i="238"/>
  <c r="P151" i="238"/>
  <c r="R151" i="238" s="1"/>
  <c r="S149" i="238"/>
  <c r="H3" i="238"/>
  <c r="Q2" i="238"/>
  <c r="S2" i="238"/>
  <c r="S145" i="238" s="1"/>
  <c r="U2" i="238"/>
  <c r="U145" i="238" s="1"/>
  <c r="R2" i="238"/>
  <c r="V2" i="238"/>
  <c r="T2" i="238"/>
  <c r="T145" i="238" s="1"/>
  <c r="Q150" i="238"/>
  <c r="A145" i="238"/>
  <c r="N155" i="238" s="1"/>
  <c r="T3" i="237"/>
  <c r="S3" i="237"/>
  <c r="V3" i="237"/>
  <c r="Q3" i="237"/>
  <c r="R3" i="237"/>
  <c r="R4" i="237"/>
  <c r="S4" i="237"/>
  <c r="V4" i="237"/>
  <c r="T5" i="237"/>
  <c r="U5" i="237"/>
  <c r="Q5" i="237"/>
  <c r="R5" i="237"/>
  <c r="V5" i="237"/>
  <c r="T7" i="237"/>
  <c r="Q7" i="237"/>
  <c r="V7" i="237"/>
  <c r="R7" i="237"/>
  <c r="S7" i="237"/>
  <c r="Q8" i="237"/>
  <c r="V8" i="237"/>
  <c r="S8" i="237"/>
  <c r="T8" i="237"/>
  <c r="R8" i="237"/>
  <c r="V9" i="237"/>
  <c r="S9" i="237"/>
  <c r="T9" i="237"/>
  <c r="Q9" i="237"/>
  <c r="R9" i="237"/>
  <c r="Q10" i="237"/>
  <c r="R10" i="237"/>
  <c r="V10" i="237"/>
  <c r="T10" i="237"/>
  <c r="S10" i="237"/>
  <c r="T11" i="237"/>
  <c r="R11" i="237"/>
  <c r="Q11" i="237"/>
  <c r="V11" i="237"/>
  <c r="S11" i="237"/>
  <c r="T12" i="237"/>
  <c r="R12" i="237"/>
  <c r="Q12" i="237"/>
  <c r="V12" i="237"/>
  <c r="S12" i="237"/>
  <c r="Q13" i="237"/>
  <c r="V13" i="237"/>
  <c r="T13" i="237"/>
  <c r="R13" i="237"/>
  <c r="S13" i="237"/>
  <c r="T14" i="237"/>
  <c r="R14" i="237"/>
  <c r="Q14" i="237"/>
  <c r="V14" i="237"/>
  <c r="S14" i="237"/>
  <c r="U15" i="237"/>
  <c r="R15" i="237"/>
  <c r="S15" i="237"/>
  <c r="T15" i="237"/>
  <c r="Q15" i="237"/>
  <c r="W15" i="237" s="1"/>
  <c r="Y15" i="237" s="1"/>
  <c r="T16" i="237"/>
  <c r="U16" i="237"/>
  <c r="Q16" i="237"/>
  <c r="R16" i="237"/>
  <c r="S16" i="237"/>
  <c r="R17" i="237"/>
  <c r="Q17" i="237"/>
  <c r="U17" i="237"/>
  <c r="S17" i="237"/>
  <c r="T17" i="237"/>
  <c r="U18" i="237"/>
  <c r="S18" i="237"/>
  <c r="R18" i="237"/>
  <c r="T18" i="237"/>
  <c r="Q18" i="237"/>
  <c r="W18" i="237" s="1"/>
  <c r="Y18" i="237" s="1"/>
  <c r="S19" i="237"/>
  <c r="U19" i="237"/>
  <c r="R19" i="237"/>
  <c r="T19" i="237"/>
  <c r="Q19" i="237"/>
  <c r="W19" i="237" s="1"/>
  <c r="Y19" i="237" s="1"/>
  <c r="U20" i="237"/>
  <c r="T20" i="237"/>
  <c r="R20" i="237"/>
  <c r="Q20" i="237"/>
  <c r="S20" i="237"/>
  <c r="U21" i="237"/>
  <c r="R21" i="237"/>
  <c r="S21" i="237"/>
  <c r="T21" i="237"/>
  <c r="Q21" i="237"/>
  <c r="W21" i="237" s="1"/>
  <c r="Y21" i="237" s="1"/>
  <c r="U22" i="237"/>
  <c r="S22" i="237"/>
  <c r="R22" i="237"/>
  <c r="T22" i="237"/>
  <c r="Q22" i="237"/>
  <c r="W22" i="237" s="1"/>
  <c r="Y22" i="237" s="1"/>
  <c r="Q23" i="237"/>
  <c r="R23" i="237"/>
  <c r="T23" i="237"/>
  <c r="U23" i="237"/>
  <c r="S23" i="237"/>
  <c r="V24" i="237"/>
  <c r="S24" i="237"/>
  <c r="U24" i="237"/>
  <c r="R24" i="237"/>
  <c r="T24" i="237"/>
  <c r="U25" i="237"/>
  <c r="S25" i="237"/>
  <c r="V25" i="237"/>
  <c r="R25" i="237"/>
  <c r="Q25" i="237"/>
  <c r="W25" i="237" s="1"/>
  <c r="Y25" i="237" s="1"/>
  <c r="V26" i="237"/>
  <c r="T26" i="237"/>
  <c r="Q26" i="237"/>
  <c r="U26" i="237"/>
  <c r="S26" i="237"/>
  <c r="Q27" i="237"/>
  <c r="R27" i="237"/>
  <c r="U27" i="237"/>
  <c r="S27" i="237"/>
  <c r="V27" i="237"/>
  <c r="Q28" i="237"/>
  <c r="S28" i="237"/>
  <c r="U28" i="237"/>
  <c r="V28" i="237"/>
  <c r="R28" i="237"/>
  <c r="T29" i="237"/>
  <c r="S29" i="237"/>
  <c r="W29" i="237" s="1"/>
  <c r="Y29" i="237" s="1"/>
  <c r="S30" i="237"/>
  <c r="R30" i="237"/>
  <c r="Q30" i="237"/>
  <c r="U30" i="237"/>
  <c r="T30" i="237"/>
  <c r="S31" i="237"/>
  <c r="Q31" i="237"/>
  <c r="U31" i="237"/>
  <c r="R31" i="237"/>
  <c r="T31" i="237"/>
  <c r="V32" i="237"/>
  <c r="S32" i="237"/>
  <c r="T32" i="237"/>
  <c r="R32" i="237"/>
  <c r="U32" i="237"/>
  <c r="Q33" i="237"/>
  <c r="W33" i="237" s="1"/>
  <c r="Y33" i="237" s="1"/>
  <c r="R33" i="237"/>
  <c r="V33" i="237"/>
  <c r="S33" i="237"/>
  <c r="U33" i="237"/>
  <c r="Q34" i="237"/>
  <c r="S34" i="237"/>
  <c r="V34" i="237"/>
  <c r="R34" i="237"/>
  <c r="U34" i="237"/>
  <c r="S35" i="237"/>
  <c r="V35" i="237"/>
  <c r="R35" i="237"/>
  <c r="Q35" i="237"/>
  <c r="U35" i="237"/>
  <c r="R36" i="237"/>
  <c r="Q36" i="237"/>
  <c r="W36" i="237" s="1"/>
  <c r="Y36" i="237" s="1"/>
  <c r="U36" i="237"/>
  <c r="S36" i="237"/>
  <c r="V36" i="237"/>
  <c r="R37" i="237"/>
  <c r="S37" i="237"/>
  <c r="T37" i="237"/>
  <c r="V37" i="237"/>
  <c r="Q37" i="237"/>
  <c r="W37" i="237" s="1"/>
  <c r="Y37" i="237" s="1"/>
  <c r="R38" i="237"/>
  <c r="S38" i="237"/>
  <c r="T38" i="237"/>
  <c r="U38" i="237"/>
  <c r="V38" i="237"/>
  <c r="S39" i="237"/>
  <c r="V39" i="237"/>
  <c r="R39" i="237"/>
  <c r="Q39" i="237"/>
  <c r="T39" i="237"/>
  <c r="S40" i="237"/>
  <c r="V40" i="237"/>
  <c r="T40" i="237"/>
  <c r="R40" i="237"/>
  <c r="Q40" i="237"/>
  <c r="W40" i="237" s="1"/>
  <c r="Y40" i="237" s="1"/>
  <c r="U41" i="237"/>
  <c r="T41" i="237"/>
  <c r="S41" i="237"/>
  <c r="V41" i="237"/>
  <c r="R41" i="237"/>
  <c r="W41" i="237" s="1"/>
  <c r="Y41" i="237" s="1"/>
  <c r="S42" i="237"/>
  <c r="V42" i="237"/>
  <c r="R42" i="237"/>
  <c r="T42" i="237"/>
  <c r="Q42" i="237"/>
  <c r="W42" i="237" s="1"/>
  <c r="Y42" i="237" s="1"/>
  <c r="T43" i="237"/>
  <c r="V43" i="237"/>
  <c r="Q43" i="237"/>
  <c r="R43" i="237"/>
  <c r="S43" i="237"/>
  <c r="S44" i="237"/>
  <c r="R44" i="237"/>
  <c r="U44" i="237"/>
  <c r="T44" i="237"/>
  <c r="V44" i="237"/>
  <c r="Q45" i="237"/>
  <c r="V45" i="237"/>
  <c r="R45" i="237"/>
  <c r="T45" i="237"/>
  <c r="S45" i="237"/>
  <c r="T46" i="237"/>
  <c r="S46" i="237"/>
  <c r="Q46" i="237"/>
  <c r="V46" i="237"/>
  <c r="R46" i="237"/>
  <c r="T47" i="237"/>
  <c r="R47" i="237"/>
  <c r="S47" i="237"/>
  <c r="U47" i="237"/>
  <c r="V47" i="237"/>
  <c r="T48" i="237"/>
  <c r="Q48" i="237"/>
  <c r="V48" i="237"/>
  <c r="R48" i="237"/>
  <c r="S48" i="237"/>
  <c r="S49" i="237"/>
  <c r="V49" i="237"/>
  <c r="T49" i="237"/>
  <c r="R49" i="237"/>
  <c r="Q49" i="237"/>
  <c r="W49" i="237" s="1"/>
  <c r="Y49" i="237" s="1"/>
  <c r="S50" i="237"/>
  <c r="U50" i="237"/>
  <c r="T50" i="237"/>
  <c r="V50" i="237"/>
  <c r="R50" i="237"/>
  <c r="W50" i="237" s="1"/>
  <c r="Y50" i="237" s="1"/>
  <c r="Q51" i="237"/>
  <c r="R51" i="237"/>
  <c r="V51" i="237"/>
  <c r="T51" i="237"/>
  <c r="S51" i="237"/>
  <c r="V52" i="237"/>
  <c r="S52" i="237"/>
  <c r="T52" i="237"/>
  <c r="Q52" i="237"/>
  <c r="R52" i="237"/>
  <c r="R53" i="237"/>
  <c r="T53" i="237"/>
  <c r="U53" i="237"/>
  <c r="V53" i="237"/>
  <c r="S53" i="237"/>
  <c r="Q54" i="237"/>
  <c r="T54" i="237"/>
  <c r="R54" i="237"/>
  <c r="S54" i="237"/>
  <c r="V54" i="237"/>
  <c r="Q55" i="237"/>
  <c r="T55" i="237"/>
  <c r="S55" i="237"/>
  <c r="R55" i="237"/>
  <c r="V55" i="237"/>
  <c r="R56" i="237"/>
  <c r="S56" i="237"/>
  <c r="V56" i="237"/>
  <c r="Q56" i="237"/>
  <c r="U56" i="237"/>
  <c r="S57" i="237"/>
  <c r="T57" i="237"/>
  <c r="R57" i="237"/>
  <c r="U57" i="237"/>
  <c r="V57" i="237"/>
  <c r="R58" i="237"/>
  <c r="T58" i="237"/>
  <c r="V58" i="237"/>
  <c r="S58" i="237"/>
  <c r="U58" i="237"/>
  <c r="T59" i="237"/>
  <c r="R59" i="237"/>
  <c r="U59" i="237"/>
  <c r="S59" i="237"/>
  <c r="V59" i="237"/>
  <c r="T60" i="237"/>
  <c r="U60" i="237"/>
  <c r="R60" i="237"/>
  <c r="W60" i="237" s="1"/>
  <c r="Y60" i="237" s="1"/>
  <c r="V60" i="237"/>
  <c r="S60" i="237"/>
  <c r="U61" i="237"/>
  <c r="V61" i="237"/>
  <c r="T61" i="237"/>
  <c r="S61" i="237"/>
  <c r="R61" i="237"/>
  <c r="W61" i="237" s="1"/>
  <c r="Y61" i="237" s="1"/>
  <c r="U62" i="237"/>
  <c r="T62" i="237"/>
  <c r="S62" i="237"/>
  <c r="V62" i="237"/>
  <c r="R62" i="237"/>
  <c r="W62" i="237" s="1"/>
  <c r="Y62" i="237" s="1"/>
  <c r="V63" i="237"/>
  <c r="R63" i="237"/>
  <c r="T63" i="237"/>
  <c r="U63" i="237"/>
  <c r="S63" i="237"/>
  <c r="V64" i="237"/>
  <c r="U64" i="237"/>
  <c r="R64" i="237"/>
  <c r="S64" i="237"/>
  <c r="T64" i="237"/>
  <c r="Q65" i="237"/>
  <c r="W65" i="237" s="1"/>
  <c r="Y65" i="237" s="1"/>
  <c r="S65" i="237"/>
  <c r="V65" i="237"/>
  <c r="U65" i="237"/>
  <c r="T65" i="237"/>
  <c r="Q66" i="237"/>
  <c r="U66" i="237"/>
  <c r="S66" i="237"/>
  <c r="R66" i="237"/>
  <c r="T66" i="237"/>
  <c r="R67" i="237"/>
  <c r="Q67" i="237"/>
  <c r="U67" i="237"/>
  <c r="S67" i="237"/>
  <c r="V67" i="237"/>
  <c r="Q68" i="237"/>
  <c r="V68" i="237"/>
  <c r="T68" i="237"/>
  <c r="S68" i="237"/>
  <c r="U68" i="237"/>
  <c r="R68" i="237"/>
  <c r="R69" i="237"/>
  <c r="Q69" i="237"/>
  <c r="V69" i="237"/>
  <c r="S69" i="237"/>
  <c r="U69" i="237"/>
  <c r="S70" i="237"/>
  <c r="V70" i="237"/>
  <c r="R70" i="237"/>
  <c r="Q70" i="237"/>
  <c r="U70" i="237"/>
  <c r="R71" i="237"/>
  <c r="U71" i="237"/>
  <c r="Q71" i="237"/>
  <c r="S71" i="237"/>
  <c r="V71" i="237"/>
  <c r="S72" i="237"/>
  <c r="V72" i="237"/>
  <c r="T72" i="237"/>
  <c r="R72" i="237"/>
  <c r="Q72" i="237"/>
  <c r="U72" i="237"/>
  <c r="T73" i="237"/>
  <c r="R73" i="237"/>
  <c r="S73" i="237"/>
  <c r="U73" i="237"/>
  <c r="Q73" i="237"/>
  <c r="V73" i="237"/>
  <c r="Q74" i="237"/>
  <c r="S74" i="237"/>
  <c r="T74" i="237"/>
  <c r="R74" i="237"/>
  <c r="V74" i="237"/>
  <c r="S75" i="237"/>
  <c r="R75" i="237"/>
  <c r="Q75" i="237"/>
  <c r="V75" i="237"/>
  <c r="U75" i="237"/>
  <c r="V76" i="237"/>
  <c r="S76" i="237"/>
  <c r="R76" i="237"/>
  <c r="U76" i="237"/>
  <c r="Q76" i="237"/>
  <c r="W76" i="237" s="1"/>
  <c r="Y76" i="237" s="1"/>
  <c r="U77" i="237"/>
  <c r="R77" i="237"/>
  <c r="Q77" i="237"/>
  <c r="S77" i="237"/>
  <c r="V77" i="237"/>
  <c r="V78" i="237"/>
  <c r="U78" i="237"/>
  <c r="Q78" i="237"/>
  <c r="R78" i="237"/>
  <c r="S78" i="237"/>
  <c r="S79" i="237"/>
  <c r="R79" i="237"/>
  <c r="U79" i="237"/>
  <c r="V79" i="237"/>
  <c r="Q79" i="237"/>
  <c r="W79" i="237" s="1"/>
  <c r="Y79" i="237" s="1"/>
  <c r="R80" i="237"/>
  <c r="U80" i="237"/>
  <c r="S80" i="237"/>
  <c r="V80" i="237"/>
  <c r="Q80" i="237"/>
  <c r="W80" i="237" s="1"/>
  <c r="Y80" i="237" s="1"/>
  <c r="S81" i="237"/>
  <c r="Q81" i="237"/>
  <c r="R81" i="237"/>
  <c r="V81" i="237"/>
  <c r="U81" i="237"/>
  <c r="S82" i="237"/>
  <c r="Q82" i="237"/>
  <c r="V82" i="237"/>
  <c r="U82" i="237"/>
  <c r="R82" i="237"/>
  <c r="T83" i="237"/>
  <c r="U83" i="237"/>
  <c r="Q83" i="237"/>
  <c r="R83" i="237"/>
  <c r="S83" i="237"/>
  <c r="S84" i="237"/>
  <c r="V84" i="237"/>
  <c r="R84" i="237"/>
  <c r="Q84" i="237"/>
  <c r="U84" i="237"/>
  <c r="U85" i="237"/>
  <c r="R85" i="237"/>
  <c r="V85" i="237"/>
  <c r="Q85" i="237"/>
  <c r="S85" i="237"/>
  <c r="U86" i="237"/>
  <c r="R86" i="237"/>
  <c r="V86" i="237"/>
  <c r="S86" i="237"/>
  <c r="Q86" i="237"/>
  <c r="W86" i="237" s="1"/>
  <c r="Y86" i="237" s="1"/>
  <c r="V87" i="237"/>
  <c r="R87" i="237"/>
  <c r="S87" i="237"/>
  <c r="U87" i="237"/>
  <c r="Q87" i="237"/>
  <c r="W87" i="237" s="1"/>
  <c r="Y87" i="237" s="1"/>
  <c r="U88" i="237"/>
  <c r="S88" i="237"/>
  <c r="R88" i="237"/>
  <c r="Q88" i="237"/>
  <c r="V88" i="237"/>
  <c r="Q89" i="237"/>
  <c r="R89" i="237"/>
  <c r="V89" i="237"/>
  <c r="U89" i="237"/>
  <c r="S89" i="237"/>
  <c r="U90" i="237"/>
  <c r="S90" i="237"/>
  <c r="Q90" i="237"/>
  <c r="V90" i="237"/>
  <c r="R90" i="237"/>
  <c r="T91" i="237"/>
  <c r="S91" i="237"/>
  <c r="R91" i="237"/>
  <c r="Q91" i="237"/>
  <c r="V91" i="237"/>
  <c r="U92" i="237"/>
  <c r="V92" i="237"/>
  <c r="S92" i="237"/>
  <c r="T92" i="237"/>
  <c r="Q92" i="237"/>
  <c r="W92" i="237" s="1"/>
  <c r="Y92" i="237" s="1"/>
  <c r="Q93" i="237"/>
  <c r="U93" i="237"/>
  <c r="V94" i="237"/>
  <c r="S94" i="237"/>
  <c r="T94" i="237"/>
  <c r="R95" i="237"/>
  <c r="V95" i="237"/>
  <c r="T95" i="237"/>
  <c r="S95" i="237"/>
  <c r="U95" i="237"/>
  <c r="R96" i="237"/>
  <c r="U96" i="237"/>
  <c r="T96" i="237"/>
  <c r="V96" i="237"/>
  <c r="S96" i="237"/>
  <c r="Q97" i="237"/>
  <c r="V97" i="237"/>
  <c r="T97" i="237"/>
  <c r="R97" i="237"/>
  <c r="S97" i="237"/>
  <c r="Q98" i="237"/>
  <c r="U98" i="237"/>
  <c r="R99" i="237"/>
  <c r="T99" i="237"/>
  <c r="U99" i="237"/>
  <c r="V99" i="237"/>
  <c r="S99" i="237"/>
  <c r="R100" i="237"/>
  <c r="Q100" i="237"/>
  <c r="U100" i="237"/>
  <c r="T100" i="237"/>
  <c r="S100" i="237"/>
  <c r="V101" i="237"/>
  <c r="U101" i="237"/>
  <c r="R101" i="237"/>
  <c r="U102" i="237"/>
  <c r="V102" i="237"/>
  <c r="R102" i="237"/>
  <c r="V103" i="237"/>
  <c r="U103" i="237"/>
  <c r="R103" i="237"/>
  <c r="U104" i="237"/>
  <c r="R104" i="237"/>
  <c r="V104" i="237"/>
  <c r="R105" i="237"/>
  <c r="U105" i="237"/>
  <c r="V105" i="237"/>
  <c r="V106" i="237"/>
  <c r="U106" i="237"/>
  <c r="R106" i="237"/>
  <c r="R107" i="237"/>
  <c r="V107" i="237"/>
  <c r="U107" i="237"/>
  <c r="U108" i="237"/>
  <c r="V108" i="237"/>
  <c r="R108" i="237"/>
  <c r="U109" i="237"/>
  <c r="V109" i="237"/>
  <c r="R109" i="237"/>
  <c r="V110" i="237"/>
  <c r="U110" i="237"/>
  <c r="R110" i="237"/>
  <c r="U111" i="237"/>
  <c r="R111" i="237"/>
  <c r="W111" i="237" s="1"/>
  <c r="Y111" i="237" s="1"/>
  <c r="V111" i="237"/>
  <c r="R112" i="237"/>
  <c r="U112" i="237"/>
  <c r="V112" i="237"/>
  <c r="V113" i="237"/>
  <c r="U113" i="237"/>
  <c r="R113" i="237"/>
  <c r="R115" i="237"/>
  <c r="S115" i="237"/>
  <c r="Q115" i="237"/>
  <c r="V115" i="237"/>
  <c r="U115" i="237"/>
  <c r="R116" i="237"/>
  <c r="S116" i="237"/>
  <c r="V116" i="237"/>
  <c r="Q116" i="237"/>
  <c r="W116" i="237" s="1"/>
  <c r="Y116" i="237" s="1"/>
  <c r="U116" i="237"/>
  <c r="R117" i="237"/>
  <c r="S117" i="237"/>
  <c r="Q117" i="237"/>
  <c r="V117" i="237"/>
  <c r="U117" i="237"/>
  <c r="S118" i="237"/>
  <c r="R118" i="237"/>
  <c r="V118" i="237"/>
  <c r="T118" i="237"/>
  <c r="Q118" i="237"/>
  <c r="W118" i="237" s="1"/>
  <c r="Y118" i="237" s="1"/>
  <c r="R119" i="237"/>
  <c r="Q119" i="237"/>
  <c r="Q120" i="237"/>
  <c r="W120" i="237" s="1"/>
  <c r="Y120" i="237" s="1"/>
  <c r="U120" i="237"/>
  <c r="S120" i="237"/>
  <c r="R120" i="237"/>
  <c r="V120" i="237"/>
  <c r="R121" i="237"/>
  <c r="Q121" i="237"/>
  <c r="Q122" i="237"/>
  <c r="W122" i="237" s="1"/>
  <c r="Y122" i="237" s="1"/>
  <c r="V122" i="237"/>
  <c r="S122" i="237"/>
  <c r="R122" i="237"/>
  <c r="U122" i="237"/>
  <c r="R123" i="237"/>
  <c r="Q123" i="237"/>
  <c r="Q124" i="237"/>
  <c r="W124" i="237" s="1"/>
  <c r="Y124" i="237" s="1"/>
  <c r="T124" i="237"/>
  <c r="V124" i="237"/>
  <c r="U124" i="237"/>
  <c r="S124" i="237"/>
  <c r="Q125" i="237"/>
  <c r="R125" i="237"/>
  <c r="Q126" i="237"/>
  <c r="W126" i="237" s="1"/>
  <c r="Y126" i="237" s="1"/>
  <c r="S126" i="237"/>
  <c r="R126" i="237"/>
  <c r="V126" i="237"/>
  <c r="U126" i="237"/>
  <c r="Q127" i="237"/>
  <c r="R127" i="237"/>
  <c r="Q128" i="237"/>
  <c r="W128" i="237" s="1"/>
  <c r="Y128" i="237" s="1"/>
  <c r="V128" i="237"/>
  <c r="U128" i="237"/>
  <c r="R128" i="237"/>
  <c r="S128" i="237"/>
  <c r="R129" i="237"/>
  <c r="Q129" i="237"/>
  <c r="Q130" i="237"/>
  <c r="W130" i="237" s="1"/>
  <c r="Y130" i="237" s="1"/>
  <c r="V130" i="237"/>
  <c r="R130" i="237"/>
  <c r="S130" i="237"/>
  <c r="U130" i="237"/>
  <c r="Q131" i="237"/>
  <c r="R131" i="237"/>
  <c r="Q132" i="237"/>
  <c r="W132" i="237" s="1"/>
  <c r="Y132" i="237" s="1"/>
  <c r="V132" i="237"/>
  <c r="U132" i="237"/>
  <c r="S132" i="237"/>
  <c r="R132" i="237"/>
  <c r="Q133" i="237"/>
  <c r="R133" i="237"/>
  <c r="U135" i="237"/>
  <c r="S135" i="237"/>
  <c r="R135" i="237"/>
  <c r="U136" i="237"/>
  <c r="T136" i="237"/>
  <c r="S137" i="237"/>
  <c r="T137" i="237"/>
  <c r="V137" i="237"/>
  <c r="Q137" i="237"/>
  <c r="R137" i="237"/>
  <c r="U137" i="237"/>
  <c r="V138" i="237"/>
  <c r="R138" i="237"/>
  <c r="U138" i="237"/>
  <c r="T138" i="237"/>
  <c r="Q138" i="237"/>
  <c r="W138" i="237" s="1"/>
  <c r="Y138" i="237" s="1"/>
  <c r="U139" i="237"/>
  <c r="V139" i="237"/>
  <c r="Q139" i="237"/>
  <c r="T139" i="237"/>
  <c r="S139" i="237"/>
  <c r="R139" i="237"/>
  <c r="U140" i="237"/>
  <c r="R140" i="237"/>
  <c r="T140" i="237"/>
  <c r="S140" i="237"/>
  <c r="V140" i="237"/>
  <c r="T141" i="237"/>
  <c r="R141" i="237"/>
  <c r="S141" i="237"/>
  <c r="H7" i="237"/>
  <c r="V147" i="237"/>
  <c r="U148" i="237"/>
  <c r="P148" i="237"/>
  <c r="P149" i="237"/>
  <c r="R149" i="237" s="1"/>
  <c r="H3" i="237"/>
  <c r="S147" i="237"/>
  <c r="V2" i="237"/>
  <c r="T2" i="237"/>
  <c r="T143" i="237" s="1"/>
  <c r="F143" i="237"/>
  <c r="Q2" i="237"/>
  <c r="S2" i="237"/>
  <c r="U2" i="237"/>
  <c r="R2" i="237"/>
  <c r="T147" i="237"/>
  <c r="T153" i="237" s="1"/>
  <c r="V148" i="237"/>
  <c r="A143" i="237"/>
  <c r="N153" i="237" s="1"/>
  <c r="H2" i="237"/>
  <c r="U147" i="237"/>
  <c r="S145" i="217"/>
  <c r="U145" i="217"/>
  <c r="P144" i="217"/>
  <c r="V144" i="217" s="1"/>
  <c r="X144" i="217" s="1"/>
  <c r="T144" i="217"/>
  <c r="R144" i="217"/>
  <c r="Q143" i="217"/>
  <c r="T143" i="217"/>
  <c r="Q142" i="217"/>
  <c r="T142" i="217"/>
  <c r="T141" i="217"/>
  <c r="R141" i="217"/>
  <c r="V141" i="217" s="1"/>
  <c r="X141" i="217" s="1"/>
  <c r="S140" i="217"/>
  <c r="Q140" i="217"/>
  <c r="P140" i="217"/>
  <c r="V140" i="217" s="1"/>
  <c r="X140" i="217" s="1"/>
  <c r="T139" i="217"/>
  <c r="R139" i="217"/>
  <c r="P139" i="217"/>
  <c r="V139" i="217" s="1"/>
  <c r="X139" i="217" s="1"/>
  <c r="T138" i="217"/>
  <c r="P138" i="217"/>
  <c r="Q138" i="217"/>
  <c r="R138" i="217"/>
  <c r="S138" i="217"/>
  <c r="S137" i="217"/>
  <c r="Q137" i="217"/>
  <c r="P137" i="217"/>
  <c r="V137" i="217" s="1"/>
  <c r="X137" i="217" s="1"/>
  <c r="Q135" i="217"/>
  <c r="P135" i="217"/>
  <c r="R135" i="217"/>
  <c r="S135" i="217"/>
  <c r="T135" i="217"/>
  <c r="P133" i="217"/>
  <c r="T133" i="217"/>
  <c r="R133" i="217"/>
  <c r="U133" i="217"/>
  <c r="S133" i="217"/>
  <c r="Q133" i="217"/>
  <c r="S131" i="217"/>
  <c r="Q131" i="217"/>
  <c r="Q129" i="217"/>
  <c r="S129" i="217"/>
  <c r="P129" i="217"/>
  <c r="U129" i="217"/>
  <c r="T129" i="217"/>
  <c r="R129" i="217"/>
  <c r="R128" i="217"/>
  <c r="T128" i="217"/>
  <c r="S127" i="217"/>
  <c r="P127" i="217"/>
  <c r="Q127" i="217"/>
  <c r="U127" i="217"/>
  <c r="R127" i="217"/>
  <c r="T127" i="217"/>
  <c r="U126" i="217"/>
  <c r="Q126" i="217"/>
  <c r="V126" i="217" s="1"/>
  <c r="X126" i="217" s="1"/>
  <c r="S126" i="217"/>
  <c r="U124" i="217"/>
  <c r="R124" i="217"/>
  <c r="P124" i="217"/>
  <c r="S124" i="217"/>
  <c r="Q124" i="217"/>
  <c r="S120" i="217"/>
  <c r="P120" i="217"/>
  <c r="Q120" i="217"/>
  <c r="P118" i="217"/>
  <c r="R118" i="217"/>
  <c r="S118" i="217"/>
  <c r="Q118" i="217"/>
  <c r="S116" i="217"/>
  <c r="Q116" i="217"/>
  <c r="P116" i="217"/>
  <c r="V116" i="217" s="1"/>
  <c r="X116" i="217" s="1"/>
  <c r="S114" i="217"/>
  <c r="P114" i="217"/>
  <c r="Q114" i="217"/>
  <c r="R114" i="217"/>
  <c r="S112" i="217"/>
  <c r="P112" i="217"/>
  <c r="Q112" i="217"/>
  <c r="T108" i="217"/>
  <c r="P108" i="217"/>
  <c r="V108" i="217" s="1"/>
  <c r="X108" i="217" s="1"/>
  <c r="Q108" i="217"/>
  <c r="S108" i="217"/>
  <c r="T104" i="217"/>
  <c r="P104" i="217"/>
  <c r="V104" i="217" s="1"/>
  <c r="X104" i="217" s="1"/>
  <c r="S104" i="217"/>
  <c r="Q104" i="217"/>
  <c r="Q99" i="217"/>
  <c r="P99" i="217"/>
  <c r="V99" i="217" s="1"/>
  <c r="X99" i="217" s="1"/>
  <c r="R99" i="217"/>
  <c r="S99" i="217"/>
  <c r="S94" i="217"/>
  <c r="Q94" i="217"/>
  <c r="V94" i="217" s="1"/>
  <c r="X94" i="217" s="1"/>
  <c r="R94" i="217"/>
  <c r="R92" i="217"/>
  <c r="S92" i="217"/>
  <c r="P92" i="217"/>
  <c r="V92" i="217" s="1"/>
  <c r="X92" i="217" s="1"/>
  <c r="S86" i="217"/>
  <c r="R86" i="217"/>
  <c r="Q86" i="217"/>
  <c r="R84" i="217"/>
  <c r="S84" i="217"/>
  <c r="P84" i="217"/>
  <c r="V84" i="217" s="1"/>
  <c r="X84" i="217" s="1"/>
  <c r="S78" i="217"/>
  <c r="R78" i="217"/>
  <c r="Q78" i="217"/>
  <c r="T74" i="217"/>
  <c r="R74" i="217"/>
  <c r="P74" i="217"/>
  <c r="V74" i="217" s="1"/>
  <c r="X74" i="217" s="1"/>
  <c r="Q74" i="217"/>
  <c r="S74" i="217"/>
  <c r="R72" i="217"/>
  <c r="Q72" i="217"/>
  <c r="P72" i="217"/>
  <c r="S72" i="217"/>
  <c r="T70" i="217"/>
  <c r="P70" i="217"/>
  <c r="V70" i="217" s="1"/>
  <c r="X70" i="217" s="1"/>
  <c r="Q70" i="217"/>
  <c r="S70" i="217"/>
  <c r="R70" i="217"/>
  <c r="R68" i="217"/>
  <c r="S68" i="217"/>
  <c r="P68" i="217"/>
  <c r="Q68" i="217"/>
  <c r="U66" i="217"/>
  <c r="S66" i="217"/>
  <c r="R66" i="217"/>
  <c r="Q66" i="217"/>
  <c r="P66" i="217"/>
  <c r="V66" i="217" s="1"/>
  <c r="X66" i="217" s="1"/>
  <c r="T63" i="217"/>
  <c r="S63" i="217"/>
  <c r="P63" i="217"/>
  <c r="R63" i="217"/>
  <c r="Q63" i="217"/>
  <c r="P61" i="217"/>
  <c r="Q61" i="217"/>
  <c r="R61" i="217"/>
  <c r="S61" i="217"/>
  <c r="R57" i="217"/>
  <c r="Q57" i="217"/>
  <c r="S57" i="217"/>
  <c r="P57" i="217"/>
  <c r="V57" i="217" s="1"/>
  <c r="X57" i="217" s="1"/>
  <c r="Q55" i="217"/>
  <c r="V55" i="217" s="1"/>
  <c r="X55" i="217" s="1"/>
  <c r="R55" i="217"/>
  <c r="S55" i="217"/>
  <c r="R53" i="217"/>
  <c r="Q53" i="217"/>
  <c r="S53" i="217"/>
  <c r="P51" i="217"/>
  <c r="R51" i="217"/>
  <c r="S50" i="217"/>
  <c r="Q50" i="217"/>
  <c r="V50" i="217" s="1"/>
  <c r="X50" i="217" s="1"/>
  <c r="R50" i="217"/>
  <c r="S49" i="217"/>
  <c r="Q49" i="217"/>
  <c r="T49" i="217"/>
  <c r="R49" i="217"/>
  <c r="R47" i="217"/>
  <c r="P47" i="217"/>
  <c r="V47" i="217" s="1"/>
  <c r="X47" i="217" s="1"/>
  <c r="Q47" i="217"/>
  <c r="Q44" i="217"/>
  <c r="V44" i="217" s="1"/>
  <c r="X44" i="217" s="1"/>
  <c r="R44" i="217"/>
  <c r="S44" i="217"/>
  <c r="R42" i="217"/>
  <c r="Q42" i="217"/>
  <c r="V42" i="217" s="1"/>
  <c r="X42" i="217" s="1"/>
  <c r="Q40" i="217"/>
  <c r="P40" i="217"/>
  <c r="V40" i="217" s="1"/>
  <c r="X40" i="217" s="1"/>
  <c r="Q38" i="217"/>
  <c r="P38" i="217"/>
  <c r="V38" i="217" s="1"/>
  <c r="X38" i="217" s="1"/>
  <c r="R33" i="217"/>
  <c r="S33" i="217"/>
  <c r="Q33" i="217"/>
  <c r="V33" i="217" s="1"/>
  <c r="X33" i="217" s="1"/>
  <c r="S31" i="217"/>
  <c r="Q31" i="217"/>
  <c r="R31" i="217"/>
  <c r="S29" i="217"/>
  <c r="R29" i="217"/>
  <c r="P29" i="217"/>
  <c r="V29" i="217" s="1"/>
  <c r="X29" i="217" s="1"/>
  <c r="Q29" i="217"/>
  <c r="P27" i="217"/>
  <c r="V27" i="217" s="1"/>
  <c r="X27" i="217" s="1"/>
  <c r="Q27" i="217"/>
  <c r="R24" i="217"/>
  <c r="Q24" i="217"/>
  <c r="S24" i="217"/>
  <c r="Q22" i="217"/>
  <c r="R22" i="217"/>
  <c r="S22" i="217"/>
  <c r="S20" i="217"/>
  <c r="Q20" i="217"/>
  <c r="R20" i="217"/>
  <c r="R18" i="217"/>
  <c r="S18" i="217"/>
  <c r="Q18" i="217"/>
  <c r="S16" i="217"/>
  <c r="S147" i="217" s="1"/>
  <c r="R16" i="217"/>
  <c r="G13" i="217"/>
  <c r="S152" i="217"/>
  <c r="U2" i="217"/>
  <c r="U147" i="217" s="1"/>
  <c r="E147" i="217"/>
  <c r="S158" i="214"/>
  <c r="R158" i="214"/>
  <c r="R159" i="214" s="1"/>
  <c r="R156" i="214"/>
  <c r="P158" i="214"/>
  <c r="P159" i="214" s="1"/>
  <c r="S142" i="214"/>
  <c r="R142" i="214"/>
  <c r="U142" i="214"/>
  <c r="Q142" i="214"/>
  <c r="T142" i="214"/>
  <c r="P142" i="214"/>
  <c r="V142" i="214" s="1"/>
  <c r="X142" i="214" s="1"/>
  <c r="T141" i="214"/>
  <c r="U141" i="214"/>
  <c r="R141" i="214"/>
  <c r="P141" i="214"/>
  <c r="V141" i="214" s="1"/>
  <c r="X141" i="214" s="1"/>
  <c r="Q141" i="214"/>
  <c r="S141" i="214"/>
  <c r="T140" i="214"/>
  <c r="P140" i="214"/>
  <c r="U140" i="214"/>
  <c r="Q140" i="214"/>
  <c r="R140" i="214"/>
  <c r="S140" i="214"/>
  <c r="S139" i="214"/>
  <c r="P139" i="214"/>
  <c r="U139" i="214"/>
  <c r="T139" i="214"/>
  <c r="R139" i="214"/>
  <c r="U138" i="214"/>
  <c r="R138" i="214"/>
  <c r="Q138" i="214"/>
  <c r="P138" i="214"/>
  <c r="V138" i="214" s="1"/>
  <c r="X138" i="214" s="1"/>
  <c r="T138" i="214"/>
  <c r="S138" i="214"/>
  <c r="S137" i="214"/>
  <c r="R137" i="214"/>
  <c r="P137" i="214"/>
  <c r="Q137" i="214"/>
  <c r="U137" i="214"/>
  <c r="T137" i="214"/>
  <c r="P136" i="214"/>
  <c r="Q136" i="214"/>
  <c r="U136" i="214"/>
  <c r="S136" i="214"/>
  <c r="T136" i="214"/>
  <c r="R136" i="214"/>
  <c r="P135" i="214"/>
  <c r="T135" i="214"/>
  <c r="U135" i="214"/>
  <c r="Q135" i="214"/>
  <c r="R135" i="214"/>
  <c r="S135" i="214"/>
  <c r="U134" i="214"/>
  <c r="S134" i="214"/>
  <c r="R134" i="214"/>
  <c r="Q134" i="214"/>
  <c r="P134" i="214"/>
  <c r="V134" i="214" s="1"/>
  <c r="X134" i="214" s="1"/>
  <c r="T134" i="214"/>
  <c r="T133" i="214"/>
  <c r="P133" i="214"/>
  <c r="U133" i="214"/>
  <c r="Q133" i="214"/>
  <c r="R133" i="214"/>
  <c r="S133" i="214"/>
  <c r="P132" i="214"/>
  <c r="Q132" i="214"/>
  <c r="R132" i="214"/>
  <c r="S132" i="214"/>
  <c r="T132" i="214"/>
  <c r="U132" i="214"/>
  <c r="R131" i="214"/>
  <c r="S131" i="214"/>
  <c r="T131" i="214"/>
  <c r="Q131" i="214"/>
  <c r="P131" i="214"/>
  <c r="V131" i="214" s="1"/>
  <c r="X131" i="214" s="1"/>
  <c r="U131" i="214"/>
  <c r="P130" i="214"/>
  <c r="S130" i="214"/>
  <c r="U130" i="214"/>
  <c r="T130" i="214"/>
  <c r="R130" i="214"/>
  <c r="Q130" i="214"/>
  <c r="Q129" i="214"/>
  <c r="P129" i="214"/>
  <c r="R129" i="214"/>
  <c r="T129" i="214"/>
  <c r="U129" i="214"/>
  <c r="S129" i="214"/>
  <c r="T128" i="214"/>
  <c r="U128" i="214"/>
  <c r="R128" i="214"/>
  <c r="Q128" i="214"/>
  <c r="P128" i="214"/>
  <c r="S128" i="214"/>
  <c r="S127" i="214"/>
  <c r="T127" i="214"/>
  <c r="U127" i="214"/>
  <c r="P127" i="214"/>
  <c r="Q127" i="214"/>
  <c r="R127" i="214"/>
  <c r="S126" i="214"/>
  <c r="R126" i="214"/>
  <c r="Q126" i="214"/>
  <c r="P126" i="214"/>
  <c r="U126" i="214"/>
  <c r="T126" i="214"/>
  <c r="U125" i="214"/>
  <c r="T125" i="214"/>
  <c r="R125" i="214"/>
  <c r="S125" i="214"/>
  <c r="Q125" i="214"/>
  <c r="P125" i="214"/>
  <c r="V125" i="214" s="1"/>
  <c r="X125" i="214" s="1"/>
  <c r="S124" i="214"/>
  <c r="T124" i="214"/>
  <c r="U124" i="214"/>
  <c r="P124" i="214"/>
  <c r="Q124" i="214"/>
  <c r="R124" i="214"/>
  <c r="U123" i="214"/>
  <c r="T123" i="214"/>
  <c r="S123" i="214"/>
  <c r="R123" i="214"/>
  <c r="Q123" i="214"/>
  <c r="P123" i="214"/>
  <c r="V123" i="214" s="1"/>
  <c r="X123" i="214" s="1"/>
  <c r="U122" i="214"/>
  <c r="T122" i="214"/>
  <c r="S122" i="214"/>
  <c r="R122" i="214"/>
  <c r="Q122" i="214"/>
  <c r="P122" i="214"/>
  <c r="V122" i="214" s="1"/>
  <c r="X122" i="214" s="1"/>
  <c r="T121" i="214"/>
  <c r="S121" i="214"/>
  <c r="Q121" i="214"/>
  <c r="R121" i="214"/>
  <c r="P121" i="214"/>
  <c r="U121" i="214"/>
  <c r="R120" i="214"/>
  <c r="S120" i="214"/>
  <c r="T120" i="214"/>
  <c r="U120" i="214"/>
  <c r="P120" i="214"/>
  <c r="Q120" i="214"/>
  <c r="T119" i="214"/>
  <c r="P119" i="214"/>
  <c r="R119" i="214"/>
  <c r="S119" i="214"/>
  <c r="U119" i="214"/>
  <c r="Q119" i="214"/>
  <c r="T118" i="214"/>
  <c r="S118" i="214"/>
  <c r="R118" i="214"/>
  <c r="Q118" i="214"/>
  <c r="P118" i="214"/>
  <c r="U118" i="214"/>
  <c r="U117" i="214"/>
  <c r="T117" i="214"/>
  <c r="S117" i="214"/>
  <c r="R117" i="214"/>
  <c r="Q117" i="214"/>
  <c r="P117" i="214"/>
  <c r="V117" i="214" s="1"/>
  <c r="X117" i="214" s="1"/>
  <c r="U116" i="214"/>
  <c r="T116" i="214"/>
  <c r="S116" i="214"/>
  <c r="P116" i="214"/>
  <c r="V116" i="214" s="1"/>
  <c r="X116" i="214" s="1"/>
  <c r="Q116" i="214"/>
  <c r="R116" i="214"/>
  <c r="U115" i="214"/>
  <c r="T115" i="214"/>
  <c r="S115" i="214"/>
  <c r="P115" i="214"/>
  <c r="Q115" i="214"/>
  <c r="R115" i="214"/>
  <c r="U114" i="214"/>
  <c r="T114" i="214"/>
  <c r="Q114" i="214"/>
  <c r="P114" i="214"/>
  <c r="R114" i="214"/>
  <c r="S114" i="214"/>
  <c r="U113" i="214"/>
  <c r="T113" i="214"/>
  <c r="S113" i="214"/>
  <c r="R113" i="214"/>
  <c r="P113" i="214"/>
  <c r="Q113" i="214"/>
  <c r="P112" i="214"/>
  <c r="R112" i="214"/>
  <c r="U112" i="214"/>
  <c r="T112" i="214"/>
  <c r="S112" i="214"/>
  <c r="Q112" i="214"/>
  <c r="Q111" i="214"/>
  <c r="S111" i="214"/>
  <c r="R111" i="214"/>
  <c r="T111" i="214"/>
  <c r="U111" i="214"/>
  <c r="P111" i="214"/>
  <c r="V111" i="214" s="1"/>
  <c r="X111" i="214" s="1"/>
  <c r="R110" i="214"/>
  <c r="Q110" i="214"/>
  <c r="U110" i="214"/>
  <c r="T110" i="214"/>
  <c r="S110" i="214"/>
  <c r="P110" i="214"/>
  <c r="V110" i="214" s="1"/>
  <c r="X110" i="214" s="1"/>
  <c r="T109" i="214"/>
  <c r="U109" i="214"/>
  <c r="P109" i="214"/>
  <c r="Q109" i="214"/>
  <c r="R109" i="214"/>
  <c r="S109" i="214"/>
  <c r="S108" i="214"/>
  <c r="P108" i="214"/>
  <c r="Q108" i="214"/>
  <c r="U108" i="214"/>
  <c r="R108" i="214"/>
  <c r="T108" i="214"/>
  <c r="P107" i="214"/>
  <c r="Q107" i="214"/>
  <c r="S107" i="214"/>
  <c r="T107" i="214"/>
  <c r="U107" i="214"/>
  <c r="R107" i="214"/>
  <c r="S106" i="214"/>
  <c r="T106" i="214"/>
  <c r="P106" i="214"/>
  <c r="V106" i="214" s="1"/>
  <c r="X106" i="214" s="1"/>
  <c r="U106" i="214"/>
  <c r="Q106" i="214"/>
  <c r="R106" i="214"/>
  <c r="Q105" i="214"/>
  <c r="P105" i="214"/>
  <c r="T105" i="214"/>
  <c r="S105" i="214"/>
  <c r="R105" i="214"/>
  <c r="R104" i="214"/>
  <c r="U104" i="214"/>
  <c r="T104" i="214"/>
  <c r="S104" i="214"/>
  <c r="Q104" i="214"/>
  <c r="P104" i="214"/>
  <c r="V104" i="214" s="1"/>
  <c r="X104" i="214" s="1"/>
  <c r="P103" i="214"/>
  <c r="S103" i="214"/>
  <c r="T103" i="214"/>
  <c r="U103" i="214"/>
  <c r="R103" i="214"/>
  <c r="Q103" i="214"/>
  <c r="T102" i="214"/>
  <c r="U102" i="214"/>
  <c r="P102" i="214"/>
  <c r="Q102" i="214"/>
  <c r="R102" i="214"/>
  <c r="S102" i="214"/>
  <c r="U101" i="214"/>
  <c r="S101" i="214"/>
  <c r="T101" i="214"/>
  <c r="R101" i="214"/>
  <c r="Q101" i="214"/>
  <c r="P101" i="214"/>
  <c r="V101" i="214" s="1"/>
  <c r="X101" i="214" s="1"/>
  <c r="S100" i="214"/>
  <c r="R100" i="214"/>
  <c r="P100" i="214"/>
  <c r="Q100" i="214"/>
  <c r="U100" i="214"/>
  <c r="T100" i="214"/>
  <c r="T99" i="214"/>
  <c r="S99" i="214"/>
  <c r="U99" i="214"/>
  <c r="R99" i="214"/>
  <c r="P99" i="214"/>
  <c r="V99" i="214" s="1"/>
  <c r="X99" i="214" s="1"/>
  <c r="Q99" i="214"/>
  <c r="Q98" i="214"/>
  <c r="R98" i="214"/>
  <c r="T98" i="214"/>
  <c r="S98" i="214"/>
  <c r="U98" i="214"/>
  <c r="P98" i="214"/>
  <c r="V98" i="214" s="1"/>
  <c r="X98" i="214" s="1"/>
  <c r="R97" i="214"/>
  <c r="S97" i="214"/>
  <c r="U97" i="214"/>
  <c r="P97" i="214"/>
  <c r="Q97" i="214"/>
  <c r="T97" i="214"/>
  <c r="Q96" i="214"/>
  <c r="P96" i="214"/>
  <c r="S96" i="214"/>
  <c r="R96" i="214"/>
  <c r="U96" i="214"/>
  <c r="T96" i="214"/>
  <c r="Q95" i="214"/>
  <c r="R95" i="214"/>
  <c r="T95" i="214"/>
  <c r="U95" i="214"/>
  <c r="P95" i="214"/>
  <c r="S95" i="214"/>
  <c r="Q94" i="214"/>
  <c r="R94" i="214"/>
  <c r="S94" i="214"/>
  <c r="T94" i="214"/>
  <c r="U94" i="214"/>
  <c r="P94" i="214"/>
  <c r="V94" i="214" s="1"/>
  <c r="X94" i="214" s="1"/>
  <c r="S93" i="214"/>
  <c r="U93" i="214"/>
  <c r="Q93" i="214"/>
  <c r="P93" i="214"/>
  <c r="V93" i="214" s="1"/>
  <c r="X93" i="214" s="1"/>
  <c r="R93" i="214"/>
  <c r="T93" i="214"/>
  <c r="T92" i="214"/>
  <c r="P92" i="214"/>
  <c r="U92" i="214"/>
  <c r="Q92" i="214"/>
  <c r="R92" i="214"/>
  <c r="S92" i="214"/>
  <c r="T91" i="214"/>
  <c r="R91" i="214"/>
  <c r="Q91" i="214"/>
  <c r="P91" i="214"/>
  <c r="V91" i="214" s="1"/>
  <c r="X91" i="214" s="1"/>
  <c r="U91" i="214"/>
  <c r="S91" i="214"/>
  <c r="U90" i="214"/>
  <c r="T90" i="214"/>
  <c r="P90" i="214"/>
  <c r="Q90" i="214"/>
  <c r="R90" i="214"/>
  <c r="S90" i="214"/>
  <c r="Q89" i="214"/>
  <c r="R89" i="214"/>
  <c r="S89" i="214"/>
  <c r="T89" i="214"/>
  <c r="U89" i="214"/>
  <c r="P89" i="214"/>
  <c r="V89" i="214" s="1"/>
  <c r="X89" i="214" s="1"/>
  <c r="Q88" i="214"/>
  <c r="P88" i="214"/>
  <c r="R88" i="214"/>
  <c r="T88" i="214"/>
  <c r="S88" i="214"/>
  <c r="U88" i="214"/>
  <c r="P87" i="214"/>
  <c r="U87" i="214"/>
  <c r="T87" i="214"/>
  <c r="Q87" i="214"/>
  <c r="S87" i="214"/>
  <c r="R87" i="214"/>
  <c r="Q86" i="214"/>
  <c r="U86" i="214"/>
  <c r="R86" i="214"/>
  <c r="S86" i="214"/>
  <c r="T86" i="214"/>
  <c r="P86" i="214"/>
  <c r="V86" i="214" s="1"/>
  <c r="X86" i="214" s="1"/>
  <c r="P85" i="214"/>
  <c r="Q85" i="214"/>
  <c r="R85" i="214"/>
  <c r="S85" i="214"/>
  <c r="T85" i="214"/>
  <c r="U85" i="214"/>
  <c r="Q84" i="214"/>
  <c r="R84" i="214"/>
  <c r="P84" i="214"/>
  <c r="U84" i="214"/>
  <c r="T84" i="214"/>
  <c r="S84" i="214"/>
  <c r="S83" i="214"/>
  <c r="R83" i="214"/>
  <c r="T83" i="214"/>
  <c r="U83" i="214"/>
  <c r="Q83" i="214"/>
  <c r="P83" i="214"/>
  <c r="V83" i="214" s="1"/>
  <c r="X83" i="214" s="1"/>
  <c r="R82" i="214"/>
  <c r="P82" i="214"/>
  <c r="Q82" i="214"/>
  <c r="S82" i="214"/>
  <c r="T82" i="214"/>
  <c r="U82" i="214"/>
  <c r="S81" i="214"/>
  <c r="P81" i="214"/>
  <c r="R81" i="214"/>
  <c r="T81" i="214"/>
  <c r="U81" i="214"/>
  <c r="Q81" i="214"/>
  <c r="S80" i="214"/>
  <c r="R80" i="214"/>
  <c r="Q80" i="214"/>
  <c r="P80" i="214"/>
  <c r="U80" i="214"/>
  <c r="T80" i="214"/>
  <c r="Q79" i="214"/>
  <c r="P79" i="214"/>
  <c r="R79" i="214"/>
  <c r="S79" i="214"/>
  <c r="T79" i="214"/>
  <c r="U79" i="214"/>
  <c r="T78" i="214"/>
  <c r="S78" i="214"/>
  <c r="U78" i="214"/>
  <c r="P78" i="214"/>
  <c r="R78" i="214"/>
  <c r="Q78" i="214"/>
  <c r="P77" i="214"/>
  <c r="R77" i="214"/>
  <c r="S77" i="214"/>
  <c r="T77" i="214"/>
  <c r="U77" i="214"/>
  <c r="Q77" i="214"/>
  <c r="Q76" i="214"/>
  <c r="U76" i="214"/>
  <c r="T76" i="214"/>
  <c r="S76" i="214"/>
  <c r="R76" i="214"/>
  <c r="P76" i="214"/>
  <c r="V76" i="214" s="1"/>
  <c r="X76" i="214" s="1"/>
  <c r="P75" i="214"/>
  <c r="Q75" i="214"/>
  <c r="R75" i="214"/>
  <c r="S75" i="214"/>
  <c r="U75" i="214"/>
  <c r="T75" i="214"/>
  <c r="U74" i="214"/>
  <c r="R74" i="214"/>
  <c r="P74" i="214"/>
  <c r="V74" i="214" s="1"/>
  <c r="X74" i="214" s="1"/>
  <c r="Q74" i="214"/>
  <c r="S74" i="214"/>
  <c r="T74" i="214"/>
  <c r="P73" i="214"/>
  <c r="Q73" i="214"/>
  <c r="R73" i="214"/>
  <c r="S73" i="214"/>
  <c r="T73" i="214"/>
  <c r="U73" i="214"/>
  <c r="P72" i="214"/>
  <c r="Q72" i="214"/>
  <c r="S72" i="214"/>
  <c r="T72" i="214"/>
  <c r="U72" i="214"/>
  <c r="R72" i="214"/>
  <c r="P71" i="214"/>
  <c r="R71" i="214"/>
  <c r="S71" i="214"/>
  <c r="Q71" i="214"/>
  <c r="T71" i="214"/>
  <c r="Q70" i="214"/>
  <c r="P70" i="214"/>
  <c r="S70" i="214"/>
  <c r="T70" i="214"/>
  <c r="U70" i="214"/>
  <c r="R70" i="214"/>
  <c r="T69" i="214"/>
  <c r="S69" i="214"/>
  <c r="R69" i="214"/>
  <c r="Q69" i="214"/>
  <c r="P69" i="214"/>
  <c r="U69" i="214"/>
  <c r="P68" i="214"/>
  <c r="T68" i="214"/>
  <c r="S68" i="214"/>
  <c r="R68" i="214"/>
  <c r="Q68" i="214"/>
  <c r="U68" i="214"/>
  <c r="Q67" i="214"/>
  <c r="P67" i="214"/>
  <c r="R67" i="214"/>
  <c r="S67" i="214"/>
  <c r="T67" i="214"/>
  <c r="U67" i="214"/>
  <c r="R66" i="214"/>
  <c r="P66" i="214"/>
  <c r="U66" i="214"/>
  <c r="T66" i="214"/>
  <c r="Q66" i="214"/>
  <c r="S66" i="214"/>
  <c r="U65" i="214"/>
  <c r="S65" i="214"/>
  <c r="T65" i="214"/>
  <c r="P65" i="214"/>
  <c r="V65" i="214" s="1"/>
  <c r="X65" i="214" s="1"/>
  <c r="Q65" i="214"/>
  <c r="R65" i="214"/>
  <c r="Q64" i="214"/>
  <c r="R64" i="214"/>
  <c r="S64" i="214"/>
  <c r="U64" i="214"/>
  <c r="P64" i="214"/>
  <c r="V64" i="214" s="1"/>
  <c r="X64" i="214" s="1"/>
  <c r="T64" i="214"/>
  <c r="P63" i="214"/>
  <c r="Q63" i="214"/>
  <c r="R63" i="214"/>
  <c r="S63" i="214"/>
  <c r="T63" i="214"/>
  <c r="U63" i="214"/>
  <c r="Q62" i="214"/>
  <c r="R62" i="214"/>
  <c r="T62" i="214"/>
  <c r="U62" i="214"/>
  <c r="P62" i="214"/>
  <c r="S62" i="214"/>
  <c r="R61" i="214"/>
  <c r="P61" i="214"/>
  <c r="V61" i="214" s="1"/>
  <c r="X61" i="214" s="1"/>
  <c r="S61" i="214"/>
  <c r="T61" i="214"/>
  <c r="U61" i="214"/>
  <c r="Q61" i="214"/>
  <c r="S60" i="214"/>
  <c r="T60" i="214"/>
  <c r="U60" i="214"/>
  <c r="R60" i="214"/>
  <c r="Q60" i="214"/>
  <c r="V60" i="214" s="1"/>
  <c r="X60" i="214" s="1"/>
  <c r="T59" i="214"/>
  <c r="R59" i="214"/>
  <c r="Q59" i="214"/>
  <c r="P59" i="214"/>
  <c r="S59" i="214"/>
  <c r="U59" i="214"/>
  <c r="P58" i="214"/>
  <c r="Q58" i="214"/>
  <c r="S58" i="214"/>
  <c r="U58" i="214"/>
  <c r="T58" i="214"/>
  <c r="R58" i="214"/>
  <c r="S57" i="214"/>
  <c r="R57" i="214"/>
  <c r="U57" i="214"/>
  <c r="Q57" i="214"/>
  <c r="T57" i="214"/>
  <c r="P57" i="214"/>
  <c r="V57" i="214" s="1"/>
  <c r="X57" i="214" s="1"/>
  <c r="Q56" i="214"/>
  <c r="T56" i="214"/>
  <c r="R56" i="214"/>
  <c r="P56" i="214"/>
  <c r="V56" i="214" s="1"/>
  <c r="X56" i="214" s="1"/>
  <c r="S56" i="214"/>
  <c r="U56" i="214"/>
  <c r="Q55" i="214"/>
  <c r="S55" i="214"/>
  <c r="R55" i="214"/>
  <c r="T55" i="214"/>
  <c r="P55" i="214"/>
  <c r="V55" i="214" s="1"/>
  <c r="X55" i="214" s="1"/>
  <c r="U55" i="214"/>
  <c r="P54" i="214"/>
  <c r="Q54" i="214"/>
  <c r="S54" i="214"/>
  <c r="U54" i="214"/>
  <c r="T54" i="214"/>
  <c r="R54" i="214"/>
  <c r="S53" i="214"/>
  <c r="R53" i="214"/>
  <c r="Q53" i="214"/>
  <c r="U53" i="214"/>
  <c r="T53" i="214"/>
  <c r="P53" i="214"/>
  <c r="V53" i="214" s="1"/>
  <c r="X53" i="214" s="1"/>
  <c r="R52" i="214"/>
  <c r="T52" i="214"/>
  <c r="Q52" i="214"/>
  <c r="S52" i="214"/>
  <c r="U52" i="214"/>
  <c r="P52" i="214"/>
  <c r="V52" i="214" s="1"/>
  <c r="X52" i="214" s="1"/>
  <c r="P51" i="214"/>
  <c r="Q51" i="214"/>
  <c r="S51" i="214"/>
  <c r="R51" i="214"/>
  <c r="T51" i="214"/>
  <c r="U51" i="214"/>
  <c r="Q50" i="214"/>
  <c r="S50" i="214"/>
  <c r="U50" i="214"/>
  <c r="T50" i="214"/>
  <c r="R50" i="214"/>
  <c r="P50" i="214"/>
  <c r="V50" i="214" s="1"/>
  <c r="X50" i="214" s="1"/>
  <c r="P49" i="214"/>
  <c r="S49" i="214"/>
  <c r="T49" i="214"/>
  <c r="U49" i="214"/>
  <c r="R49" i="214"/>
  <c r="Q49" i="214"/>
  <c r="P48" i="214"/>
  <c r="R48" i="214"/>
  <c r="Q48" i="214"/>
  <c r="U48" i="214"/>
  <c r="T48" i="214"/>
  <c r="S48" i="214"/>
  <c r="P47" i="214"/>
  <c r="R47" i="214"/>
  <c r="Q47" i="214"/>
  <c r="T47" i="214"/>
  <c r="U47" i="214"/>
  <c r="S47" i="214"/>
  <c r="U46" i="214"/>
  <c r="S46" i="214"/>
  <c r="R46" i="214"/>
  <c r="T46" i="214"/>
  <c r="Q46" i="214"/>
  <c r="P46" i="214"/>
  <c r="V46" i="214" s="1"/>
  <c r="X46" i="214" s="1"/>
  <c r="R45" i="214"/>
  <c r="P45" i="214"/>
  <c r="U45" i="214"/>
  <c r="S45" i="214"/>
  <c r="Q45" i="214"/>
  <c r="T45" i="214"/>
  <c r="P44" i="214"/>
  <c r="T44" i="214"/>
  <c r="R44" i="214"/>
  <c r="Q44" i="214"/>
  <c r="U44" i="214"/>
  <c r="S44" i="214"/>
  <c r="Q43" i="214"/>
  <c r="S43" i="214"/>
  <c r="P43" i="214"/>
  <c r="U43" i="214"/>
  <c r="T43" i="214"/>
  <c r="R43" i="214"/>
  <c r="T42" i="214"/>
  <c r="R42" i="214"/>
  <c r="S42" i="214"/>
  <c r="Q42" i="214"/>
  <c r="V42" i="214" s="1"/>
  <c r="X42" i="214" s="1"/>
  <c r="U42" i="214"/>
  <c r="P41" i="214"/>
  <c r="R41" i="214"/>
  <c r="S41" i="214"/>
  <c r="U41" i="214"/>
  <c r="Q41" i="214"/>
  <c r="T41" i="214"/>
  <c r="Q40" i="214"/>
  <c r="U40" i="214"/>
  <c r="S40" i="214"/>
  <c r="P40" i="214"/>
  <c r="R40" i="214"/>
  <c r="T40" i="214"/>
  <c r="P39" i="214"/>
  <c r="Q39" i="214"/>
  <c r="R39" i="214"/>
  <c r="T39" i="214"/>
  <c r="U39" i="214"/>
  <c r="S39" i="214"/>
  <c r="Q38" i="214"/>
  <c r="P38" i="214"/>
  <c r="U38" i="214"/>
  <c r="T38" i="214"/>
  <c r="S38" i="214"/>
  <c r="R38" i="214"/>
  <c r="S37" i="214"/>
  <c r="T37" i="214"/>
  <c r="R37" i="214"/>
  <c r="P37" i="214"/>
  <c r="V37" i="214" s="1"/>
  <c r="X37" i="214" s="1"/>
  <c r="Q37" i="214"/>
  <c r="P36" i="214"/>
  <c r="T36" i="214"/>
  <c r="R36" i="214"/>
  <c r="U36" i="214"/>
  <c r="Q36" i="214"/>
  <c r="S36" i="214"/>
  <c r="S35" i="214"/>
  <c r="Q35" i="214"/>
  <c r="U35" i="214"/>
  <c r="T35" i="214"/>
  <c r="R35" i="214"/>
  <c r="P35" i="214"/>
  <c r="V35" i="214" s="1"/>
  <c r="X35" i="214" s="1"/>
  <c r="S34" i="214"/>
  <c r="Q34" i="214"/>
  <c r="R34" i="214"/>
  <c r="T34" i="214"/>
  <c r="P34" i="214"/>
  <c r="V34" i="214" s="1"/>
  <c r="X34" i="214" s="1"/>
  <c r="U34" i="214"/>
  <c r="P33" i="214"/>
  <c r="S33" i="214"/>
  <c r="Q33" i="214"/>
  <c r="U33" i="214"/>
  <c r="T33" i="214"/>
  <c r="R33" i="214"/>
  <c r="P32" i="214"/>
  <c r="S32" i="214"/>
  <c r="U32" i="214"/>
  <c r="Q32" i="214"/>
  <c r="R32" i="214"/>
  <c r="T32" i="214"/>
  <c r="Q31" i="214"/>
  <c r="S31" i="214"/>
  <c r="R31" i="214"/>
  <c r="P31" i="214"/>
  <c r="V31" i="214" s="1"/>
  <c r="X31" i="214" s="1"/>
  <c r="U31" i="214"/>
  <c r="T31" i="214"/>
  <c r="P30" i="214"/>
  <c r="U30" i="214"/>
  <c r="S30" i="214"/>
  <c r="Q30" i="214"/>
  <c r="T30" i="214"/>
  <c r="R30" i="214"/>
  <c r="T29" i="214"/>
  <c r="U29" i="214"/>
  <c r="Q29" i="214"/>
  <c r="S29" i="214"/>
  <c r="P29" i="214"/>
  <c r="V29" i="214" s="1"/>
  <c r="X29" i="214" s="1"/>
  <c r="R29" i="214"/>
  <c r="P28" i="214"/>
  <c r="S28" i="214"/>
  <c r="U28" i="214"/>
  <c r="R28" i="214"/>
  <c r="T28" i="214"/>
  <c r="Q28" i="214"/>
  <c r="R27" i="214"/>
  <c r="Q27" i="214"/>
  <c r="S27" i="214"/>
  <c r="U27" i="214"/>
  <c r="P27" i="214"/>
  <c r="T27" i="214"/>
  <c r="U26" i="214"/>
  <c r="R26" i="214"/>
  <c r="Q26" i="214"/>
  <c r="P26" i="214"/>
  <c r="V26" i="214" s="1"/>
  <c r="X26" i="214" s="1"/>
  <c r="T26" i="214"/>
  <c r="S26" i="214"/>
  <c r="U25" i="214"/>
  <c r="T25" i="214"/>
  <c r="S25" i="214"/>
  <c r="R25" i="214"/>
  <c r="Q25" i="214"/>
  <c r="P25" i="214"/>
  <c r="V25" i="214" s="1"/>
  <c r="X25" i="214" s="1"/>
  <c r="U24" i="214"/>
  <c r="T24" i="214"/>
  <c r="S24" i="214"/>
  <c r="R24" i="214"/>
  <c r="Q24" i="214"/>
  <c r="P24" i="214"/>
  <c r="V24" i="214" s="1"/>
  <c r="X24" i="214" s="1"/>
  <c r="Q23" i="214"/>
  <c r="P23" i="214"/>
  <c r="U23" i="214"/>
  <c r="R23" i="214"/>
  <c r="S23" i="214"/>
  <c r="T23" i="214"/>
  <c r="U22" i="214"/>
  <c r="S22" i="214"/>
  <c r="R22" i="214"/>
  <c r="Q22" i="214"/>
  <c r="P22" i="214"/>
  <c r="V22" i="214" s="1"/>
  <c r="X22" i="214" s="1"/>
  <c r="T22" i="214"/>
  <c r="T21" i="214"/>
  <c r="R21" i="214"/>
  <c r="U21" i="214"/>
  <c r="S21" i="214"/>
  <c r="P21" i="214"/>
  <c r="V21" i="214" s="1"/>
  <c r="X21" i="214" s="1"/>
  <c r="Q21" i="214"/>
  <c r="R20" i="214"/>
  <c r="Q20" i="214"/>
  <c r="S20" i="214"/>
  <c r="U20" i="214"/>
  <c r="T20" i="214"/>
  <c r="P20" i="214"/>
  <c r="V20" i="214" s="1"/>
  <c r="X20" i="214" s="1"/>
  <c r="S19" i="214"/>
  <c r="R19" i="214"/>
  <c r="Q19" i="214"/>
  <c r="P19" i="214"/>
  <c r="U19" i="214"/>
  <c r="T19" i="214"/>
  <c r="R18" i="214"/>
  <c r="Q18" i="214"/>
  <c r="U18" i="214"/>
  <c r="P18" i="214"/>
  <c r="V18" i="214" s="1"/>
  <c r="X18" i="214" s="1"/>
  <c r="T18" i="214"/>
  <c r="S18" i="214"/>
  <c r="U17" i="214"/>
  <c r="T17" i="214"/>
  <c r="S17" i="214"/>
  <c r="R17" i="214"/>
  <c r="Q17" i="214"/>
  <c r="P17" i="214"/>
  <c r="V17" i="214" s="1"/>
  <c r="X17" i="214" s="1"/>
  <c r="R16" i="214"/>
  <c r="U16" i="214"/>
  <c r="T16" i="214"/>
  <c r="Q16" i="214"/>
  <c r="P16" i="214"/>
  <c r="S16" i="214"/>
  <c r="T15" i="214"/>
  <c r="U15" i="214"/>
  <c r="S15" i="214"/>
  <c r="Q15" i="214"/>
  <c r="R15" i="214"/>
  <c r="U14" i="214"/>
  <c r="P14" i="214"/>
  <c r="Q14" i="214"/>
  <c r="R14" i="214"/>
  <c r="S14" i="214"/>
  <c r="T14" i="214"/>
  <c r="P13" i="214"/>
  <c r="Q13" i="214"/>
  <c r="S13" i="214"/>
  <c r="T13" i="214"/>
  <c r="U13" i="214"/>
  <c r="R13" i="214"/>
  <c r="R12" i="214"/>
  <c r="S12" i="214"/>
  <c r="T12" i="214"/>
  <c r="U12" i="214"/>
  <c r="Q12" i="214"/>
  <c r="P12" i="214"/>
  <c r="V12" i="214" s="1"/>
  <c r="X12" i="214" s="1"/>
  <c r="P11" i="214"/>
  <c r="Q11" i="214"/>
  <c r="S11" i="214"/>
  <c r="U11" i="214"/>
  <c r="R11" i="214"/>
  <c r="T11" i="214"/>
  <c r="Q10" i="214"/>
  <c r="P10" i="214"/>
  <c r="R10" i="214"/>
  <c r="U10" i="214"/>
  <c r="T10" i="214"/>
  <c r="S10" i="214"/>
  <c r="R9" i="214"/>
  <c r="Q9" i="214"/>
  <c r="U9" i="214"/>
  <c r="T9" i="214"/>
  <c r="S9" i="214"/>
  <c r="P9" i="214"/>
  <c r="V9" i="214" s="1"/>
  <c r="X9" i="214" s="1"/>
  <c r="Q8" i="214"/>
  <c r="R8" i="214"/>
  <c r="S8" i="214"/>
  <c r="T8" i="214"/>
  <c r="U8" i="214"/>
  <c r="P8" i="214"/>
  <c r="V8" i="214" s="1"/>
  <c r="X8" i="214" s="1"/>
  <c r="R7" i="214"/>
  <c r="S7" i="214"/>
  <c r="U7" i="214"/>
  <c r="T7" i="214"/>
  <c r="P7" i="214"/>
  <c r="V7" i="214" s="1"/>
  <c r="X7" i="214" s="1"/>
  <c r="Q7" i="214"/>
  <c r="U6" i="214"/>
  <c r="T6" i="214"/>
  <c r="S6" i="214"/>
  <c r="Q6" i="214"/>
  <c r="P6" i="214"/>
  <c r="V6" i="214" s="1"/>
  <c r="X6" i="214" s="1"/>
  <c r="R6" i="214"/>
  <c r="U5" i="214"/>
  <c r="S5" i="214"/>
  <c r="P5" i="214"/>
  <c r="Q5" i="214"/>
  <c r="R5" i="214"/>
  <c r="T5" i="214"/>
  <c r="T4" i="214"/>
  <c r="U4" i="214"/>
  <c r="P4" i="214"/>
  <c r="R4" i="214"/>
  <c r="S4" i="214"/>
  <c r="Q4" i="214"/>
  <c r="Q3" i="214"/>
  <c r="Q149" i="214" s="1"/>
  <c r="B153" i="214" s="1"/>
  <c r="H149" i="214"/>
  <c r="T3" i="214"/>
  <c r="T149" i="214" s="1"/>
  <c r="B156" i="214" s="1"/>
  <c r="G156" i="214" s="1"/>
  <c r="U3" i="214"/>
  <c r="U149" i="214" s="1"/>
  <c r="B157" i="214" s="1"/>
  <c r="S3" i="214"/>
  <c r="S149" i="214" s="1"/>
  <c r="B155" i="214" s="1"/>
  <c r="G155" i="214" s="1"/>
  <c r="R3" i="214"/>
  <c r="R149" i="214" s="1"/>
  <c r="B154" i="214" s="1"/>
  <c r="G154" i="214" s="1"/>
  <c r="P3" i="214"/>
  <c r="T157" i="217"/>
  <c r="N147" i="217" s="1"/>
  <c r="T156" i="217" s="1"/>
  <c r="T158" i="217" s="1"/>
  <c r="T155" i="217"/>
  <c r="R157" i="217"/>
  <c r="P157" i="217"/>
  <c r="K147" i="217" s="1"/>
  <c r="P156" i="217" s="1"/>
  <c r="P158" i="217" s="1"/>
  <c r="P155" i="217"/>
  <c r="O157" i="217"/>
  <c r="Q151" i="217"/>
  <c r="R149" i="238"/>
  <c r="W4" i="238"/>
  <c r="Y4" i="238" s="1"/>
  <c r="V22" i="252"/>
  <c r="Q22" i="252"/>
  <c r="W22" i="252" s="1"/>
  <c r="Y22" i="252" s="1"/>
  <c r="T22" i="252"/>
  <c r="U22" i="252"/>
  <c r="S22" i="252"/>
  <c r="U21" i="252"/>
  <c r="V21" i="252"/>
  <c r="T21" i="252"/>
  <c r="R21" i="252"/>
  <c r="Q21" i="252"/>
  <c r="W21" i="252" s="1"/>
  <c r="Y21" i="252" s="1"/>
  <c r="S21" i="252"/>
  <c r="S20" i="252"/>
  <c r="Q20" i="252"/>
  <c r="U20" i="252"/>
  <c r="T20" i="252"/>
  <c r="V20" i="252"/>
  <c r="R20" i="252"/>
  <c r="Q19" i="252"/>
  <c r="S19" i="252"/>
  <c r="U19" i="252"/>
  <c r="R19" i="252"/>
  <c r="T19" i="252"/>
  <c r="V19" i="252"/>
  <c r="T18" i="252"/>
  <c r="V18" i="252"/>
  <c r="U18" i="252"/>
  <c r="R18" i="252"/>
  <c r="Q18" i="252"/>
  <c r="W18" i="252" s="1"/>
  <c r="Y18" i="252" s="1"/>
  <c r="S18" i="252"/>
  <c r="R17" i="252"/>
  <c r="U17" i="252"/>
  <c r="Q17" i="252"/>
  <c r="T17" i="252"/>
  <c r="V17" i="252"/>
  <c r="S17" i="252"/>
  <c r="S16" i="252"/>
  <c r="Q16" i="252"/>
  <c r="T16" i="252"/>
  <c r="R16" i="252"/>
  <c r="U16" i="252"/>
  <c r="V16" i="252"/>
  <c r="V15" i="252"/>
  <c r="R15" i="252"/>
  <c r="T15" i="252"/>
  <c r="Q15" i="252"/>
  <c r="W15" i="252" s="1"/>
  <c r="Y15" i="252" s="1"/>
  <c r="U15" i="252"/>
  <c r="S15" i="252"/>
  <c r="R14" i="252"/>
  <c r="S14" i="252"/>
  <c r="U14" i="252"/>
  <c r="Q14" i="252"/>
  <c r="T14" i="252"/>
  <c r="V14" i="252"/>
  <c r="T13" i="252"/>
  <c r="R13" i="252"/>
  <c r="U13" i="252"/>
  <c r="V13" i="252"/>
  <c r="S13" i="252"/>
  <c r="Q13" i="252"/>
  <c r="W13" i="252" s="1"/>
  <c r="Y13" i="252" s="1"/>
  <c r="Q12" i="252"/>
  <c r="S12" i="252"/>
  <c r="V12" i="252"/>
  <c r="R12" i="252"/>
  <c r="U12" i="252"/>
  <c r="T12" i="252"/>
  <c r="R11" i="252"/>
  <c r="U11" i="252"/>
  <c r="V11" i="252"/>
  <c r="Q11" i="252"/>
  <c r="W11" i="252" s="1"/>
  <c r="Y11" i="252" s="1"/>
  <c r="S11" i="252"/>
  <c r="T11" i="252"/>
  <c r="V10" i="252"/>
  <c r="S10" i="252"/>
  <c r="R10" i="252"/>
  <c r="Q10" i="252"/>
  <c r="W10" i="252" s="1"/>
  <c r="Y10" i="252" s="1"/>
  <c r="T10" i="252"/>
  <c r="U10" i="252"/>
  <c r="T9" i="252"/>
  <c r="R9" i="252"/>
  <c r="V9" i="252"/>
  <c r="U9" i="252"/>
  <c r="S9" i="252"/>
  <c r="Q9" i="252"/>
  <c r="W9" i="252" s="1"/>
  <c r="Y9" i="252" s="1"/>
  <c r="V156" i="252"/>
  <c r="U158" i="252"/>
  <c r="V158" i="252"/>
  <c r="T155" i="252"/>
  <c r="S158" i="252"/>
  <c r="V155" i="252"/>
  <c r="V161" i="252" s="1"/>
  <c r="T158" i="252"/>
  <c r="Q158" i="252"/>
  <c r="S62" i="272"/>
  <c r="R62" i="272"/>
  <c r="X62" i="272" s="1"/>
  <c r="Z62" i="272" s="1"/>
  <c r="R119" i="272"/>
  <c r="S119" i="272"/>
  <c r="R158" i="272"/>
  <c r="S158" i="272"/>
  <c r="T167" i="270"/>
  <c r="I95" i="270"/>
  <c r="T8" i="252"/>
  <c r="Q8" i="252"/>
  <c r="U8" i="252"/>
  <c r="V8" i="252"/>
  <c r="S8" i="252"/>
  <c r="Q7" i="252"/>
  <c r="V7" i="252"/>
  <c r="U7" i="252"/>
  <c r="R7" i="252"/>
  <c r="S7" i="252"/>
  <c r="T7" i="252"/>
  <c r="T6" i="252"/>
  <c r="Q6" i="252"/>
  <c r="R6" i="252"/>
  <c r="S6" i="252"/>
  <c r="V6" i="252"/>
  <c r="U6" i="252"/>
  <c r="Q5" i="252"/>
  <c r="T5" i="252"/>
  <c r="R5" i="252"/>
  <c r="U5" i="252"/>
  <c r="V5" i="252"/>
  <c r="S5" i="252"/>
  <c r="Q4" i="252"/>
  <c r="R4" i="252"/>
  <c r="U4" i="252"/>
  <c r="V4" i="252"/>
  <c r="R157" i="252"/>
  <c r="U150" i="234"/>
  <c r="Q148" i="234"/>
  <c r="H12" i="252"/>
  <c r="Q155" i="252"/>
  <c r="U155" i="252"/>
  <c r="S155" i="252"/>
  <c r="P155" i="252"/>
  <c r="T4" i="252"/>
  <c r="S4" i="252"/>
  <c r="S3" i="252"/>
  <c r="Q3" i="252"/>
  <c r="U3" i="252"/>
  <c r="V3" i="252"/>
  <c r="T3" i="252"/>
  <c r="T2" i="252"/>
  <c r="S2" i="252"/>
  <c r="F151" i="252"/>
  <c r="R2" i="252"/>
  <c r="U2" i="252"/>
  <c r="V2" i="252"/>
  <c r="Q2" i="252"/>
  <c r="T156" i="252"/>
  <c r="A151" i="252"/>
  <c r="N161" i="252" s="1"/>
  <c r="H2" i="252"/>
  <c r="H151" i="252" s="1"/>
  <c r="Q156" i="252"/>
  <c r="P156" i="252"/>
  <c r="R156" i="252" s="1"/>
  <c r="V77" i="217"/>
  <c r="X77" i="217" s="1"/>
  <c r="V56" i="217"/>
  <c r="X56" i="217" s="1"/>
  <c r="V54" i="217"/>
  <c r="X54" i="217" s="1"/>
  <c r="V48" i="217"/>
  <c r="X48" i="217" s="1"/>
  <c r="V46" i="217"/>
  <c r="X46" i="217" s="1"/>
  <c r="U157" i="217"/>
  <c r="O147" i="217" s="1"/>
  <c r="U156" i="217" s="1"/>
  <c r="U156" i="252"/>
  <c r="S156" i="252"/>
  <c r="P158" i="252"/>
  <c r="W131" i="253"/>
  <c r="Y131" i="253" s="1"/>
  <c r="U156" i="214"/>
  <c r="Q156" i="214"/>
  <c r="U155" i="217"/>
  <c r="V93" i="237"/>
  <c r="T93" i="237"/>
  <c r="Q94" i="237"/>
  <c r="U94" i="237"/>
  <c r="S98" i="237"/>
  <c r="R98" i="237"/>
  <c r="V98" i="237"/>
  <c r="S101" i="237"/>
  <c r="Q101" i="237"/>
  <c r="Q102" i="237"/>
  <c r="S102" i="237"/>
  <c r="Q103" i="237"/>
  <c r="S103" i="237"/>
  <c r="Q104" i="237"/>
  <c r="S104" i="237"/>
  <c r="S105" i="237"/>
  <c r="Q105" i="237"/>
  <c r="Q106" i="237"/>
  <c r="S106" i="237"/>
  <c r="Q107" i="237"/>
  <c r="S107" i="237"/>
  <c r="Q108" i="237"/>
  <c r="S108" i="237"/>
  <c r="Q109" i="237"/>
  <c r="S109" i="237"/>
  <c r="Q110" i="237"/>
  <c r="S110" i="237"/>
  <c r="S111" i="237"/>
  <c r="Q111" i="237"/>
  <c r="S112" i="237"/>
  <c r="Q112" i="237"/>
  <c r="S113" i="237"/>
  <c r="Q113" i="237"/>
  <c r="V119" i="237"/>
  <c r="U119" i="237"/>
  <c r="S119" i="237"/>
  <c r="U121" i="237"/>
  <c r="S121" i="237"/>
  <c r="V121" i="237"/>
  <c r="U123" i="237"/>
  <c r="V123" i="237"/>
  <c r="S123" i="237"/>
  <c r="V125" i="237"/>
  <c r="S125" i="237"/>
  <c r="U125" i="237"/>
  <c r="S127" i="237"/>
  <c r="V127" i="237"/>
  <c r="U127" i="237"/>
  <c r="U129" i="237"/>
  <c r="S129" i="237"/>
  <c r="V129" i="237"/>
  <c r="U131" i="237"/>
  <c r="S131" i="237"/>
  <c r="V131" i="237"/>
  <c r="V133" i="237"/>
  <c r="U133" i="237"/>
  <c r="S133" i="237"/>
  <c r="V134" i="237"/>
  <c r="T134" i="237"/>
  <c r="R134" i="237"/>
  <c r="Q134" i="237"/>
  <c r="S134" i="237"/>
  <c r="T135" i="237"/>
  <c r="V135" i="237"/>
  <c r="U158" i="217"/>
  <c r="X114" i="268"/>
  <c r="Z114" i="268" s="1"/>
  <c r="W134" i="237"/>
  <c r="Y134" i="237" s="1"/>
  <c r="T158" i="251"/>
  <c r="V155" i="251"/>
  <c r="V134" i="217"/>
  <c r="X134" i="217" s="1"/>
  <c r="V125" i="217"/>
  <c r="X125" i="217" s="1"/>
  <c r="V115" i="217"/>
  <c r="X115" i="217" s="1"/>
  <c r="V96" i="217"/>
  <c r="X96" i="217" s="1"/>
  <c r="V88" i="217"/>
  <c r="X88" i="217" s="1"/>
  <c r="V73" i="217"/>
  <c r="X73" i="217" s="1"/>
  <c r="V35" i="217"/>
  <c r="X35" i="217" s="1"/>
  <c r="V23" i="217"/>
  <c r="X23" i="217" s="1"/>
  <c r="E151" i="172"/>
  <c r="D159" i="172" s="1"/>
  <c r="M151" i="172"/>
  <c r="Q158" i="251"/>
  <c r="H112" i="251"/>
  <c r="H76" i="251"/>
  <c r="Q155" i="251"/>
  <c r="S157" i="251"/>
  <c r="H45" i="251"/>
  <c r="H42" i="251"/>
  <c r="V158" i="251"/>
  <c r="P157" i="251"/>
  <c r="R157" i="251" s="1"/>
  <c r="U155" i="251"/>
  <c r="H30" i="251"/>
  <c r="T155" i="251"/>
  <c r="H27" i="251"/>
  <c r="P155" i="251"/>
  <c r="S155" i="251"/>
  <c r="H25" i="251"/>
  <c r="H11" i="251"/>
  <c r="S156" i="251"/>
  <c r="H8" i="251"/>
  <c r="P158" i="251"/>
  <c r="AI5" i="251"/>
  <c r="AD6" i="251"/>
  <c r="H5" i="251"/>
  <c r="U156" i="251"/>
  <c r="H4" i="251"/>
  <c r="U158" i="251"/>
  <c r="P156" i="251"/>
  <c r="H3" i="251"/>
  <c r="V156" i="251"/>
  <c r="V2" i="251"/>
  <c r="R2" i="251"/>
  <c r="Q2" i="251"/>
  <c r="S2" i="251"/>
  <c r="F151" i="251"/>
  <c r="T2" i="251"/>
  <c r="U2" i="251"/>
  <c r="H2" i="251"/>
  <c r="T156" i="251"/>
  <c r="Q156" i="251"/>
  <c r="A151" i="251"/>
  <c r="N161" i="251" s="1"/>
  <c r="V69" i="217"/>
  <c r="X69" i="217" s="1"/>
  <c r="V39" i="217"/>
  <c r="X39" i="217" s="1"/>
  <c r="V21" i="217"/>
  <c r="X21" i="217" s="1"/>
  <c r="V11" i="217"/>
  <c r="X11" i="217" s="1"/>
  <c r="V6" i="217"/>
  <c r="U159" i="214"/>
  <c r="U160" i="214" s="1"/>
  <c r="Q159" i="214"/>
  <c r="Q160" i="214" s="1"/>
  <c r="U5" i="172"/>
  <c r="U6" i="172" s="1"/>
  <c r="B156" i="172"/>
  <c r="D156" i="172" s="1"/>
  <c r="T5" i="172"/>
  <c r="T6" i="172" s="1"/>
  <c r="B155" i="172"/>
  <c r="B154" i="172"/>
  <c r="D154" i="172" s="1"/>
  <c r="Q151" i="172"/>
  <c r="X152" i="262"/>
  <c r="Z152" i="262" s="1"/>
  <c r="X153" i="262"/>
  <c r="Z153" i="262" s="1"/>
  <c r="T165" i="262"/>
  <c r="Q159" i="249"/>
  <c r="T159" i="249"/>
  <c r="Q157" i="249"/>
  <c r="V159" i="249"/>
  <c r="T156" i="249"/>
  <c r="P156" i="249"/>
  <c r="U156" i="249"/>
  <c r="U157" i="249"/>
  <c r="R157" i="247"/>
  <c r="AD6" i="247"/>
  <c r="V147" i="234"/>
  <c r="V159" i="219"/>
  <c r="X159" i="219" s="1"/>
  <c r="V160" i="219"/>
  <c r="X160" i="219" s="1"/>
  <c r="T163" i="262"/>
  <c r="R165" i="262"/>
  <c r="P156" i="242"/>
  <c r="R156" i="242" s="1"/>
  <c r="W29" i="233"/>
  <c r="Y29" i="233" s="1"/>
  <c r="S146" i="231"/>
  <c r="S149" i="220"/>
  <c r="V29" i="222"/>
  <c r="X29" i="222" s="1"/>
  <c r="U165" i="262"/>
  <c r="Q165" i="262"/>
  <c r="S165" i="262" s="1"/>
  <c r="Q162" i="262"/>
  <c r="R163" i="262"/>
  <c r="U162" i="264"/>
  <c r="I40" i="264"/>
  <c r="T157" i="246"/>
  <c r="H82" i="246"/>
  <c r="S157" i="246"/>
  <c r="H80" i="246"/>
  <c r="Q155" i="246"/>
  <c r="H33" i="246"/>
  <c r="Q154" i="246"/>
  <c r="H13" i="246"/>
  <c r="U155" i="246"/>
  <c r="H4" i="246"/>
  <c r="S156" i="245"/>
  <c r="H132" i="245"/>
  <c r="Q156" i="245"/>
  <c r="H117" i="245"/>
  <c r="T153" i="245"/>
  <c r="H21" i="245"/>
  <c r="P153" i="244"/>
  <c r="R153" i="244" s="1"/>
  <c r="H53" i="244"/>
  <c r="Q50" i="244"/>
  <c r="S50" i="244"/>
  <c r="T153" i="244"/>
  <c r="H30" i="244"/>
  <c r="U17" i="244"/>
  <c r="V17" i="244"/>
  <c r="T153" i="243"/>
  <c r="H30" i="243"/>
  <c r="P153" i="242"/>
  <c r="R153" i="242" s="1"/>
  <c r="H55" i="242"/>
  <c r="Q154" i="242"/>
  <c r="H33" i="242"/>
  <c r="S158" i="219"/>
  <c r="P158" i="219"/>
  <c r="R158" i="219"/>
  <c r="T158" i="219"/>
  <c r="P157" i="219"/>
  <c r="U157" i="219"/>
  <c r="T157" i="219"/>
  <c r="Q156" i="219"/>
  <c r="U156" i="219"/>
  <c r="S156" i="219"/>
  <c r="R156" i="219"/>
  <c r="S155" i="219"/>
  <c r="Q155" i="219"/>
  <c r="T155" i="219"/>
  <c r="P155" i="219"/>
  <c r="U155" i="219"/>
  <c r="R155" i="219"/>
  <c r="R154" i="219"/>
  <c r="P154" i="219"/>
  <c r="U154" i="219"/>
  <c r="S154" i="219"/>
  <c r="Q154" i="219"/>
  <c r="R153" i="219"/>
  <c r="Q153" i="219"/>
  <c r="P153" i="219"/>
  <c r="S153" i="219"/>
  <c r="U153" i="219"/>
  <c r="R152" i="219"/>
  <c r="S152" i="219"/>
  <c r="T152" i="219"/>
  <c r="U152" i="219"/>
  <c r="P152" i="219"/>
  <c r="V152" i="219" s="1"/>
  <c r="X152" i="219" s="1"/>
  <c r="Q151" i="219"/>
  <c r="U151" i="219"/>
  <c r="P151" i="219"/>
  <c r="T151" i="219"/>
  <c r="S151" i="219"/>
  <c r="R151" i="219"/>
  <c r="R150" i="219"/>
  <c r="T150" i="219"/>
  <c r="S150" i="219"/>
  <c r="Q150" i="219"/>
  <c r="P150" i="219"/>
  <c r="V150" i="219" s="1"/>
  <c r="X150" i="219" s="1"/>
  <c r="U149" i="219"/>
  <c r="P149" i="219"/>
  <c r="Q149" i="219"/>
  <c r="R149" i="219"/>
  <c r="S149" i="219"/>
  <c r="R148" i="219"/>
  <c r="U148" i="219"/>
  <c r="P148" i="219"/>
  <c r="V148" i="219" s="1"/>
  <c r="X148" i="219" s="1"/>
  <c r="P147" i="219"/>
  <c r="T147" i="219"/>
  <c r="R147" i="219"/>
  <c r="Q147" i="219"/>
  <c r="S147" i="219"/>
  <c r="U146" i="219"/>
  <c r="S146" i="219"/>
  <c r="P146" i="219"/>
  <c r="Q146" i="219"/>
  <c r="R146" i="219"/>
  <c r="U145" i="219"/>
  <c r="P145" i="219"/>
  <c r="R145" i="219"/>
  <c r="S145" i="219"/>
  <c r="Q145" i="219"/>
  <c r="Q144" i="219"/>
  <c r="T144" i="219"/>
  <c r="R144" i="219"/>
  <c r="P144" i="219"/>
  <c r="V144" i="219" s="1"/>
  <c r="X144" i="219" s="1"/>
  <c r="P143" i="219"/>
  <c r="U143" i="219"/>
  <c r="S143" i="219"/>
  <c r="Q143" i="219"/>
  <c r="U142" i="219"/>
  <c r="P142" i="219"/>
  <c r="Q142" i="219"/>
  <c r="S142" i="219"/>
  <c r="R142" i="219"/>
  <c r="T141" i="219"/>
  <c r="P141" i="219"/>
  <c r="Q141" i="219"/>
  <c r="U141" i="219"/>
  <c r="R141" i="219"/>
  <c r="Q140" i="219"/>
  <c r="P140" i="219"/>
  <c r="U140" i="219"/>
  <c r="R140" i="219"/>
  <c r="S139" i="219"/>
  <c r="Q139" i="219"/>
  <c r="T139" i="219"/>
  <c r="P139" i="219"/>
  <c r="R139" i="219"/>
  <c r="U139" i="219"/>
  <c r="P138" i="219"/>
  <c r="U138" i="219"/>
  <c r="R138" i="219"/>
  <c r="T138" i="219"/>
  <c r="Q138" i="219"/>
  <c r="S138" i="219"/>
  <c r="U137" i="219"/>
  <c r="Q137" i="219"/>
  <c r="P137" i="219"/>
  <c r="R137" i="219"/>
  <c r="U136" i="219"/>
  <c r="R136" i="219"/>
  <c r="P136" i="219"/>
  <c r="S136" i="219"/>
  <c r="U135" i="219"/>
  <c r="S135" i="219"/>
  <c r="Q135" i="219"/>
  <c r="T135" i="219"/>
  <c r="P135" i="219"/>
  <c r="R135" i="219"/>
  <c r="U134" i="219"/>
  <c r="P134" i="219"/>
  <c r="Q134" i="219"/>
  <c r="R134" i="219"/>
  <c r="S134" i="219"/>
  <c r="S133" i="219"/>
  <c r="U133" i="219"/>
  <c r="Q133" i="219"/>
  <c r="P133" i="219"/>
  <c r="V133" i="219" s="1"/>
  <c r="X133" i="219" s="1"/>
  <c r="S132" i="219"/>
  <c r="Q132" i="219"/>
  <c r="T132" i="219"/>
  <c r="R132" i="219"/>
  <c r="P132" i="219"/>
  <c r="V132" i="219" s="1"/>
  <c r="X132" i="219" s="1"/>
  <c r="U131" i="219"/>
  <c r="P131" i="219"/>
  <c r="T131" i="219"/>
  <c r="S131" i="219"/>
  <c r="Q131" i="219"/>
  <c r="R131" i="219"/>
  <c r="S130" i="219"/>
  <c r="P130" i="219"/>
  <c r="T130" i="219"/>
  <c r="R130" i="219"/>
  <c r="P129" i="219"/>
  <c r="U129" i="219"/>
  <c r="Q129" i="219"/>
  <c r="T129" i="219"/>
  <c r="R129" i="219"/>
  <c r="U128" i="219"/>
  <c r="P128" i="219"/>
  <c r="T128" i="219"/>
  <c r="Q127" i="219"/>
  <c r="P127" i="219"/>
  <c r="R127" i="219"/>
  <c r="T127" i="219"/>
  <c r="U127" i="219"/>
  <c r="R126" i="219"/>
  <c r="Q126" i="219"/>
  <c r="P126" i="219"/>
  <c r="T126" i="219"/>
  <c r="S126" i="219"/>
  <c r="U126" i="219"/>
  <c r="P125" i="219"/>
  <c r="T125" i="219"/>
  <c r="Q125" i="219"/>
  <c r="P124" i="219"/>
  <c r="Q124" i="219"/>
  <c r="R124" i="219"/>
  <c r="S124" i="219"/>
  <c r="T124" i="219"/>
  <c r="P123" i="219"/>
  <c r="R123" i="219"/>
  <c r="T123" i="219"/>
  <c r="U123" i="219"/>
  <c r="T122" i="219"/>
  <c r="S122" i="219"/>
  <c r="Q122" i="219"/>
  <c r="P122" i="219"/>
  <c r="U122" i="219"/>
  <c r="R122" i="219"/>
  <c r="U121" i="219"/>
  <c r="R121" i="219"/>
  <c r="Q121" i="219"/>
  <c r="P121" i="219"/>
  <c r="T121" i="219"/>
  <c r="S121" i="219"/>
  <c r="R120" i="219"/>
  <c r="T120" i="219"/>
  <c r="U120" i="219"/>
  <c r="P120" i="219"/>
  <c r="S120" i="219"/>
  <c r="Q120" i="219"/>
  <c r="U119" i="219"/>
  <c r="R119" i="219"/>
  <c r="T119" i="219"/>
  <c r="Q119" i="219"/>
  <c r="P119" i="219"/>
  <c r="V119" i="219" s="1"/>
  <c r="X119" i="219" s="1"/>
  <c r="R118" i="219"/>
  <c r="P118" i="219"/>
  <c r="Q118" i="219"/>
  <c r="S118" i="219"/>
  <c r="T118" i="219"/>
  <c r="P117" i="219"/>
  <c r="U117" i="219"/>
  <c r="Q117" i="219"/>
  <c r="R117" i="219"/>
  <c r="T116" i="219"/>
  <c r="Q116" i="219"/>
  <c r="P116" i="219"/>
  <c r="R116" i="219"/>
  <c r="U116" i="219"/>
  <c r="S116" i="219"/>
  <c r="S115" i="219"/>
  <c r="T115" i="219"/>
  <c r="R115" i="219"/>
  <c r="Q115" i="219"/>
  <c r="P115" i="219"/>
  <c r="V115" i="219" s="1"/>
  <c r="X115" i="219" s="1"/>
  <c r="U114" i="219"/>
  <c r="T114" i="219"/>
  <c r="S114" i="219"/>
  <c r="Q114" i="219"/>
  <c r="V114" i="219" s="1"/>
  <c r="X114" i="219" s="1"/>
  <c r="R113" i="219"/>
  <c r="Q113" i="219"/>
  <c r="T113" i="219"/>
  <c r="U112" i="219"/>
  <c r="Q112" i="219"/>
  <c r="T112" i="219"/>
  <c r="P112" i="219"/>
  <c r="R112" i="219"/>
  <c r="S111" i="219"/>
  <c r="Q111" i="219"/>
  <c r="P111" i="219"/>
  <c r="T111" i="219"/>
  <c r="Q110" i="219"/>
  <c r="T110" i="219"/>
  <c r="R110" i="219"/>
  <c r="U110" i="219"/>
  <c r="R109" i="219"/>
  <c r="U109" i="219"/>
  <c r="P109" i="219"/>
  <c r="S109" i="219"/>
  <c r="T108" i="219"/>
  <c r="R108" i="219"/>
  <c r="S108" i="219"/>
  <c r="Q108" i="219"/>
  <c r="P108" i="219"/>
  <c r="V108" i="219" s="1"/>
  <c r="X108" i="219" s="1"/>
  <c r="P107" i="219"/>
  <c r="Q107" i="219"/>
  <c r="T107" i="219"/>
  <c r="U107" i="219"/>
  <c r="R107" i="219"/>
  <c r="U106" i="219"/>
  <c r="T106" i="219"/>
  <c r="Q106" i="219"/>
  <c r="R106" i="219"/>
  <c r="S106" i="219"/>
  <c r="P106" i="219"/>
  <c r="V106" i="219" s="1"/>
  <c r="X106" i="219" s="1"/>
  <c r="U105" i="219"/>
  <c r="P105" i="219"/>
  <c r="Q105" i="219"/>
  <c r="T105" i="219"/>
  <c r="U104" i="219"/>
  <c r="P104" i="219"/>
  <c r="T104" i="219"/>
  <c r="Q104" i="219"/>
  <c r="S103" i="219"/>
  <c r="T103" i="219"/>
  <c r="P103" i="219"/>
  <c r="Q103" i="219"/>
  <c r="U103" i="219"/>
  <c r="R103" i="219"/>
  <c r="P102" i="219"/>
  <c r="Q102" i="219"/>
  <c r="S102" i="219"/>
  <c r="R102" i="219"/>
  <c r="T102" i="219"/>
  <c r="P101" i="219"/>
  <c r="Q101" i="219"/>
  <c r="T101" i="219"/>
  <c r="U101" i="219"/>
  <c r="P100" i="219"/>
  <c r="U100" i="219"/>
  <c r="R100" i="219"/>
  <c r="T100" i="219"/>
  <c r="Q100" i="219"/>
  <c r="U99" i="219"/>
  <c r="T99" i="219"/>
  <c r="Q99" i="219"/>
  <c r="P99" i="219"/>
  <c r="V99" i="219" s="1"/>
  <c r="X99" i="219" s="1"/>
  <c r="S98" i="219"/>
  <c r="T98" i="219"/>
  <c r="Q98" i="219"/>
  <c r="R98" i="219"/>
  <c r="U98" i="219"/>
  <c r="P98" i="219"/>
  <c r="V98" i="219" s="1"/>
  <c r="X98" i="219" s="1"/>
  <c r="P97" i="219"/>
  <c r="U97" i="219"/>
  <c r="T97" i="219"/>
  <c r="R97" i="219"/>
  <c r="T96" i="219"/>
  <c r="P96" i="219"/>
  <c r="Q96" i="219"/>
  <c r="S96" i="219"/>
  <c r="R96" i="219"/>
  <c r="S95" i="219"/>
  <c r="T95" i="219"/>
  <c r="U95" i="219"/>
  <c r="Q95" i="219"/>
  <c r="V95" i="219" s="1"/>
  <c r="X95" i="219" s="1"/>
  <c r="R94" i="219"/>
  <c r="P94" i="219"/>
  <c r="Q94" i="219"/>
  <c r="U94" i="219"/>
  <c r="P93" i="219"/>
  <c r="Q93" i="219"/>
  <c r="S93" i="219"/>
  <c r="U93" i="219"/>
  <c r="T93" i="219"/>
  <c r="R93" i="219"/>
  <c r="S92" i="219"/>
  <c r="R92" i="219"/>
  <c r="P92" i="219"/>
  <c r="U92" i="219"/>
  <c r="Q92" i="219"/>
  <c r="T92" i="219"/>
  <c r="U91" i="219"/>
  <c r="P91" i="219"/>
  <c r="Q91" i="219"/>
  <c r="R91" i="219"/>
  <c r="S91" i="219"/>
  <c r="T91" i="219"/>
  <c r="T90" i="219"/>
  <c r="Q90" i="219"/>
  <c r="U90" i="219"/>
  <c r="P90" i="219"/>
  <c r="V90" i="219" s="1"/>
  <c r="X90" i="219" s="1"/>
  <c r="T89" i="219"/>
  <c r="P89" i="219"/>
  <c r="S89" i="219"/>
  <c r="R89" i="219"/>
  <c r="Q89" i="219"/>
  <c r="R88" i="219"/>
  <c r="S88" i="219"/>
  <c r="Q88" i="219"/>
  <c r="P88" i="219"/>
  <c r="T88" i="219"/>
  <c r="R87" i="219"/>
  <c r="P87" i="219"/>
  <c r="Q87" i="219"/>
  <c r="U87" i="219"/>
  <c r="P86" i="219"/>
  <c r="T86" i="219"/>
  <c r="Q86" i="219"/>
  <c r="S86" i="219"/>
  <c r="R86" i="219"/>
  <c r="U86" i="219"/>
  <c r="Q85" i="219"/>
  <c r="R85" i="219"/>
  <c r="U85" i="219"/>
  <c r="P85" i="219"/>
  <c r="T85" i="219"/>
  <c r="T84" i="219"/>
  <c r="P84" i="219"/>
  <c r="S84" i="219"/>
  <c r="Q84" i="219"/>
  <c r="R84" i="219"/>
  <c r="T83" i="219"/>
  <c r="Q83" i="219"/>
  <c r="R83" i="219"/>
  <c r="P83" i="219"/>
  <c r="U83" i="219"/>
  <c r="R82" i="219"/>
  <c r="U82" i="219"/>
  <c r="P82" i="219"/>
  <c r="V82" i="219" s="1"/>
  <c r="X82" i="219" s="1"/>
  <c r="P81" i="219"/>
  <c r="Q81" i="219"/>
  <c r="T81" i="219"/>
  <c r="S81" i="219"/>
  <c r="U81" i="219"/>
  <c r="R81" i="219"/>
  <c r="Q80" i="219"/>
  <c r="U80" i="219"/>
  <c r="S80" i="219"/>
  <c r="P80" i="219"/>
  <c r="R80" i="219"/>
  <c r="Q79" i="219"/>
  <c r="R79" i="219"/>
  <c r="U79" i="219"/>
  <c r="P79" i="219"/>
  <c r="S79" i="219"/>
  <c r="R78" i="219"/>
  <c r="P78" i="219"/>
  <c r="S78" i="219"/>
  <c r="Q78" i="219"/>
  <c r="U78" i="219"/>
  <c r="R77" i="219"/>
  <c r="P77" i="219"/>
  <c r="T77" i="219"/>
  <c r="U77" i="219"/>
  <c r="S77" i="219"/>
  <c r="Q77" i="219"/>
  <c r="U76" i="219"/>
  <c r="P76" i="219"/>
  <c r="T76" i="219"/>
  <c r="S76" i="219"/>
  <c r="R76" i="219"/>
  <c r="Q76" i="219"/>
  <c r="P75" i="219"/>
  <c r="S75" i="219"/>
  <c r="R75" i="219"/>
  <c r="Q75" i="219"/>
  <c r="U75" i="219"/>
  <c r="S74" i="219"/>
  <c r="P74" i="219"/>
  <c r="R74" i="219"/>
  <c r="Q74" i="219"/>
  <c r="U73" i="219"/>
  <c r="Q73" i="219"/>
  <c r="R73" i="219"/>
  <c r="S73" i="219"/>
  <c r="T73" i="219"/>
  <c r="P73" i="219"/>
  <c r="V73" i="219" s="1"/>
  <c r="X73" i="219" s="1"/>
  <c r="Q72" i="219"/>
  <c r="R72" i="219"/>
  <c r="T72" i="219"/>
  <c r="U72" i="219"/>
  <c r="P72" i="219"/>
  <c r="S72" i="219"/>
  <c r="S71" i="219"/>
  <c r="R71" i="219"/>
  <c r="P71" i="219"/>
  <c r="U71" i="219"/>
  <c r="Q71" i="219"/>
  <c r="U70" i="219"/>
  <c r="P70" i="219"/>
  <c r="Q70" i="219"/>
  <c r="R70" i="219"/>
  <c r="S70" i="219"/>
  <c r="P69" i="219"/>
  <c r="Q69" i="219"/>
  <c r="S69" i="219"/>
  <c r="U69" i="219"/>
  <c r="R69" i="219"/>
  <c r="R68" i="219"/>
  <c r="P68" i="219"/>
  <c r="U68" i="219"/>
  <c r="Q68" i="219"/>
  <c r="S68" i="219"/>
  <c r="P67" i="219"/>
  <c r="T67" i="219"/>
  <c r="R67" i="219"/>
  <c r="U67" i="219"/>
  <c r="Q67" i="219"/>
  <c r="S67" i="219"/>
  <c r="P66" i="219"/>
  <c r="R66" i="219"/>
  <c r="S66" i="219"/>
  <c r="U66" i="219"/>
  <c r="Q66" i="219"/>
  <c r="T66" i="219"/>
  <c r="T65" i="219"/>
  <c r="U65" i="219"/>
  <c r="Q65" i="219"/>
  <c r="R65" i="219"/>
  <c r="S65" i="219"/>
  <c r="P65" i="219"/>
  <c r="V65" i="219" s="1"/>
  <c r="X65" i="219" s="1"/>
  <c r="P64" i="219"/>
  <c r="Q64" i="219"/>
  <c r="R64" i="219"/>
  <c r="U64" i="219"/>
  <c r="S64" i="219"/>
  <c r="P63" i="219"/>
  <c r="U63" i="219"/>
  <c r="Q63" i="219"/>
  <c r="S63" i="219"/>
  <c r="R63" i="219"/>
  <c r="S62" i="219"/>
  <c r="Q62" i="219"/>
  <c r="T62" i="219"/>
  <c r="P62" i="219"/>
  <c r="R62" i="219"/>
  <c r="U62" i="219"/>
  <c r="P61" i="219"/>
  <c r="R61" i="219"/>
  <c r="S61" i="219"/>
  <c r="Q61" i="219"/>
  <c r="U61" i="219"/>
  <c r="P60" i="219"/>
  <c r="Q60" i="219"/>
  <c r="U60" i="219"/>
  <c r="S60" i="219"/>
  <c r="R60" i="219"/>
  <c r="R59" i="219"/>
  <c r="P59" i="219"/>
  <c r="S59" i="219"/>
  <c r="U59" i="219"/>
  <c r="Q59" i="219"/>
  <c r="T59" i="219"/>
  <c r="T58" i="219"/>
  <c r="U58" i="219"/>
  <c r="Q58" i="219"/>
  <c r="R58" i="219"/>
  <c r="S58" i="219"/>
  <c r="P58" i="219"/>
  <c r="V58" i="219" s="1"/>
  <c r="X58" i="219" s="1"/>
  <c r="S57" i="219"/>
  <c r="U57" i="219"/>
  <c r="P57" i="219"/>
  <c r="R57" i="219"/>
  <c r="T57" i="219"/>
  <c r="S56" i="219"/>
  <c r="P56" i="219"/>
  <c r="R56" i="219"/>
  <c r="U56" i="219"/>
  <c r="R55" i="219"/>
  <c r="S55" i="219"/>
  <c r="P55" i="219"/>
  <c r="U55" i="219"/>
  <c r="Q55" i="219"/>
  <c r="T55" i="219"/>
  <c r="T54" i="219"/>
  <c r="Q54" i="219"/>
  <c r="P54" i="219"/>
  <c r="R54" i="219"/>
  <c r="Q53" i="219"/>
  <c r="U53" i="219"/>
  <c r="S53" i="219"/>
  <c r="T53" i="219"/>
  <c r="R53" i="219"/>
  <c r="U52" i="219"/>
  <c r="T52" i="219"/>
  <c r="Q52" i="219"/>
  <c r="P52" i="219"/>
  <c r="S52" i="219"/>
  <c r="R51" i="219"/>
  <c r="U51" i="219"/>
  <c r="Q51" i="219"/>
  <c r="S51" i="219"/>
  <c r="P51" i="219"/>
  <c r="T51" i="219"/>
  <c r="R50" i="219"/>
  <c r="P50" i="219"/>
  <c r="T50" i="219"/>
  <c r="Q50" i="219"/>
  <c r="U50" i="219"/>
  <c r="R49" i="219"/>
  <c r="P49" i="219"/>
  <c r="Q49" i="219"/>
  <c r="T49" i="219"/>
  <c r="U49" i="219"/>
  <c r="U48" i="219"/>
  <c r="R48" i="219"/>
  <c r="P48" i="219"/>
  <c r="Q48" i="219"/>
  <c r="T48" i="219"/>
  <c r="Q47" i="219"/>
  <c r="U47" i="219"/>
  <c r="R47" i="219"/>
  <c r="P47" i="219"/>
  <c r="T47" i="219"/>
  <c r="T46" i="219"/>
  <c r="U46" i="219"/>
  <c r="P46" i="219"/>
  <c r="Q46" i="219"/>
  <c r="R46" i="219"/>
  <c r="S46" i="219"/>
  <c r="T45" i="219"/>
  <c r="P45" i="219"/>
  <c r="Q45" i="219"/>
  <c r="R45" i="219"/>
  <c r="U45" i="219"/>
  <c r="U44" i="219"/>
  <c r="T44" i="219"/>
  <c r="R44" i="219"/>
  <c r="Q44" i="219"/>
  <c r="S44" i="219"/>
  <c r="P44" i="219"/>
  <c r="V44" i="219" s="1"/>
  <c r="X44" i="219" s="1"/>
  <c r="S43" i="219"/>
  <c r="R43" i="219"/>
  <c r="T43" i="219"/>
  <c r="U43" i="219"/>
  <c r="P43" i="219"/>
  <c r="Q43" i="219"/>
  <c r="P42" i="219"/>
  <c r="Q42" i="219"/>
  <c r="S42" i="219"/>
  <c r="R42" i="219"/>
  <c r="T42" i="219"/>
  <c r="U42" i="219"/>
  <c r="P41" i="219"/>
  <c r="Q41" i="219"/>
  <c r="U41" i="219"/>
  <c r="R41" i="219"/>
  <c r="T41" i="219"/>
  <c r="R40" i="219"/>
  <c r="T40" i="219"/>
  <c r="U40" i="219"/>
  <c r="P40" i="219"/>
  <c r="Q40" i="219"/>
  <c r="U39" i="219"/>
  <c r="Q39" i="219"/>
  <c r="P39" i="219"/>
  <c r="R39" i="219"/>
  <c r="T39" i="219"/>
  <c r="S38" i="219"/>
  <c r="R38" i="219"/>
  <c r="Q38" i="219"/>
  <c r="P38" i="219"/>
  <c r="U38" i="219"/>
  <c r="T38" i="219"/>
  <c r="P37" i="219"/>
  <c r="R37" i="219"/>
  <c r="U37" i="219"/>
  <c r="T37" i="219"/>
  <c r="Q37" i="219"/>
  <c r="Q36" i="219"/>
  <c r="U36" i="219"/>
  <c r="T36" i="219"/>
  <c r="P36" i="219"/>
  <c r="R36" i="219"/>
  <c r="T35" i="219"/>
  <c r="U35" i="219"/>
  <c r="Q35" i="219"/>
  <c r="R35" i="219"/>
  <c r="P35" i="219"/>
  <c r="V35" i="219" s="1"/>
  <c r="X35" i="219" s="1"/>
  <c r="U34" i="219"/>
  <c r="Q34" i="219"/>
  <c r="S34" i="219"/>
  <c r="P34" i="219"/>
  <c r="V34" i="219" s="1"/>
  <c r="X34" i="219" s="1"/>
  <c r="S33" i="219"/>
  <c r="T33" i="219"/>
  <c r="R33" i="219"/>
  <c r="Q33" i="219"/>
  <c r="V33" i="219" s="1"/>
  <c r="X33" i="219" s="1"/>
  <c r="Q32" i="219"/>
  <c r="R32" i="219"/>
  <c r="S32" i="219"/>
  <c r="T32" i="219"/>
  <c r="P31" i="219"/>
  <c r="U31" i="219"/>
  <c r="T31" i="219"/>
  <c r="R31" i="219"/>
  <c r="S31" i="219"/>
  <c r="S30" i="219"/>
  <c r="P30" i="219"/>
  <c r="R30" i="219"/>
  <c r="U30" i="219"/>
  <c r="Q30" i="219"/>
  <c r="R29" i="219"/>
  <c r="U29" i="219"/>
  <c r="P29" i="219"/>
  <c r="T29" i="219"/>
  <c r="Q29" i="219"/>
  <c r="T28" i="219"/>
  <c r="S28" i="219"/>
  <c r="Q28" i="219"/>
  <c r="P28" i="219"/>
  <c r="U28" i="219"/>
  <c r="R28" i="219"/>
  <c r="Q27" i="219"/>
  <c r="R27" i="219"/>
  <c r="U27" i="219"/>
  <c r="T27" i="219"/>
  <c r="S26" i="219"/>
  <c r="R26" i="219"/>
  <c r="P26" i="219"/>
  <c r="Q26" i="219"/>
  <c r="U26" i="219"/>
  <c r="Q25" i="219"/>
  <c r="U25" i="219"/>
  <c r="T25" i="219"/>
  <c r="Q24" i="219"/>
  <c r="U24" i="219"/>
  <c r="T24" i="219"/>
  <c r="R24" i="219"/>
  <c r="P24" i="219"/>
  <c r="V24" i="219" s="1"/>
  <c r="X24" i="219" s="1"/>
  <c r="Q23" i="219"/>
  <c r="R23" i="219"/>
  <c r="P23" i="219"/>
  <c r="T23" i="219"/>
  <c r="Q22" i="219"/>
  <c r="T22" i="219"/>
  <c r="T162" i="219" s="1"/>
  <c r="U22" i="219"/>
  <c r="E162" i="219"/>
  <c r="Q21" i="219"/>
  <c r="Q162" i="219" s="1"/>
  <c r="U21" i="219"/>
  <c r="U162" i="219" s="1"/>
  <c r="S21" i="219"/>
  <c r="S162" i="219" s="1"/>
  <c r="R21" i="219"/>
  <c r="R162" i="219" s="1"/>
  <c r="P21" i="219"/>
  <c r="Z162" i="284"/>
  <c r="AB162" i="284" s="1"/>
  <c r="Z3" i="274"/>
  <c r="AB3" i="274" s="1"/>
  <c r="Z4" i="274"/>
  <c r="AB4" i="274" s="1"/>
  <c r="Z9" i="274"/>
  <c r="AB9" i="274" s="1"/>
  <c r="Z10" i="274"/>
  <c r="AB10" i="274" s="1"/>
  <c r="Z11" i="274"/>
  <c r="AB11" i="274" s="1"/>
  <c r="Z12" i="274"/>
  <c r="AB12" i="274" s="1"/>
  <c r="Z13" i="274"/>
  <c r="AB13" i="274" s="1"/>
  <c r="Z14" i="274"/>
  <c r="AB14" i="274" s="1"/>
  <c r="Z15" i="274"/>
  <c r="AB15" i="274" s="1"/>
  <c r="Z17" i="274"/>
  <c r="AB17" i="274" s="1"/>
  <c r="Z18" i="274"/>
  <c r="AB18" i="274" s="1"/>
  <c r="Z20" i="274"/>
  <c r="AB20" i="274" s="1"/>
  <c r="Z21" i="274"/>
  <c r="AB21" i="274" s="1"/>
  <c r="Z23" i="274"/>
  <c r="AB23" i="274" s="1"/>
  <c r="Z25" i="274"/>
  <c r="AB25" i="274" s="1"/>
  <c r="Z26" i="274"/>
  <c r="AB26" i="274" s="1"/>
  <c r="Z29" i="274"/>
  <c r="AB29" i="274" s="1"/>
  <c r="Z30" i="274"/>
  <c r="AB30" i="274" s="1"/>
  <c r="Z33" i="274"/>
  <c r="AB33" i="274" s="1"/>
  <c r="Z34" i="274"/>
  <c r="AB34" i="274" s="1"/>
  <c r="Z36" i="274"/>
  <c r="AB36" i="274" s="1"/>
  <c r="Z37" i="274"/>
  <c r="AB37" i="274" s="1"/>
  <c r="Z38" i="274"/>
  <c r="AB38" i="274" s="1"/>
  <c r="Z39" i="274"/>
  <c r="AB39" i="274" s="1"/>
  <c r="Z40" i="274"/>
  <c r="AB40" i="274" s="1"/>
  <c r="Z42" i="274"/>
  <c r="AB42" i="274" s="1"/>
  <c r="Z43" i="274"/>
  <c r="AB43" i="274" s="1"/>
  <c r="Z44" i="274"/>
  <c r="AB44" i="274" s="1"/>
  <c r="Z45" i="274"/>
  <c r="AB45" i="274" s="1"/>
  <c r="Z46" i="274"/>
  <c r="AB46" i="274" s="1"/>
  <c r="Z47" i="274"/>
  <c r="AB47" i="274" s="1"/>
  <c r="Z48" i="274"/>
  <c r="AB48" i="274" s="1"/>
  <c r="Z49" i="274"/>
  <c r="AB49" i="274" s="1"/>
  <c r="Z50" i="274"/>
  <c r="AB50" i="274" s="1"/>
  <c r="Z55" i="274"/>
  <c r="AB55" i="274" s="1"/>
  <c r="Z56" i="274"/>
  <c r="AB56" i="274" s="1"/>
  <c r="Z57" i="274"/>
  <c r="AB57" i="274" s="1"/>
  <c r="Z62" i="274"/>
  <c r="AB62" i="274" s="1"/>
  <c r="Z64" i="274"/>
  <c r="AB64" i="274" s="1"/>
  <c r="Z68" i="274"/>
  <c r="AB68" i="274" s="1"/>
  <c r="Z71" i="274"/>
  <c r="AB71" i="274" s="1"/>
  <c r="Z72" i="274"/>
  <c r="AB72" i="274" s="1"/>
  <c r="Z74" i="274"/>
  <c r="AB74" i="274" s="1"/>
  <c r="Z75" i="274"/>
  <c r="AB75" i="274" s="1"/>
  <c r="Z76" i="274"/>
  <c r="AB76" i="274" s="1"/>
  <c r="Z77" i="274"/>
  <c r="AB77" i="274" s="1"/>
  <c r="Z79" i="274"/>
  <c r="AB79" i="274" s="1"/>
  <c r="Z81" i="274"/>
  <c r="AB81" i="274" s="1"/>
  <c r="Z82" i="274"/>
  <c r="AB82" i="274" s="1"/>
  <c r="Z85" i="274"/>
  <c r="AB85" i="274" s="1"/>
  <c r="Z87" i="274"/>
  <c r="AB87" i="274" s="1"/>
  <c r="Z89" i="274"/>
  <c r="AB89" i="274" s="1"/>
  <c r="Z90" i="274"/>
  <c r="AB90" i="274" s="1"/>
  <c r="Z92" i="274"/>
  <c r="AB92" i="274" s="1"/>
  <c r="Z95" i="274"/>
  <c r="AB95" i="274" s="1"/>
  <c r="Z96" i="274"/>
  <c r="AB96" i="274" s="1"/>
  <c r="Z99" i="274"/>
  <c r="AB99" i="274" s="1"/>
  <c r="Z101" i="274"/>
  <c r="AB101" i="274" s="1"/>
  <c r="Z105" i="274"/>
  <c r="AB105" i="274" s="1"/>
  <c r="Z107" i="274"/>
  <c r="AB107" i="274" s="1"/>
  <c r="Z110" i="274"/>
  <c r="AB110" i="274" s="1"/>
  <c r="Z112" i="274"/>
  <c r="AB112" i="274" s="1"/>
  <c r="Z113" i="274"/>
  <c r="AB113" i="274" s="1"/>
  <c r="Z114" i="274"/>
  <c r="AB114" i="274" s="1"/>
  <c r="Z115" i="274"/>
  <c r="AB115" i="274" s="1"/>
  <c r="Z116" i="274"/>
  <c r="AB116" i="274" s="1"/>
  <c r="Z118" i="274"/>
  <c r="AB118" i="274" s="1"/>
  <c r="Z119" i="274"/>
  <c r="AB119" i="274" s="1"/>
  <c r="Z120" i="274"/>
  <c r="AB120" i="274" s="1"/>
  <c r="Z121" i="274"/>
  <c r="AB121" i="274" s="1"/>
  <c r="Z122" i="274"/>
  <c r="AB122" i="274" s="1"/>
  <c r="Z123" i="274"/>
  <c r="AB123" i="274" s="1"/>
  <c r="Z124" i="274"/>
  <c r="AB124" i="274" s="1"/>
  <c r="Z126" i="274"/>
  <c r="AB126" i="274" s="1"/>
  <c r="Z127" i="274"/>
  <c r="AB127" i="274" s="1"/>
  <c r="Z129" i="274"/>
  <c r="AB129" i="274" s="1"/>
  <c r="Z135" i="274"/>
  <c r="AB135" i="274" s="1"/>
  <c r="Z137" i="274"/>
  <c r="AB137" i="274" s="1"/>
  <c r="Z139" i="274"/>
  <c r="AB139" i="274" s="1"/>
  <c r="Z140" i="274"/>
  <c r="AB140" i="274" s="1"/>
  <c r="Z141" i="274"/>
  <c r="AB141" i="274" s="1"/>
  <c r="Z145" i="274"/>
  <c r="AB145" i="274" s="1"/>
  <c r="Z149" i="274"/>
  <c r="AB149" i="274" s="1"/>
  <c r="Z150" i="274"/>
  <c r="AB150" i="274" s="1"/>
  <c r="Z152" i="274"/>
  <c r="Z160" i="274"/>
  <c r="AB160" i="274" s="1"/>
  <c r="U166" i="274"/>
  <c r="U167" i="274"/>
  <c r="T172" i="274"/>
  <c r="T165" i="272"/>
  <c r="X3" i="272"/>
  <c r="Z3" i="272" s="1"/>
  <c r="Q165" i="272"/>
  <c r="X4" i="272"/>
  <c r="Z4" i="272" s="1"/>
  <c r="X8" i="272"/>
  <c r="Z8" i="272" s="1"/>
  <c r="X10" i="272"/>
  <c r="Z10" i="272" s="1"/>
  <c r="X11" i="272"/>
  <c r="Z11" i="272" s="1"/>
  <c r="X13" i="272"/>
  <c r="Z13" i="272" s="1"/>
  <c r="X14" i="272"/>
  <c r="Z14" i="272" s="1"/>
  <c r="X16" i="272"/>
  <c r="Z16" i="272" s="1"/>
  <c r="X18" i="272"/>
  <c r="Z18" i="272" s="1"/>
  <c r="X20" i="272"/>
  <c r="Z20" i="272" s="1"/>
  <c r="X22" i="272"/>
  <c r="Z22" i="272" s="1"/>
  <c r="X24" i="272"/>
  <c r="Z24" i="272" s="1"/>
  <c r="X27" i="272"/>
  <c r="Z27" i="272" s="1"/>
  <c r="X28" i="272"/>
  <c r="Z28" i="272" s="1"/>
  <c r="X34" i="272"/>
  <c r="Z34" i="272" s="1"/>
  <c r="T164" i="272"/>
  <c r="X47" i="272"/>
  <c r="Z47" i="272" s="1"/>
  <c r="X50" i="272"/>
  <c r="Z50" i="272" s="1"/>
  <c r="X53" i="272"/>
  <c r="Z53" i="272" s="1"/>
  <c r="X56" i="272"/>
  <c r="Z56" i="272" s="1"/>
  <c r="X63" i="272"/>
  <c r="Z63" i="272" s="1"/>
  <c r="X68" i="272"/>
  <c r="Z68" i="272" s="1"/>
  <c r="X70" i="272"/>
  <c r="Z70" i="272" s="1"/>
  <c r="R165" i="272"/>
  <c r="X72" i="272"/>
  <c r="Z72" i="272" s="1"/>
  <c r="X74" i="272"/>
  <c r="Z74" i="272" s="1"/>
  <c r="X76" i="272"/>
  <c r="Z76" i="272" s="1"/>
  <c r="X78" i="272"/>
  <c r="Z78" i="272" s="1"/>
  <c r="X80" i="272"/>
  <c r="Z80" i="272" s="1"/>
  <c r="X82" i="272"/>
  <c r="Z82" i="272" s="1"/>
  <c r="X84" i="272"/>
  <c r="Z84" i="272" s="1"/>
  <c r="X86" i="272"/>
  <c r="Z86" i="272" s="1"/>
  <c r="X88" i="272"/>
  <c r="Z88" i="272" s="1"/>
  <c r="X90" i="272"/>
  <c r="Z90" i="272" s="1"/>
  <c r="X92" i="272"/>
  <c r="Z92" i="272" s="1"/>
  <c r="X94" i="272"/>
  <c r="Z94" i="272" s="1"/>
  <c r="T167" i="272"/>
  <c r="X96" i="272"/>
  <c r="Z96" i="272" s="1"/>
  <c r="X98" i="272"/>
  <c r="Z98" i="272" s="1"/>
  <c r="X100" i="272"/>
  <c r="Z100" i="272" s="1"/>
  <c r="X102" i="272"/>
  <c r="Z102" i="272" s="1"/>
  <c r="X104" i="272"/>
  <c r="Z104" i="272" s="1"/>
  <c r="X108" i="272"/>
  <c r="Z108" i="272" s="1"/>
  <c r="X110" i="272"/>
  <c r="Z110" i="272" s="1"/>
  <c r="X112" i="272"/>
  <c r="Z112" i="272" s="1"/>
  <c r="X117" i="272"/>
  <c r="Z117" i="272" s="1"/>
  <c r="X120" i="272"/>
  <c r="Z120" i="272" s="1"/>
  <c r="X122" i="272"/>
  <c r="Z122" i="272" s="1"/>
  <c r="X124" i="272"/>
  <c r="Z124" i="272" s="1"/>
  <c r="R167" i="272"/>
  <c r="X126" i="272"/>
  <c r="Z126" i="272" s="1"/>
  <c r="X128" i="272"/>
  <c r="Z128" i="272" s="1"/>
  <c r="X130" i="272"/>
  <c r="Z130" i="272" s="1"/>
  <c r="X132" i="272"/>
  <c r="Z132" i="272" s="1"/>
  <c r="X134" i="272"/>
  <c r="Z134" i="272" s="1"/>
  <c r="X136" i="272"/>
  <c r="Z136" i="272" s="1"/>
  <c r="X138" i="272"/>
  <c r="Z138" i="272" s="1"/>
  <c r="X140" i="272"/>
  <c r="Z140" i="272" s="1"/>
  <c r="X142" i="272"/>
  <c r="Z142" i="272" s="1"/>
  <c r="X144" i="272"/>
  <c r="Z144" i="272" s="1"/>
  <c r="X146" i="272"/>
  <c r="Z146" i="272" s="1"/>
  <c r="X148" i="272"/>
  <c r="Z148" i="272" s="1"/>
  <c r="X150" i="272"/>
  <c r="X153" i="272"/>
  <c r="X155" i="272"/>
  <c r="Z155" i="272" s="1"/>
  <c r="V164" i="271"/>
  <c r="W165" i="271"/>
  <c r="X167" i="271"/>
  <c r="T165" i="271"/>
  <c r="T167" i="271"/>
  <c r="S161" i="263"/>
  <c r="V15" i="220"/>
  <c r="X15" i="220" s="1"/>
  <c r="V20" i="220"/>
  <c r="X20" i="220" s="1"/>
  <c r="V26" i="220"/>
  <c r="X26" i="220" s="1"/>
  <c r="AD6" i="241"/>
  <c r="U147" i="231"/>
  <c r="V146" i="231"/>
  <c r="P149" i="231"/>
  <c r="U149" i="231"/>
  <c r="Q147" i="231"/>
  <c r="Q146" i="231"/>
  <c r="V149" i="231"/>
  <c r="Q149" i="231"/>
  <c r="T149" i="231"/>
  <c r="S149" i="231"/>
  <c r="V14" i="220"/>
  <c r="X14" i="220" s="1"/>
  <c r="V17" i="220"/>
  <c r="X17" i="220" s="1"/>
  <c r="V27" i="220"/>
  <c r="X27" i="220" s="1"/>
  <c r="U149" i="220"/>
  <c r="P145" i="222"/>
  <c r="Q145" i="222" s="1"/>
  <c r="U148" i="222"/>
  <c r="S145" i="222"/>
  <c r="O148" i="222"/>
  <c r="Q148" i="222" s="1"/>
  <c r="U145" i="222"/>
  <c r="Q147" i="222"/>
  <c r="U146" i="221"/>
  <c r="S146" i="221"/>
  <c r="T149" i="220"/>
  <c r="R148" i="220"/>
  <c r="U148" i="220"/>
  <c r="S148" i="220"/>
  <c r="T151" i="220"/>
  <c r="P149" i="220"/>
  <c r="U151" i="220"/>
  <c r="P146" i="221"/>
  <c r="P145" i="221"/>
  <c r="Q145" i="221" s="1"/>
  <c r="H2" i="259"/>
  <c r="V160" i="259"/>
  <c r="U159" i="259"/>
  <c r="T159" i="259"/>
  <c r="R2" i="259"/>
  <c r="Q2" i="259"/>
  <c r="V2" i="259"/>
  <c r="U2" i="259"/>
  <c r="T2" i="259"/>
  <c r="S2" i="259"/>
  <c r="H3" i="259"/>
  <c r="P160" i="259"/>
  <c r="V159" i="259"/>
  <c r="S3" i="259"/>
  <c r="T3" i="259"/>
  <c r="U3" i="259"/>
  <c r="V3" i="259"/>
  <c r="R3" i="259"/>
  <c r="Q3" i="259"/>
  <c r="W3" i="259" s="1"/>
  <c r="Y3" i="259" s="1"/>
  <c r="H4" i="259"/>
  <c r="U160" i="259"/>
  <c r="Q4" i="259"/>
  <c r="R4" i="259"/>
  <c r="S4" i="259"/>
  <c r="T4" i="259"/>
  <c r="U4" i="259"/>
  <c r="V4" i="259"/>
  <c r="S5" i="259"/>
  <c r="T5" i="259"/>
  <c r="V5" i="259"/>
  <c r="U5" i="259"/>
  <c r="Q5" i="259"/>
  <c r="R5" i="259"/>
  <c r="H6" i="259"/>
  <c r="U162" i="259"/>
  <c r="V6" i="259"/>
  <c r="U6" i="259"/>
  <c r="S6" i="259"/>
  <c r="R6" i="259"/>
  <c r="T6" i="259"/>
  <c r="Q6" i="259"/>
  <c r="W6" i="259" s="1"/>
  <c r="Y6" i="259" s="1"/>
  <c r="H7" i="259"/>
  <c r="T160" i="259"/>
  <c r="Q7" i="259"/>
  <c r="R7" i="259"/>
  <c r="T7" i="259"/>
  <c r="U7" i="259"/>
  <c r="V7" i="259"/>
  <c r="S7" i="259"/>
  <c r="V8" i="259"/>
  <c r="Q8" i="259"/>
  <c r="R8" i="259"/>
  <c r="S8" i="259"/>
  <c r="T8" i="259"/>
  <c r="U8" i="259"/>
  <c r="Q9" i="259"/>
  <c r="T9" i="259"/>
  <c r="S9" i="259"/>
  <c r="R9" i="259"/>
  <c r="V9" i="259"/>
  <c r="U9" i="259"/>
  <c r="H10" i="259"/>
  <c r="S160" i="259"/>
  <c r="Q10" i="259"/>
  <c r="R10" i="259"/>
  <c r="S10" i="259"/>
  <c r="T10" i="259"/>
  <c r="U10" i="259"/>
  <c r="V10" i="259"/>
  <c r="V11" i="259"/>
  <c r="Q11" i="259"/>
  <c r="T11" i="259"/>
  <c r="U11" i="259"/>
  <c r="S11" i="259"/>
  <c r="R11" i="259"/>
  <c r="U12" i="259"/>
  <c r="V12" i="259"/>
  <c r="T12" i="259"/>
  <c r="Q12" i="259"/>
  <c r="R12" i="259"/>
  <c r="S12" i="259"/>
  <c r="V13" i="259"/>
  <c r="T13" i="259"/>
  <c r="S13" i="259"/>
  <c r="R13" i="259"/>
  <c r="Q13" i="259"/>
  <c r="U13" i="259"/>
  <c r="Q14" i="259"/>
  <c r="V14" i="259"/>
  <c r="R14" i="259"/>
  <c r="S14" i="259"/>
  <c r="T14" i="259"/>
  <c r="U14" i="259"/>
  <c r="V15" i="259"/>
  <c r="U15" i="259"/>
  <c r="T15" i="259"/>
  <c r="S15" i="259"/>
  <c r="R15" i="259"/>
  <c r="Q15" i="259"/>
  <c r="W15" i="259" s="1"/>
  <c r="Y15" i="259" s="1"/>
  <c r="U16" i="259"/>
  <c r="V16" i="259"/>
  <c r="Q16" i="259"/>
  <c r="R16" i="259"/>
  <c r="S16" i="259"/>
  <c r="T16" i="259"/>
  <c r="R17" i="259"/>
  <c r="Q17" i="259"/>
  <c r="V17" i="259"/>
  <c r="U17" i="259"/>
  <c r="T17" i="259"/>
  <c r="S17" i="259"/>
  <c r="V18" i="259"/>
  <c r="U18" i="259"/>
  <c r="T18" i="259"/>
  <c r="Q18" i="259"/>
  <c r="R18" i="259"/>
  <c r="S18" i="259"/>
  <c r="S19" i="259"/>
  <c r="Q19" i="259"/>
  <c r="R19" i="259"/>
  <c r="T19" i="259"/>
  <c r="U19" i="259"/>
  <c r="V19" i="259"/>
  <c r="H20" i="259"/>
  <c r="S159" i="259"/>
  <c r="R20" i="259"/>
  <c r="S20" i="259"/>
  <c r="T20" i="259"/>
  <c r="U20" i="259"/>
  <c r="V20" i="259"/>
  <c r="Q20" i="259"/>
  <c r="W20" i="259" s="1"/>
  <c r="Y20" i="259" s="1"/>
  <c r="Q21" i="259"/>
  <c r="R21" i="259"/>
  <c r="S21" i="259"/>
  <c r="U21" i="259"/>
  <c r="V21" i="259"/>
  <c r="T21" i="259"/>
  <c r="Q22" i="259"/>
  <c r="T22" i="259"/>
  <c r="V22" i="259"/>
  <c r="U22" i="259"/>
  <c r="S22" i="259"/>
  <c r="R22" i="259"/>
  <c r="Q23" i="259"/>
  <c r="R23" i="259"/>
  <c r="S23" i="259"/>
  <c r="T23" i="259"/>
  <c r="U23" i="259"/>
  <c r="V23" i="259"/>
  <c r="R24" i="259"/>
  <c r="Q24" i="259"/>
  <c r="S24" i="259"/>
  <c r="T24" i="259"/>
  <c r="U24" i="259"/>
  <c r="V24" i="259"/>
  <c r="Q25" i="259"/>
  <c r="R25" i="259"/>
  <c r="S25" i="259"/>
  <c r="T25" i="259"/>
  <c r="U25" i="259"/>
  <c r="V25" i="259"/>
  <c r="U26" i="259"/>
  <c r="V26" i="259"/>
  <c r="R26" i="259"/>
  <c r="Q26" i="259"/>
  <c r="T26" i="259"/>
  <c r="S26" i="259"/>
  <c r="U27" i="259"/>
  <c r="T27" i="259"/>
  <c r="S27" i="259"/>
  <c r="R27" i="259"/>
  <c r="V27" i="259"/>
  <c r="Q27" i="259"/>
  <c r="W27" i="259" s="1"/>
  <c r="Y27" i="259" s="1"/>
  <c r="U28" i="259"/>
  <c r="R28" i="259"/>
  <c r="S28" i="259"/>
  <c r="T28" i="259"/>
  <c r="V28" i="259"/>
  <c r="Q28" i="259"/>
  <c r="W28" i="259" s="1"/>
  <c r="Y28" i="259" s="1"/>
  <c r="V29" i="259"/>
  <c r="Q29" i="259"/>
  <c r="S29" i="259"/>
  <c r="T29" i="259"/>
  <c r="U29" i="259"/>
  <c r="R29" i="259"/>
  <c r="H30" i="259"/>
  <c r="P161" i="259"/>
  <c r="R161" i="259" s="1"/>
  <c r="S30" i="259"/>
  <c r="R30" i="259"/>
  <c r="T30" i="259"/>
  <c r="U30" i="259"/>
  <c r="V30" i="259"/>
  <c r="Q30" i="259"/>
  <c r="W30" i="259" s="1"/>
  <c r="Y30" i="259" s="1"/>
  <c r="H31" i="259"/>
  <c r="P162" i="259"/>
  <c r="R31" i="259"/>
  <c r="S31" i="259"/>
  <c r="T31" i="259"/>
  <c r="U31" i="259"/>
  <c r="V31" i="259"/>
  <c r="Q31" i="259"/>
  <c r="W31" i="259" s="1"/>
  <c r="Y31" i="259" s="1"/>
  <c r="U32" i="259"/>
  <c r="V32" i="259"/>
  <c r="S32" i="259"/>
  <c r="Q32" i="259"/>
  <c r="R32" i="259"/>
  <c r="T32" i="259"/>
  <c r="T33" i="259"/>
  <c r="S33" i="259"/>
  <c r="R33" i="259"/>
  <c r="Q33" i="259"/>
  <c r="V33" i="259"/>
  <c r="U33" i="259"/>
  <c r="V34" i="259"/>
  <c r="U34" i="259"/>
  <c r="T34" i="259"/>
  <c r="S34" i="259"/>
  <c r="R34" i="259"/>
  <c r="Q34" i="259"/>
  <c r="W34" i="259" s="1"/>
  <c r="Y34" i="259" s="1"/>
  <c r="U35" i="259"/>
  <c r="T35" i="259"/>
  <c r="S35" i="259"/>
  <c r="V35" i="259"/>
  <c r="R35" i="259"/>
  <c r="Q35" i="259"/>
  <c r="W35" i="259" s="1"/>
  <c r="Y35" i="259" s="1"/>
  <c r="Q36" i="259"/>
  <c r="V36" i="259"/>
  <c r="U36" i="259"/>
  <c r="T36" i="259"/>
  <c r="S36" i="259"/>
  <c r="R36" i="259"/>
  <c r="Q37" i="259"/>
  <c r="V37" i="259"/>
  <c r="U37" i="259"/>
  <c r="T37" i="259"/>
  <c r="S37" i="259"/>
  <c r="R37" i="259"/>
  <c r="R38" i="259"/>
  <c r="V38" i="259"/>
  <c r="U38" i="259"/>
  <c r="T38" i="259"/>
  <c r="S38" i="259"/>
  <c r="Q38" i="259"/>
  <c r="W38" i="259" s="1"/>
  <c r="Y38" i="259" s="1"/>
  <c r="V39" i="259"/>
  <c r="U39" i="259"/>
  <c r="T39" i="259"/>
  <c r="S39" i="259"/>
  <c r="R39" i="259"/>
  <c r="Q39" i="259"/>
  <c r="W39" i="259" s="1"/>
  <c r="Y39" i="259" s="1"/>
  <c r="V40" i="259"/>
  <c r="U40" i="259"/>
  <c r="T40" i="259"/>
  <c r="S40" i="259"/>
  <c r="R40" i="259"/>
  <c r="Q40" i="259"/>
  <c r="W40" i="259" s="1"/>
  <c r="Y40" i="259" s="1"/>
  <c r="V41" i="259"/>
  <c r="U41" i="259"/>
  <c r="T41" i="259"/>
  <c r="S41" i="259"/>
  <c r="R41" i="259"/>
  <c r="Q41" i="259"/>
  <c r="W41" i="259" s="1"/>
  <c r="Y41" i="259" s="1"/>
  <c r="V162" i="259"/>
  <c r="H42" i="259"/>
  <c r="Q42" i="259"/>
  <c r="V42" i="259"/>
  <c r="U42" i="259"/>
  <c r="T42" i="259"/>
  <c r="S42" i="259"/>
  <c r="R42" i="259"/>
  <c r="Q43" i="259"/>
  <c r="R43" i="259"/>
  <c r="S43" i="259"/>
  <c r="T43" i="259"/>
  <c r="U43" i="259"/>
  <c r="V43" i="259"/>
  <c r="H44" i="259"/>
  <c r="P159" i="259"/>
  <c r="Q44" i="259"/>
  <c r="R44" i="259"/>
  <c r="S44" i="259"/>
  <c r="T44" i="259"/>
  <c r="U44" i="259"/>
  <c r="V44" i="259"/>
  <c r="R45" i="259"/>
  <c r="S45" i="259"/>
  <c r="U45" i="259"/>
  <c r="V45" i="259"/>
  <c r="Q45" i="259"/>
  <c r="T45" i="259"/>
  <c r="U46" i="259"/>
  <c r="S46" i="259"/>
  <c r="Q46" i="259"/>
  <c r="T46" i="259"/>
  <c r="R46" i="259"/>
  <c r="V46" i="259"/>
  <c r="Q47" i="259"/>
  <c r="S47" i="259"/>
  <c r="R47" i="259"/>
  <c r="V47" i="259"/>
  <c r="U47" i="259"/>
  <c r="T47" i="259"/>
  <c r="V48" i="259"/>
  <c r="U48" i="259"/>
  <c r="T48" i="259"/>
  <c r="S48" i="259"/>
  <c r="Q48" i="259"/>
  <c r="R48" i="259"/>
  <c r="V49" i="259"/>
  <c r="U49" i="259"/>
  <c r="T49" i="259"/>
  <c r="S49" i="259"/>
  <c r="R49" i="259"/>
  <c r="Q49" i="259"/>
  <c r="W49" i="259" s="1"/>
  <c r="Y49" i="259" s="1"/>
  <c r="V50" i="259"/>
  <c r="U50" i="259"/>
  <c r="T50" i="259"/>
  <c r="S50" i="259"/>
  <c r="R50" i="259"/>
  <c r="Q50" i="259"/>
  <c r="W50" i="259" s="1"/>
  <c r="Y50" i="259" s="1"/>
  <c r="T51" i="259"/>
  <c r="Q51" i="259"/>
  <c r="S51" i="259"/>
  <c r="R51" i="259"/>
  <c r="U51" i="259"/>
  <c r="V51" i="259"/>
  <c r="Q52" i="259"/>
  <c r="V52" i="259"/>
  <c r="U52" i="259"/>
  <c r="T52" i="259"/>
  <c r="S52" i="259"/>
  <c r="R52" i="259"/>
  <c r="Q53" i="259"/>
  <c r="V53" i="259"/>
  <c r="R53" i="259"/>
  <c r="U53" i="259"/>
  <c r="S53" i="259"/>
  <c r="T53" i="259"/>
  <c r="R54" i="259"/>
  <c r="U54" i="259"/>
  <c r="S54" i="259"/>
  <c r="T54" i="259"/>
  <c r="Q54" i="259"/>
  <c r="V54" i="259"/>
  <c r="S55" i="259"/>
  <c r="Q55" i="259"/>
  <c r="V55" i="259"/>
  <c r="U55" i="259"/>
  <c r="T55" i="259"/>
  <c r="R55" i="259"/>
  <c r="Q56" i="259"/>
  <c r="U56" i="259"/>
  <c r="V56" i="259"/>
  <c r="R56" i="259"/>
  <c r="S56" i="259"/>
  <c r="T56" i="259"/>
  <c r="Q159" i="259"/>
  <c r="H57" i="259"/>
  <c r="T57" i="259"/>
  <c r="V57" i="259"/>
  <c r="U57" i="259"/>
  <c r="S57" i="259"/>
  <c r="R57" i="259"/>
  <c r="Q57" i="259"/>
  <c r="W57" i="259" s="1"/>
  <c r="Y57" i="259" s="1"/>
  <c r="H58" i="259"/>
  <c r="T162" i="259"/>
  <c r="S58" i="259"/>
  <c r="V58" i="259"/>
  <c r="U58" i="259"/>
  <c r="T58" i="259"/>
  <c r="R58" i="259"/>
  <c r="Q58" i="259"/>
  <c r="W58" i="259" s="1"/>
  <c r="Y58" i="259" s="1"/>
  <c r="U59" i="259"/>
  <c r="V59" i="259"/>
  <c r="T59" i="259"/>
  <c r="S59" i="259"/>
  <c r="R59" i="259"/>
  <c r="Q59" i="259"/>
  <c r="W59" i="259" s="1"/>
  <c r="Y59" i="259" s="1"/>
  <c r="S60" i="259"/>
  <c r="V60" i="259"/>
  <c r="U60" i="259"/>
  <c r="T60" i="259"/>
  <c r="R60" i="259"/>
  <c r="Q60" i="259"/>
  <c r="W60" i="259" s="1"/>
  <c r="Y60" i="259" s="1"/>
  <c r="Q61" i="259"/>
  <c r="V61" i="259"/>
  <c r="U61" i="259"/>
  <c r="T61" i="259"/>
  <c r="S61" i="259"/>
  <c r="R61" i="259"/>
  <c r="Q62" i="259"/>
  <c r="R62" i="259"/>
  <c r="S62" i="259"/>
  <c r="T62" i="259"/>
  <c r="U62" i="259"/>
  <c r="V62" i="259"/>
  <c r="R63" i="259"/>
  <c r="S63" i="259"/>
  <c r="U63" i="259"/>
  <c r="V63" i="259"/>
  <c r="T63" i="259"/>
  <c r="Q63" i="259"/>
  <c r="W63" i="259" s="1"/>
  <c r="Y63" i="259" s="1"/>
  <c r="Q64" i="259"/>
  <c r="R64" i="259"/>
  <c r="S64" i="259"/>
  <c r="T64" i="259"/>
  <c r="U64" i="259"/>
  <c r="V64" i="259"/>
  <c r="R65" i="259"/>
  <c r="Q65" i="259"/>
  <c r="T65" i="259"/>
  <c r="U65" i="259"/>
  <c r="V65" i="259"/>
  <c r="S65" i="259"/>
  <c r="U66" i="259"/>
  <c r="V66" i="259"/>
  <c r="T66" i="259"/>
  <c r="Q66" i="259"/>
  <c r="R66" i="259"/>
  <c r="S66" i="259"/>
  <c r="V67" i="259"/>
  <c r="U67" i="259"/>
  <c r="T67" i="259"/>
  <c r="S67" i="259"/>
  <c r="R67" i="259"/>
  <c r="Q67" i="259"/>
  <c r="W67" i="259" s="1"/>
  <c r="Y67" i="259" s="1"/>
  <c r="R68" i="259"/>
  <c r="V68" i="259"/>
  <c r="U68" i="259"/>
  <c r="T68" i="259"/>
  <c r="S68" i="259"/>
  <c r="Q68" i="259"/>
  <c r="W68" i="259" s="1"/>
  <c r="Y68" i="259" s="1"/>
  <c r="S69" i="259"/>
  <c r="R69" i="259"/>
  <c r="Q69" i="259"/>
  <c r="T69" i="259"/>
  <c r="V69" i="259"/>
  <c r="U69" i="259"/>
  <c r="V70" i="259"/>
  <c r="U70" i="259"/>
  <c r="T70" i="259"/>
  <c r="S70" i="259"/>
  <c r="Q70" i="259"/>
  <c r="R70" i="259"/>
  <c r="V71" i="259"/>
  <c r="U71" i="259"/>
  <c r="T71" i="259"/>
  <c r="S71" i="259"/>
  <c r="R71" i="259"/>
  <c r="Q71" i="259"/>
  <c r="Q160" i="259"/>
  <c r="H72" i="259"/>
  <c r="V72" i="259"/>
  <c r="U72" i="259"/>
  <c r="T72" i="259"/>
  <c r="S72" i="259"/>
  <c r="R72" i="259"/>
  <c r="Q72" i="259"/>
  <c r="W72" i="259" s="1"/>
  <c r="Y72" i="259" s="1"/>
  <c r="U73" i="259"/>
  <c r="V73" i="259"/>
  <c r="T73" i="259"/>
  <c r="S73" i="259"/>
  <c r="R73" i="259"/>
  <c r="Q73" i="259"/>
  <c r="W73" i="259" s="1"/>
  <c r="Y73" i="259" s="1"/>
  <c r="V74" i="259"/>
  <c r="U74" i="259"/>
  <c r="T74" i="259"/>
  <c r="S74" i="259"/>
  <c r="R74" i="259"/>
  <c r="Q74" i="259"/>
  <c r="W74" i="259" s="1"/>
  <c r="Y74" i="259" s="1"/>
  <c r="V75" i="259"/>
  <c r="U75" i="259"/>
  <c r="T75" i="259"/>
  <c r="S75" i="259"/>
  <c r="R75" i="259"/>
  <c r="Q75" i="259"/>
  <c r="W75" i="259" s="1"/>
  <c r="Y75" i="259" s="1"/>
  <c r="S76" i="259"/>
  <c r="V76" i="259"/>
  <c r="U76" i="259"/>
  <c r="T76" i="259"/>
  <c r="R76" i="259"/>
  <c r="Q76" i="259"/>
  <c r="W76" i="259" s="1"/>
  <c r="Y76" i="259" s="1"/>
  <c r="S77" i="259"/>
  <c r="Q77" i="259"/>
  <c r="R77" i="259"/>
  <c r="V77" i="259"/>
  <c r="U77" i="259"/>
  <c r="T77" i="259"/>
  <c r="S78" i="259"/>
  <c r="T78" i="259"/>
  <c r="U78" i="259"/>
  <c r="V78" i="259"/>
  <c r="Q78" i="259"/>
  <c r="R78" i="259"/>
  <c r="Q79" i="259"/>
  <c r="V79" i="259"/>
  <c r="S79" i="259"/>
  <c r="U79" i="259"/>
  <c r="T79" i="259"/>
  <c r="R79" i="259"/>
  <c r="V80" i="259"/>
  <c r="U80" i="259"/>
  <c r="T80" i="259"/>
  <c r="S80" i="259"/>
  <c r="R80" i="259"/>
  <c r="Q80" i="259"/>
  <c r="W80" i="259" s="1"/>
  <c r="Y80" i="259" s="1"/>
  <c r="Q81" i="259"/>
  <c r="R81" i="259"/>
  <c r="S81" i="259"/>
  <c r="T81" i="259"/>
  <c r="V81" i="259"/>
  <c r="U81" i="259"/>
  <c r="S82" i="259"/>
  <c r="R82" i="259"/>
  <c r="Q82" i="259"/>
  <c r="U82" i="259"/>
  <c r="V82" i="259"/>
  <c r="T82" i="259"/>
  <c r="Q83" i="259"/>
  <c r="R83" i="259"/>
  <c r="S83" i="259"/>
  <c r="T83" i="259"/>
  <c r="V83" i="259"/>
  <c r="U83" i="259"/>
  <c r="T84" i="259"/>
  <c r="V84" i="259"/>
  <c r="U84" i="259"/>
  <c r="S84" i="259"/>
  <c r="R84" i="259"/>
  <c r="Q84" i="259"/>
  <c r="W84" i="259" s="1"/>
  <c r="Y84" i="259" s="1"/>
  <c r="S85" i="259"/>
  <c r="U85" i="259"/>
  <c r="T85" i="259"/>
  <c r="R85" i="259"/>
  <c r="Q85" i="259"/>
  <c r="V85" i="259"/>
  <c r="R86" i="259"/>
  <c r="S86" i="259"/>
  <c r="T86" i="259"/>
  <c r="Q86" i="259"/>
  <c r="V86" i="259"/>
  <c r="U86" i="259"/>
  <c r="S87" i="259"/>
  <c r="U87" i="259"/>
  <c r="V87" i="259"/>
  <c r="T87" i="259"/>
  <c r="R87" i="259"/>
  <c r="Q87" i="259"/>
  <c r="W87" i="259" s="1"/>
  <c r="Y87" i="259" s="1"/>
  <c r="S88" i="259"/>
  <c r="R88" i="259"/>
  <c r="Q88" i="259"/>
  <c r="U88" i="259"/>
  <c r="V88" i="259"/>
  <c r="T88" i="259"/>
  <c r="V89" i="259"/>
  <c r="U89" i="259"/>
  <c r="R89" i="259"/>
  <c r="T89" i="259"/>
  <c r="S89" i="259"/>
  <c r="Q89" i="259"/>
  <c r="W89" i="259" s="1"/>
  <c r="Y89" i="259" s="1"/>
  <c r="Q90" i="259"/>
  <c r="U90" i="259"/>
  <c r="V90" i="259"/>
  <c r="T90" i="259"/>
  <c r="S90" i="259"/>
  <c r="R90" i="259"/>
  <c r="U91" i="259"/>
  <c r="R91" i="259"/>
  <c r="S91" i="259"/>
  <c r="T91" i="259"/>
  <c r="Q91" i="259"/>
  <c r="V91" i="259"/>
  <c r="U92" i="259"/>
  <c r="V92" i="259"/>
  <c r="S92" i="259"/>
  <c r="Q92" i="259"/>
  <c r="R92" i="259"/>
  <c r="T92" i="259"/>
  <c r="Q93" i="259"/>
  <c r="T93" i="259"/>
  <c r="S93" i="259"/>
  <c r="U93" i="259"/>
  <c r="V93" i="259"/>
  <c r="R93" i="259"/>
  <c r="W93" i="259" s="1"/>
  <c r="Y93" i="259" s="1"/>
  <c r="V153" i="263"/>
  <c r="S153" i="263"/>
  <c r="U153" i="263"/>
  <c r="W153" i="263"/>
  <c r="S151" i="263"/>
  <c r="T151" i="263"/>
  <c r="U151" i="263"/>
  <c r="R151" i="263"/>
  <c r="V151" i="263"/>
  <c r="W151" i="263"/>
  <c r="W150" i="263"/>
  <c r="V150" i="263"/>
  <c r="U150" i="263"/>
  <c r="T150" i="263"/>
  <c r="S150" i="263"/>
  <c r="R150" i="263"/>
  <c r="X150" i="263" s="1"/>
  <c r="Z150" i="263" s="1"/>
  <c r="S149" i="263"/>
  <c r="W149" i="263"/>
  <c r="V149" i="263"/>
  <c r="U149" i="263"/>
  <c r="T149" i="263"/>
  <c r="R149" i="263"/>
  <c r="X149" i="263" s="1"/>
  <c r="Z149" i="263" s="1"/>
  <c r="T148" i="263"/>
  <c r="S148" i="263"/>
  <c r="R148" i="263"/>
  <c r="W148" i="263"/>
  <c r="V148" i="263"/>
  <c r="U148" i="263"/>
  <c r="T147" i="263"/>
  <c r="W147" i="263"/>
  <c r="V147" i="263"/>
  <c r="R147" i="263"/>
  <c r="S147" i="263"/>
  <c r="U147" i="263"/>
  <c r="S146" i="263"/>
  <c r="R146" i="263"/>
  <c r="T146" i="263"/>
  <c r="W146" i="263"/>
  <c r="V146" i="263"/>
  <c r="U146" i="263"/>
  <c r="R145" i="263"/>
  <c r="T145" i="263"/>
  <c r="U145" i="263"/>
  <c r="V145" i="263"/>
  <c r="W145" i="263"/>
  <c r="S145" i="263"/>
  <c r="R144" i="263"/>
  <c r="S144" i="263"/>
  <c r="T144" i="263"/>
  <c r="W144" i="263"/>
  <c r="U144" i="263"/>
  <c r="V144" i="263"/>
  <c r="V143" i="263"/>
  <c r="S143" i="263"/>
  <c r="R143" i="263"/>
  <c r="T143" i="263"/>
  <c r="U143" i="263"/>
  <c r="W143" i="263"/>
  <c r="W142" i="263"/>
  <c r="V142" i="263"/>
  <c r="U142" i="263"/>
  <c r="T142" i="263"/>
  <c r="S142" i="263"/>
  <c r="R142" i="263"/>
  <c r="X142" i="263" s="1"/>
  <c r="Z142" i="263" s="1"/>
  <c r="W141" i="263"/>
  <c r="V141" i="263"/>
  <c r="U141" i="263"/>
  <c r="R141" i="263"/>
  <c r="S141" i="263"/>
  <c r="T141" i="263"/>
  <c r="W140" i="263"/>
  <c r="S140" i="263"/>
  <c r="V140" i="263"/>
  <c r="U140" i="263"/>
  <c r="T140" i="263"/>
  <c r="R140" i="263"/>
  <c r="X140" i="263" s="1"/>
  <c r="Z140" i="263" s="1"/>
  <c r="S139" i="263"/>
  <c r="T139" i="263"/>
  <c r="U139" i="263"/>
  <c r="V139" i="263"/>
  <c r="W139" i="263"/>
  <c r="R139" i="263"/>
  <c r="X139" i="263" s="1"/>
  <c r="Z139" i="263" s="1"/>
  <c r="T138" i="263"/>
  <c r="S138" i="263"/>
  <c r="W138" i="263"/>
  <c r="V138" i="263"/>
  <c r="U138" i="263"/>
  <c r="R138" i="263"/>
  <c r="X138" i="263" s="1"/>
  <c r="Z138" i="263" s="1"/>
  <c r="W137" i="263"/>
  <c r="U137" i="263"/>
  <c r="T137" i="263"/>
  <c r="S137" i="263"/>
  <c r="R137" i="263"/>
  <c r="V137" i="263"/>
  <c r="T136" i="263"/>
  <c r="U136" i="263"/>
  <c r="V136" i="263"/>
  <c r="W136" i="263"/>
  <c r="S136" i="263"/>
  <c r="R136" i="263"/>
  <c r="X136" i="263" s="1"/>
  <c r="Z136" i="263" s="1"/>
  <c r="R135" i="263"/>
  <c r="W135" i="263"/>
  <c r="V135" i="263"/>
  <c r="U135" i="263"/>
  <c r="T135" i="263"/>
  <c r="S135" i="263"/>
  <c r="T134" i="263"/>
  <c r="S134" i="263"/>
  <c r="R134" i="263"/>
  <c r="V134" i="263"/>
  <c r="U134" i="263"/>
  <c r="W134" i="263"/>
  <c r="R133" i="263"/>
  <c r="W133" i="263"/>
  <c r="V133" i="263"/>
  <c r="U133" i="263"/>
  <c r="T133" i="263"/>
  <c r="S133" i="263"/>
  <c r="R132" i="263"/>
  <c r="W132" i="263"/>
  <c r="V132" i="263"/>
  <c r="T132" i="263"/>
  <c r="U132" i="263"/>
  <c r="S132" i="263"/>
  <c r="R131" i="263"/>
  <c r="S131" i="263"/>
  <c r="V131" i="263"/>
  <c r="U131" i="263"/>
  <c r="W131" i="263"/>
  <c r="T131" i="263"/>
  <c r="S130" i="263"/>
  <c r="T130" i="263"/>
  <c r="U130" i="263"/>
  <c r="V130" i="263"/>
  <c r="W130" i="263"/>
  <c r="R130" i="263"/>
  <c r="X130" i="263" s="1"/>
  <c r="Z130" i="263" s="1"/>
  <c r="T129" i="263"/>
  <c r="W129" i="263"/>
  <c r="V129" i="263"/>
  <c r="R129" i="263"/>
  <c r="S129" i="263"/>
  <c r="U129" i="263"/>
  <c r="W128" i="263"/>
  <c r="U128" i="263"/>
  <c r="T128" i="263"/>
  <c r="S128" i="263"/>
  <c r="R128" i="263"/>
  <c r="V128" i="263"/>
  <c r="U127" i="263"/>
  <c r="T127" i="263"/>
  <c r="S127" i="263"/>
  <c r="R127" i="263"/>
  <c r="W127" i="263"/>
  <c r="V127" i="263"/>
  <c r="U126" i="263"/>
  <c r="T126" i="263"/>
  <c r="S126" i="263"/>
  <c r="R126" i="263"/>
  <c r="W126" i="263"/>
  <c r="V126" i="263"/>
  <c r="W125" i="263"/>
  <c r="V125" i="263"/>
  <c r="U125" i="263"/>
  <c r="T125" i="263"/>
  <c r="S125" i="263"/>
  <c r="R125" i="263"/>
  <c r="X125" i="263" s="1"/>
  <c r="Z125" i="263" s="1"/>
  <c r="S124" i="263"/>
  <c r="W124" i="263"/>
  <c r="V124" i="263"/>
  <c r="U124" i="263"/>
  <c r="T124" i="263"/>
  <c r="R124" i="263"/>
  <c r="X124" i="263" s="1"/>
  <c r="Z124" i="263" s="1"/>
  <c r="S123" i="263"/>
  <c r="T123" i="263"/>
  <c r="U123" i="263"/>
  <c r="V123" i="263"/>
  <c r="W123" i="263"/>
  <c r="R123" i="263"/>
  <c r="X123" i="263" s="1"/>
  <c r="Z123" i="263" s="1"/>
  <c r="U122" i="263"/>
  <c r="T122" i="263"/>
  <c r="S122" i="263"/>
  <c r="R122" i="263"/>
  <c r="W122" i="263"/>
  <c r="V122" i="263"/>
  <c r="W121" i="263"/>
  <c r="S121" i="263"/>
  <c r="T121" i="263"/>
  <c r="U121" i="263"/>
  <c r="V121" i="263"/>
  <c r="R121" i="263"/>
  <c r="X121" i="263" s="1"/>
  <c r="Z121" i="263" s="1"/>
  <c r="W120" i="263"/>
  <c r="T120" i="263"/>
  <c r="U120" i="263"/>
  <c r="V120" i="263"/>
  <c r="R120" i="263"/>
  <c r="S120" i="263"/>
  <c r="W119" i="263"/>
  <c r="V119" i="263"/>
  <c r="T119" i="263"/>
  <c r="S119" i="263"/>
  <c r="R119" i="263"/>
  <c r="U119" i="263"/>
  <c r="T118" i="263"/>
  <c r="S118" i="263"/>
  <c r="R118" i="263"/>
  <c r="W118" i="263"/>
  <c r="V118" i="263"/>
  <c r="U118" i="263"/>
  <c r="V117" i="263"/>
  <c r="S117" i="263"/>
  <c r="R117" i="263"/>
  <c r="T117" i="263"/>
  <c r="U117" i="263"/>
  <c r="W117" i="263"/>
  <c r="W116" i="263"/>
  <c r="V116" i="263"/>
  <c r="U116" i="263"/>
  <c r="T116" i="263"/>
  <c r="S116" i="263"/>
  <c r="R116" i="263"/>
  <c r="X116" i="263" s="1"/>
  <c r="Z116" i="263" s="1"/>
  <c r="R115" i="263"/>
  <c r="V115" i="263"/>
  <c r="U115" i="263"/>
  <c r="T115" i="263"/>
  <c r="S115" i="263"/>
  <c r="W115" i="263"/>
  <c r="R114" i="263"/>
  <c r="W114" i="263"/>
  <c r="V114" i="263"/>
  <c r="U114" i="263"/>
  <c r="T114" i="263"/>
  <c r="S114" i="263"/>
  <c r="S113" i="263"/>
  <c r="R113" i="263"/>
  <c r="W113" i="263"/>
  <c r="V113" i="263"/>
  <c r="U113" i="263"/>
  <c r="T113" i="263"/>
  <c r="T112" i="263"/>
  <c r="R112" i="263"/>
  <c r="U112" i="263"/>
  <c r="S112" i="263"/>
  <c r="V112" i="263"/>
  <c r="W112" i="263"/>
  <c r="T111" i="263"/>
  <c r="W111" i="263"/>
  <c r="U111" i="263"/>
  <c r="R111" i="263"/>
  <c r="S111" i="263"/>
  <c r="V111" i="263"/>
  <c r="R110" i="263"/>
  <c r="S110" i="263"/>
  <c r="U110" i="263"/>
  <c r="V110" i="263"/>
  <c r="W110" i="263"/>
  <c r="T110" i="263"/>
  <c r="U109" i="263"/>
  <c r="R109" i="263"/>
  <c r="V109" i="263"/>
  <c r="T109" i="263"/>
  <c r="W109" i="263"/>
  <c r="S109" i="263"/>
  <c r="T108" i="263"/>
  <c r="U108" i="263"/>
  <c r="V108" i="263"/>
  <c r="R108" i="263"/>
  <c r="S108" i="263"/>
  <c r="W108" i="263"/>
  <c r="V107" i="263"/>
  <c r="W107" i="263"/>
  <c r="S107" i="263"/>
  <c r="U107" i="263"/>
  <c r="T107" i="263"/>
  <c r="R107" i="263"/>
  <c r="X107" i="263" s="1"/>
  <c r="Z107" i="263" s="1"/>
  <c r="S106" i="263"/>
  <c r="U106" i="263"/>
  <c r="V106" i="263"/>
  <c r="W106" i="263"/>
  <c r="R106" i="263"/>
  <c r="T106" i="263"/>
  <c r="V105" i="263"/>
  <c r="W105" i="263"/>
  <c r="T105" i="263"/>
  <c r="R105" i="263"/>
  <c r="S105" i="263"/>
  <c r="U105" i="263"/>
  <c r="W104" i="263"/>
  <c r="T104" i="263"/>
  <c r="R104" i="263"/>
  <c r="S104" i="263"/>
  <c r="U104" i="263"/>
  <c r="V104" i="263"/>
  <c r="W103" i="263"/>
  <c r="V103" i="263"/>
  <c r="U103" i="263"/>
  <c r="T103" i="263"/>
  <c r="S103" i="263"/>
  <c r="R103" i="263"/>
  <c r="X103" i="263" s="1"/>
  <c r="Z103" i="263" s="1"/>
  <c r="T102" i="263"/>
  <c r="S102" i="263"/>
  <c r="V102" i="263"/>
  <c r="R102" i="263"/>
  <c r="W102" i="263"/>
  <c r="U102" i="263"/>
  <c r="V101" i="263"/>
  <c r="U101" i="263"/>
  <c r="T101" i="263"/>
  <c r="S101" i="263"/>
  <c r="R101" i="263"/>
  <c r="W101" i="263"/>
  <c r="W100" i="263"/>
  <c r="V100" i="263"/>
  <c r="U100" i="263"/>
  <c r="T100" i="263"/>
  <c r="R100" i="263"/>
  <c r="S100" i="263"/>
  <c r="R99" i="263"/>
  <c r="V99" i="263"/>
  <c r="U99" i="263"/>
  <c r="T99" i="263"/>
  <c r="S99" i="263"/>
  <c r="W99" i="263"/>
  <c r="V98" i="263"/>
  <c r="W98" i="263"/>
  <c r="S98" i="263"/>
  <c r="R98" i="263"/>
  <c r="T98" i="263"/>
  <c r="U98" i="263"/>
  <c r="U97" i="263"/>
  <c r="V97" i="263"/>
  <c r="W97" i="263"/>
  <c r="S97" i="263"/>
  <c r="T97" i="263"/>
  <c r="R97" i="263"/>
  <c r="X97" i="263" s="1"/>
  <c r="Z97" i="263" s="1"/>
  <c r="U96" i="263"/>
  <c r="T96" i="263"/>
  <c r="W96" i="263"/>
  <c r="R96" i="263"/>
  <c r="V96" i="263"/>
  <c r="S96" i="263"/>
  <c r="T95" i="263"/>
  <c r="S95" i="263"/>
  <c r="R95" i="263"/>
  <c r="W95" i="263"/>
  <c r="V95" i="263"/>
  <c r="U95" i="263"/>
  <c r="R94" i="263"/>
  <c r="S94" i="263"/>
  <c r="T94" i="263"/>
  <c r="U94" i="263"/>
  <c r="W94" i="263"/>
  <c r="V94" i="263"/>
  <c r="T93" i="263"/>
  <c r="S93" i="263"/>
  <c r="R93" i="263"/>
  <c r="V93" i="263"/>
  <c r="W93" i="263"/>
  <c r="U93" i="263"/>
  <c r="T92" i="263"/>
  <c r="W92" i="263"/>
  <c r="U92" i="263"/>
  <c r="R92" i="263"/>
  <c r="V92" i="263"/>
  <c r="S92" i="263"/>
  <c r="R91" i="263"/>
  <c r="S91" i="263"/>
  <c r="U91" i="263"/>
  <c r="V91" i="263"/>
  <c r="W91" i="263"/>
  <c r="T91" i="263"/>
  <c r="U90" i="263"/>
  <c r="W90" i="263"/>
  <c r="R90" i="263"/>
  <c r="V90" i="263"/>
  <c r="S90" i="263"/>
  <c r="T90" i="263"/>
  <c r="V89" i="263"/>
  <c r="W89" i="263"/>
  <c r="U89" i="263"/>
  <c r="T89" i="263"/>
  <c r="R89" i="263"/>
  <c r="S89" i="263"/>
  <c r="W88" i="263"/>
  <c r="V88" i="263"/>
  <c r="U88" i="263"/>
  <c r="T88" i="263"/>
  <c r="R88" i="263"/>
  <c r="S88" i="263"/>
  <c r="S87" i="263"/>
  <c r="W87" i="263"/>
  <c r="V87" i="263"/>
  <c r="U87" i="263"/>
  <c r="T87" i="263"/>
  <c r="R87" i="263"/>
  <c r="S86" i="263"/>
  <c r="T86" i="263"/>
  <c r="U86" i="263"/>
  <c r="V86" i="263"/>
  <c r="W86" i="263"/>
  <c r="R86" i="263"/>
  <c r="X86" i="263" s="1"/>
  <c r="Z86" i="263" s="1"/>
  <c r="I86" i="263"/>
  <c r="R159" i="263"/>
  <c r="U85" i="263"/>
  <c r="R85" i="263"/>
  <c r="S85" i="263"/>
  <c r="T85" i="263"/>
  <c r="W85" i="263"/>
  <c r="V85" i="263"/>
  <c r="R84" i="263"/>
  <c r="S84" i="263"/>
  <c r="T84" i="263"/>
  <c r="U84" i="263"/>
  <c r="V84" i="263"/>
  <c r="W84" i="263"/>
  <c r="W83" i="263"/>
  <c r="V83" i="263"/>
  <c r="U83" i="263"/>
  <c r="T83" i="263"/>
  <c r="S83" i="263"/>
  <c r="R83" i="263"/>
  <c r="X83" i="263" s="1"/>
  <c r="Z83" i="263" s="1"/>
  <c r="R82" i="263"/>
  <c r="T82" i="263"/>
  <c r="W82" i="263"/>
  <c r="V82" i="263"/>
  <c r="U82" i="263"/>
  <c r="S82" i="263"/>
  <c r="T81" i="263"/>
  <c r="U81" i="263"/>
  <c r="V81" i="263"/>
  <c r="W81" i="263"/>
  <c r="R81" i="263"/>
  <c r="S81" i="263"/>
  <c r="R80" i="263"/>
  <c r="T80" i="263"/>
  <c r="U80" i="263"/>
  <c r="V80" i="263"/>
  <c r="W80" i="263"/>
  <c r="S80" i="263"/>
  <c r="S79" i="263"/>
  <c r="W79" i="263"/>
  <c r="V79" i="263"/>
  <c r="T79" i="263"/>
  <c r="U79" i="263"/>
  <c r="R79" i="263"/>
  <c r="X79" i="263" s="1"/>
  <c r="Z79" i="263" s="1"/>
  <c r="V78" i="263"/>
  <c r="U78" i="263"/>
  <c r="T78" i="263"/>
  <c r="W78" i="263"/>
  <c r="S78" i="263"/>
  <c r="R78" i="263"/>
  <c r="X78" i="263" s="1"/>
  <c r="Z78" i="263" s="1"/>
  <c r="V77" i="263"/>
  <c r="W77" i="263"/>
  <c r="U77" i="263"/>
  <c r="R77" i="263"/>
  <c r="S77" i="263"/>
  <c r="T77" i="263"/>
  <c r="T76" i="263"/>
  <c r="S76" i="263"/>
  <c r="R76" i="263"/>
  <c r="U76" i="263"/>
  <c r="V76" i="263"/>
  <c r="W76" i="263"/>
  <c r="R75" i="263"/>
  <c r="W75" i="263"/>
  <c r="T75" i="263"/>
  <c r="U75" i="263"/>
  <c r="V75" i="263"/>
  <c r="S75" i="263"/>
  <c r="R74" i="263"/>
  <c r="S74" i="263"/>
  <c r="W74" i="263"/>
  <c r="U74" i="263"/>
  <c r="V74" i="263"/>
  <c r="T74" i="263"/>
  <c r="S73" i="263"/>
  <c r="V73" i="263"/>
  <c r="U73" i="263"/>
  <c r="W73" i="263"/>
  <c r="T73" i="263"/>
  <c r="R73" i="263"/>
  <c r="X73" i="263" s="1"/>
  <c r="Z73" i="263" s="1"/>
  <c r="V72" i="263"/>
  <c r="W72" i="263"/>
  <c r="R72" i="263"/>
  <c r="S72" i="263"/>
  <c r="T72" i="263"/>
  <c r="U72" i="263"/>
  <c r="R71" i="263"/>
  <c r="U71" i="263"/>
  <c r="V71" i="263"/>
  <c r="S71" i="263"/>
  <c r="W71" i="263"/>
  <c r="T71" i="263"/>
  <c r="R162" i="263"/>
  <c r="I71" i="263"/>
  <c r="W70" i="263"/>
  <c r="V70" i="263"/>
  <c r="T70" i="263"/>
  <c r="S70" i="263"/>
  <c r="R70" i="263"/>
  <c r="U70" i="263"/>
  <c r="R69" i="263"/>
  <c r="W69" i="263"/>
  <c r="U69" i="263"/>
  <c r="V69" i="263"/>
  <c r="T69" i="263"/>
  <c r="S69" i="263"/>
  <c r="W68" i="263"/>
  <c r="T68" i="263"/>
  <c r="S68" i="263"/>
  <c r="R68" i="263"/>
  <c r="V68" i="263"/>
  <c r="U68" i="263"/>
  <c r="W67" i="263"/>
  <c r="V67" i="263"/>
  <c r="U67" i="263"/>
  <c r="R67" i="263"/>
  <c r="T67" i="263"/>
  <c r="S67" i="263"/>
  <c r="W66" i="263"/>
  <c r="R66" i="263"/>
  <c r="S66" i="263"/>
  <c r="U66" i="263"/>
  <c r="T66" i="263"/>
  <c r="V66" i="263"/>
  <c r="V65" i="263"/>
  <c r="R65" i="263"/>
  <c r="S65" i="263"/>
  <c r="T65" i="263"/>
  <c r="U65" i="263"/>
  <c r="W65" i="263"/>
  <c r="W64" i="263"/>
  <c r="V64" i="263"/>
  <c r="T64" i="263"/>
  <c r="S64" i="263"/>
  <c r="U64" i="263"/>
  <c r="R64" i="263"/>
  <c r="X64" i="263" s="1"/>
  <c r="Z64" i="263" s="1"/>
  <c r="S63" i="263"/>
  <c r="V63" i="263"/>
  <c r="U63" i="263"/>
  <c r="T63" i="263"/>
  <c r="R63" i="263"/>
  <c r="W63" i="263"/>
  <c r="T62" i="263"/>
  <c r="U62" i="263"/>
  <c r="V62" i="263"/>
  <c r="W62" i="263"/>
  <c r="R62" i="263"/>
  <c r="S62" i="263"/>
  <c r="R61" i="263"/>
  <c r="W61" i="263"/>
  <c r="U61" i="263"/>
  <c r="S61" i="263"/>
  <c r="T61" i="263"/>
  <c r="V61" i="263"/>
  <c r="V60" i="263"/>
  <c r="T60" i="263"/>
  <c r="S60" i="263"/>
  <c r="U60" i="263"/>
  <c r="R60" i="263"/>
  <c r="W60" i="263"/>
  <c r="R59" i="263"/>
  <c r="W59" i="263"/>
  <c r="U59" i="263"/>
  <c r="T59" i="263"/>
  <c r="S59" i="263"/>
  <c r="V59" i="263"/>
  <c r="U58" i="263"/>
  <c r="R58" i="263"/>
  <c r="W58" i="263"/>
  <c r="V58" i="263"/>
  <c r="T58" i="263"/>
  <c r="S58" i="263"/>
  <c r="V57" i="263"/>
  <c r="W57" i="263"/>
  <c r="R57" i="263"/>
  <c r="T57" i="263"/>
  <c r="U57" i="263"/>
  <c r="S57" i="263"/>
  <c r="R56" i="263"/>
  <c r="W56" i="263"/>
  <c r="V56" i="263"/>
  <c r="U56" i="263"/>
  <c r="T56" i="263"/>
  <c r="S56" i="263"/>
  <c r="U55" i="263"/>
  <c r="T55" i="263"/>
  <c r="S55" i="263"/>
  <c r="R55" i="263"/>
  <c r="W55" i="263"/>
  <c r="V55" i="263"/>
  <c r="T54" i="263"/>
  <c r="S54" i="263"/>
  <c r="V54" i="263"/>
  <c r="W54" i="263"/>
  <c r="R54" i="263"/>
  <c r="U54" i="263"/>
  <c r="U53" i="263"/>
  <c r="V53" i="263"/>
  <c r="W53" i="263"/>
  <c r="S53" i="263"/>
  <c r="T53" i="263"/>
  <c r="R53" i="263"/>
  <c r="X53" i="263" s="1"/>
  <c r="Z53" i="263" s="1"/>
  <c r="V52" i="263"/>
  <c r="R52" i="263"/>
  <c r="S52" i="263"/>
  <c r="T52" i="263"/>
  <c r="U52" i="263"/>
  <c r="W52" i="263"/>
  <c r="V51" i="263"/>
  <c r="U51" i="263"/>
  <c r="W51" i="263"/>
  <c r="T51" i="263"/>
  <c r="S51" i="263"/>
  <c r="R51" i="263"/>
  <c r="X51" i="263" s="1"/>
  <c r="Z51" i="263" s="1"/>
  <c r="S50" i="263"/>
  <c r="R50" i="263"/>
  <c r="W50" i="263"/>
  <c r="V50" i="263"/>
  <c r="U50" i="263"/>
  <c r="T50" i="263"/>
  <c r="V49" i="263"/>
  <c r="W49" i="263"/>
  <c r="U49" i="263"/>
  <c r="T49" i="263"/>
  <c r="S49" i="263"/>
  <c r="R49" i="263"/>
  <c r="X49" i="263" s="1"/>
  <c r="Z49" i="263" s="1"/>
  <c r="W48" i="263"/>
  <c r="V48" i="263"/>
  <c r="U48" i="263"/>
  <c r="T48" i="263"/>
  <c r="S48" i="263"/>
  <c r="R48" i="263"/>
  <c r="X48" i="263" s="1"/>
  <c r="Z48" i="263" s="1"/>
  <c r="W47" i="263"/>
  <c r="V47" i="263"/>
  <c r="U47" i="263"/>
  <c r="T47" i="263"/>
  <c r="S47" i="263"/>
  <c r="R47" i="263"/>
  <c r="X47" i="263" s="1"/>
  <c r="Z47" i="263" s="1"/>
  <c r="R46" i="263"/>
  <c r="W46" i="263"/>
  <c r="V46" i="263"/>
  <c r="U46" i="263"/>
  <c r="T46" i="263"/>
  <c r="S46" i="263"/>
  <c r="R45" i="263"/>
  <c r="S45" i="263"/>
  <c r="T45" i="263"/>
  <c r="U45" i="263"/>
  <c r="V45" i="263"/>
  <c r="W45" i="263"/>
  <c r="V44" i="263"/>
  <c r="W44" i="263"/>
  <c r="R44" i="263"/>
  <c r="S44" i="263"/>
  <c r="T44" i="263"/>
  <c r="U44" i="263"/>
  <c r="V43" i="263"/>
  <c r="W43" i="263"/>
  <c r="T43" i="263"/>
  <c r="R43" i="263"/>
  <c r="S43" i="263"/>
  <c r="U43" i="263"/>
  <c r="W42" i="263"/>
  <c r="V42" i="263"/>
  <c r="U42" i="263"/>
  <c r="T42" i="263"/>
  <c r="S42" i="263"/>
  <c r="R42" i="263"/>
  <c r="X42" i="263" s="1"/>
  <c r="Z42" i="263" s="1"/>
  <c r="Q159" i="263"/>
  <c r="I42" i="263"/>
  <c r="S41" i="263"/>
  <c r="R41" i="263"/>
  <c r="W41" i="263"/>
  <c r="V41" i="263"/>
  <c r="U41" i="263"/>
  <c r="T41" i="263"/>
  <c r="R40" i="263"/>
  <c r="U40" i="263"/>
  <c r="W40" i="263"/>
  <c r="V40" i="263"/>
  <c r="T40" i="263"/>
  <c r="S40" i="263"/>
  <c r="T39" i="263"/>
  <c r="R39" i="263"/>
  <c r="S39" i="263"/>
  <c r="W39" i="263"/>
  <c r="V39" i="263"/>
  <c r="U39" i="263"/>
  <c r="U38" i="263"/>
  <c r="V38" i="263"/>
  <c r="W38" i="263"/>
  <c r="R38" i="263"/>
  <c r="S38" i="263"/>
  <c r="T38" i="263"/>
  <c r="V37" i="263"/>
  <c r="W37" i="263"/>
  <c r="S37" i="263"/>
  <c r="R37" i="263"/>
  <c r="T37" i="263"/>
  <c r="U37" i="263"/>
  <c r="I37" i="263"/>
  <c r="W162" i="263"/>
  <c r="R36" i="263"/>
  <c r="W36" i="263"/>
  <c r="V36" i="263"/>
  <c r="U36" i="263"/>
  <c r="T36" i="263"/>
  <c r="S36" i="263"/>
  <c r="W35" i="263"/>
  <c r="U35" i="263"/>
  <c r="R35" i="263"/>
  <c r="S35" i="263"/>
  <c r="T35" i="263"/>
  <c r="V35" i="263"/>
  <c r="S34" i="263"/>
  <c r="T34" i="263"/>
  <c r="U34" i="263"/>
  <c r="V34" i="263"/>
  <c r="W34" i="263"/>
  <c r="R34" i="263"/>
  <c r="X34" i="263" s="1"/>
  <c r="Z34" i="263" s="1"/>
  <c r="U33" i="263"/>
  <c r="T33" i="263"/>
  <c r="S33" i="263"/>
  <c r="R33" i="263"/>
  <c r="W33" i="263"/>
  <c r="V33" i="263"/>
  <c r="Q162" i="263"/>
  <c r="S162" i="263" s="1"/>
  <c r="I33" i="263"/>
  <c r="S32" i="263"/>
  <c r="U32" i="263"/>
  <c r="V32" i="263"/>
  <c r="T32" i="263"/>
  <c r="R32" i="263"/>
  <c r="W32" i="263"/>
  <c r="R31" i="263"/>
  <c r="S31" i="263"/>
  <c r="U31" i="263"/>
  <c r="T31" i="263"/>
  <c r="W31" i="263"/>
  <c r="V31" i="263"/>
  <c r="V30" i="263"/>
  <c r="R30" i="263"/>
  <c r="S30" i="263"/>
  <c r="T30" i="263"/>
  <c r="U30" i="263"/>
  <c r="W30" i="263"/>
  <c r="R29" i="263"/>
  <c r="S29" i="263"/>
  <c r="U29" i="263"/>
  <c r="T29" i="263"/>
  <c r="W29" i="263"/>
  <c r="V29" i="263"/>
  <c r="V28" i="263"/>
  <c r="R28" i="263"/>
  <c r="W28" i="263"/>
  <c r="U28" i="263"/>
  <c r="T28" i="263"/>
  <c r="S28" i="263"/>
  <c r="W27" i="263"/>
  <c r="V27" i="263"/>
  <c r="U27" i="263"/>
  <c r="T27" i="263"/>
  <c r="S27" i="263"/>
  <c r="R27" i="263"/>
  <c r="X27" i="263" s="1"/>
  <c r="Z27" i="263" s="1"/>
  <c r="U26" i="263"/>
  <c r="W26" i="263"/>
  <c r="T26" i="263"/>
  <c r="S26" i="263"/>
  <c r="R26" i="263"/>
  <c r="V26" i="263"/>
  <c r="V25" i="263"/>
  <c r="U25" i="263"/>
  <c r="T25" i="263"/>
  <c r="R25" i="263"/>
  <c r="S25" i="263"/>
  <c r="W25" i="263"/>
  <c r="W24" i="263"/>
  <c r="V24" i="263"/>
  <c r="U24" i="263"/>
  <c r="T24" i="263"/>
  <c r="S24" i="263"/>
  <c r="R24" i="263"/>
  <c r="X24" i="263" s="1"/>
  <c r="Z24" i="263" s="1"/>
  <c r="W23" i="263"/>
  <c r="R23" i="263"/>
  <c r="S23" i="263"/>
  <c r="T23" i="263"/>
  <c r="U23" i="263"/>
  <c r="V23" i="263"/>
  <c r="R22" i="263"/>
  <c r="W22" i="263"/>
  <c r="V22" i="263"/>
  <c r="S22" i="263"/>
  <c r="T22" i="263"/>
  <c r="U22" i="263"/>
  <c r="R21" i="263"/>
  <c r="W21" i="263"/>
  <c r="V21" i="263"/>
  <c r="U21" i="263"/>
  <c r="T21" i="263"/>
  <c r="S21" i="263"/>
  <c r="R20" i="263"/>
  <c r="W20" i="263"/>
  <c r="V20" i="263"/>
  <c r="U20" i="263"/>
  <c r="T20" i="263"/>
  <c r="S20" i="263"/>
  <c r="V19" i="263"/>
  <c r="U19" i="263"/>
  <c r="T19" i="263"/>
  <c r="S19" i="263"/>
  <c r="R19" i="263"/>
  <c r="W19" i="263"/>
  <c r="V18" i="263"/>
  <c r="U18" i="263"/>
  <c r="S18" i="263"/>
  <c r="R18" i="263"/>
  <c r="T18" i="263"/>
  <c r="W18" i="263"/>
  <c r="R17" i="263"/>
  <c r="S17" i="263"/>
  <c r="T17" i="263"/>
  <c r="U17" i="263"/>
  <c r="V17" i="263"/>
  <c r="W17" i="263"/>
  <c r="I17" i="263"/>
  <c r="V159" i="263"/>
  <c r="T159" i="263"/>
  <c r="V16" i="263"/>
  <c r="W16" i="263"/>
  <c r="R16" i="263"/>
  <c r="S16" i="263"/>
  <c r="T16" i="263"/>
  <c r="U16" i="263"/>
  <c r="T15" i="263"/>
  <c r="R15" i="263"/>
  <c r="S15" i="263"/>
  <c r="W15" i="263"/>
  <c r="V15" i="263"/>
  <c r="U15" i="263"/>
  <c r="R14" i="263"/>
  <c r="S14" i="263"/>
  <c r="T14" i="263"/>
  <c r="W14" i="263"/>
  <c r="V14" i="263"/>
  <c r="U14" i="263"/>
  <c r="U13" i="263"/>
  <c r="W13" i="263"/>
  <c r="V13" i="263"/>
  <c r="S13" i="263"/>
  <c r="T13" i="263"/>
  <c r="R13" i="263"/>
  <c r="X13" i="263" s="1"/>
  <c r="Z13" i="263" s="1"/>
  <c r="W160" i="263"/>
  <c r="I13" i="263"/>
  <c r="U160" i="263"/>
  <c r="R12" i="263"/>
  <c r="W12" i="263"/>
  <c r="V12" i="263"/>
  <c r="U12" i="263"/>
  <c r="T12" i="263"/>
  <c r="S12" i="263"/>
  <c r="W11" i="263"/>
  <c r="V11" i="263"/>
  <c r="U11" i="263"/>
  <c r="T11" i="263"/>
  <c r="S11" i="263"/>
  <c r="R11" i="263"/>
  <c r="X11" i="263" s="1"/>
  <c r="Z11" i="263" s="1"/>
  <c r="V10" i="263"/>
  <c r="W10" i="263"/>
  <c r="U10" i="263"/>
  <c r="T10" i="263"/>
  <c r="S10" i="263"/>
  <c r="R10" i="263"/>
  <c r="X10" i="263" s="1"/>
  <c r="Z10" i="263" s="1"/>
  <c r="S9" i="263"/>
  <c r="R9" i="263"/>
  <c r="W9" i="263"/>
  <c r="V9" i="263"/>
  <c r="U9" i="263"/>
  <c r="T9" i="263"/>
  <c r="I9" i="263"/>
  <c r="T162" i="263"/>
  <c r="W8" i="263"/>
  <c r="V8" i="263"/>
  <c r="U8" i="263"/>
  <c r="T8" i="263"/>
  <c r="S8" i="263"/>
  <c r="R8" i="263"/>
  <c r="X8" i="263" s="1"/>
  <c r="Z8" i="263" s="1"/>
  <c r="I8" i="263"/>
  <c r="Q160" i="263"/>
  <c r="U7" i="263"/>
  <c r="T7" i="263"/>
  <c r="S7" i="263"/>
  <c r="R7" i="263"/>
  <c r="W7" i="263"/>
  <c r="V7" i="263"/>
  <c r="W6" i="263"/>
  <c r="R6" i="263"/>
  <c r="V6" i="263"/>
  <c r="U6" i="263"/>
  <c r="T6" i="263"/>
  <c r="S6" i="263"/>
  <c r="I6" i="263"/>
  <c r="U162" i="263"/>
  <c r="AJ5" i="263"/>
  <c r="AE6" i="263"/>
  <c r="T5" i="263"/>
  <c r="S5" i="263"/>
  <c r="R5" i="263"/>
  <c r="W5" i="263"/>
  <c r="V5" i="263"/>
  <c r="U5" i="263"/>
  <c r="R4" i="263"/>
  <c r="T4" i="263"/>
  <c r="U4" i="263"/>
  <c r="V4" i="263"/>
  <c r="W4" i="263"/>
  <c r="S4" i="263"/>
  <c r="I4" i="263"/>
  <c r="V162" i="263"/>
  <c r="W3" i="263"/>
  <c r="V3" i="263"/>
  <c r="U3" i="263"/>
  <c r="T3" i="263"/>
  <c r="S3" i="263"/>
  <c r="R3" i="263"/>
  <c r="X3" i="263" s="1"/>
  <c r="Z3" i="263" s="1"/>
  <c r="V160" i="263"/>
  <c r="I3" i="263"/>
  <c r="T160" i="263"/>
  <c r="T2" i="263"/>
  <c r="G155" i="263"/>
  <c r="W2" i="263"/>
  <c r="V2" i="263"/>
  <c r="U2" i="263"/>
  <c r="S2" i="263"/>
  <c r="R2" i="263"/>
  <c r="X2" i="263" s="1"/>
  <c r="Z2" i="263" s="1"/>
  <c r="I2" i="263"/>
  <c r="W159" i="263"/>
  <c r="A155" i="263"/>
  <c r="U159" i="263"/>
  <c r="U165" i="263" s="1"/>
  <c r="R160" i="263"/>
  <c r="T162" i="262"/>
  <c r="Q163" i="262"/>
  <c r="I3" i="262"/>
  <c r="I4" i="262"/>
  <c r="V163" i="262"/>
  <c r="V165" i="262"/>
  <c r="I9" i="262"/>
  <c r="U163" i="262"/>
  <c r="I13" i="262"/>
  <c r="W163" i="262"/>
  <c r="Q164" i="262"/>
  <c r="S164" i="262" s="1"/>
  <c r="I30" i="262"/>
  <c r="I38" i="262"/>
  <c r="W165" i="262"/>
  <c r="R156" i="262"/>
  <c r="T156" i="262"/>
  <c r="W156" i="262"/>
  <c r="V156" i="262"/>
  <c r="U156" i="262"/>
  <c r="S156" i="262"/>
  <c r="V155" i="262"/>
  <c r="T155" i="262"/>
  <c r="S155" i="262"/>
  <c r="U155" i="262"/>
  <c r="W155" i="262"/>
  <c r="R155" i="262"/>
  <c r="X155" i="262" s="1"/>
  <c r="Z155" i="262" s="1"/>
  <c r="W154" i="262"/>
  <c r="V154" i="262"/>
  <c r="U154" i="262"/>
  <c r="T154" i="262"/>
  <c r="S154" i="262"/>
  <c r="R154" i="262"/>
  <c r="X154" i="262" s="1"/>
  <c r="Z154" i="262" s="1"/>
  <c r="V150" i="262"/>
  <c r="W150" i="262"/>
  <c r="U150" i="262"/>
  <c r="T150" i="262"/>
  <c r="R150" i="262"/>
  <c r="S150" i="262"/>
  <c r="U149" i="262"/>
  <c r="V149" i="262"/>
  <c r="W149" i="262"/>
  <c r="R149" i="262"/>
  <c r="S149" i="262"/>
  <c r="T149" i="262"/>
  <c r="R148" i="262"/>
  <c r="S148" i="262"/>
  <c r="U148" i="262"/>
  <c r="V148" i="262"/>
  <c r="W148" i="262"/>
  <c r="T148" i="262"/>
  <c r="U147" i="262"/>
  <c r="T147" i="262"/>
  <c r="S147" i="262"/>
  <c r="R147" i="262"/>
  <c r="V147" i="262"/>
  <c r="W147" i="262"/>
  <c r="W146" i="262"/>
  <c r="T146" i="262"/>
  <c r="V146" i="262"/>
  <c r="U146" i="262"/>
  <c r="R146" i="262"/>
  <c r="S146" i="262"/>
  <c r="S145" i="262"/>
  <c r="T145" i="262"/>
  <c r="U145" i="262"/>
  <c r="W145" i="262"/>
  <c r="V145" i="262"/>
  <c r="R145" i="262"/>
  <c r="X145" i="262" s="1"/>
  <c r="Z145" i="262" s="1"/>
  <c r="U144" i="262"/>
  <c r="S144" i="262"/>
  <c r="R144" i="262"/>
  <c r="W144" i="262"/>
  <c r="V144" i="262"/>
  <c r="T144" i="262"/>
  <c r="U143" i="262"/>
  <c r="T143" i="262"/>
  <c r="S143" i="262"/>
  <c r="W143" i="262"/>
  <c r="R143" i="262"/>
  <c r="V143" i="262"/>
  <c r="U142" i="262"/>
  <c r="W142" i="262"/>
  <c r="R142" i="262"/>
  <c r="S142" i="262"/>
  <c r="V142" i="262"/>
  <c r="T142" i="262"/>
  <c r="V141" i="262"/>
  <c r="S141" i="262"/>
  <c r="W141" i="262"/>
  <c r="U141" i="262"/>
  <c r="T141" i="262"/>
  <c r="R141" i="262"/>
  <c r="X141" i="262" s="1"/>
  <c r="Z141" i="262" s="1"/>
  <c r="W140" i="262"/>
  <c r="U140" i="262"/>
  <c r="T140" i="262"/>
  <c r="S140" i="262"/>
  <c r="R140" i="262"/>
  <c r="V140" i="262"/>
  <c r="V139" i="262"/>
  <c r="T139" i="262"/>
  <c r="S139" i="262"/>
  <c r="R139" i="262"/>
  <c r="W139" i="262"/>
  <c r="U139" i="262"/>
  <c r="V138" i="262"/>
  <c r="W138" i="262"/>
  <c r="S138" i="262"/>
  <c r="T138" i="262"/>
  <c r="R138" i="262"/>
  <c r="U138" i="262"/>
  <c r="W137" i="262"/>
  <c r="S137" i="262"/>
  <c r="V137" i="262"/>
  <c r="U137" i="262"/>
  <c r="R137" i="262"/>
  <c r="T137" i="262"/>
  <c r="R136" i="262"/>
  <c r="W136" i="262"/>
  <c r="V136" i="262"/>
  <c r="U136" i="262"/>
  <c r="T136" i="262"/>
  <c r="S136" i="262"/>
  <c r="T135" i="262"/>
  <c r="R135" i="262"/>
  <c r="W135" i="262"/>
  <c r="V135" i="262"/>
  <c r="U135" i="262"/>
  <c r="S135" i="262"/>
  <c r="U134" i="262"/>
  <c r="T134" i="262"/>
  <c r="S134" i="262"/>
  <c r="R134" i="262"/>
  <c r="W134" i="262"/>
  <c r="V134" i="262"/>
  <c r="T133" i="262"/>
  <c r="U133" i="262"/>
  <c r="S133" i="262"/>
  <c r="R133" i="262"/>
  <c r="W133" i="262"/>
  <c r="V133" i="262"/>
  <c r="W132" i="262"/>
  <c r="T132" i="262"/>
  <c r="R132" i="262"/>
  <c r="S132" i="262"/>
  <c r="V132" i="262"/>
  <c r="U132" i="262"/>
  <c r="W131" i="262"/>
  <c r="R131" i="262"/>
  <c r="S131" i="262"/>
  <c r="T131" i="262"/>
  <c r="U131" i="262"/>
  <c r="V131" i="262"/>
  <c r="T130" i="262"/>
  <c r="U130" i="262"/>
  <c r="W130" i="262"/>
  <c r="V130" i="262"/>
  <c r="R130" i="262"/>
  <c r="S130" i="262"/>
  <c r="U129" i="262"/>
  <c r="T129" i="262"/>
  <c r="W129" i="262"/>
  <c r="V129" i="262"/>
  <c r="S129" i="262"/>
  <c r="R129" i="262"/>
  <c r="W128" i="262"/>
  <c r="V128" i="262"/>
  <c r="U128" i="262"/>
  <c r="T128" i="262"/>
  <c r="S128" i="262"/>
  <c r="R128" i="262"/>
  <c r="W127" i="262"/>
  <c r="V127" i="262"/>
  <c r="U127" i="262"/>
  <c r="T127" i="262"/>
  <c r="S127" i="262"/>
  <c r="R127" i="262"/>
  <c r="X127" i="262" s="1"/>
  <c r="Z127" i="262" s="1"/>
  <c r="W126" i="262"/>
  <c r="V126" i="262"/>
  <c r="U126" i="262"/>
  <c r="T126" i="262"/>
  <c r="S126" i="262"/>
  <c r="R126" i="262"/>
  <c r="X126" i="262" s="1"/>
  <c r="Z126" i="262" s="1"/>
  <c r="R125" i="262"/>
  <c r="V125" i="262"/>
  <c r="U125" i="262"/>
  <c r="T125" i="262"/>
  <c r="S125" i="262"/>
  <c r="W125" i="262"/>
  <c r="V124" i="262"/>
  <c r="U124" i="262"/>
  <c r="T124" i="262"/>
  <c r="S124" i="262"/>
  <c r="R124" i="262"/>
  <c r="W124" i="262"/>
  <c r="V123" i="262"/>
  <c r="S123" i="262"/>
  <c r="U123" i="262"/>
  <c r="T123" i="262"/>
  <c r="W123" i="262"/>
  <c r="R123" i="262"/>
  <c r="X123" i="262" s="1"/>
  <c r="Z123" i="262" s="1"/>
  <c r="R122" i="262"/>
  <c r="W122" i="262"/>
  <c r="U122" i="262"/>
  <c r="S122" i="262"/>
  <c r="T122" i="262"/>
  <c r="V122" i="262"/>
  <c r="T121" i="262"/>
  <c r="W121" i="262"/>
  <c r="S121" i="262"/>
  <c r="U121" i="262"/>
  <c r="V121" i="262"/>
  <c r="R121" i="262"/>
  <c r="R120" i="262"/>
  <c r="S120" i="262"/>
  <c r="U120" i="262"/>
  <c r="V120" i="262"/>
  <c r="W120" i="262"/>
  <c r="T120" i="262"/>
  <c r="T119" i="262"/>
  <c r="S119" i="262"/>
  <c r="R119" i="262"/>
  <c r="W119" i="262"/>
  <c r="V119" i="262"/>
  <c r="U119" i="262"/>
  <c r="W118" i="262"/>
  <c r="V118" i="262"/>
  <c r="U118" i="262"/>
  <c r="T118" i="262"/>
  <c r="R118" i="262"/>
  <c r="S118" i="262"/>
  <c r="V117" i="262"/>
  <c r="S117" i="262"/>
  <c r="T117" i="262"/>
  <c r="R117" i="262"/>
  <c r="U117" i="262"/>
  <c r="W117" i="262"/>
  <c r="V116" i="262"/>
  <c r="U116" i="262"/>
  <c r="T116" i="262"/>
  <c r="S116" i="262"/>
  <c r="R116" i="262"/>
  <c r="W116" i="262"/>
  <c r="R115" i="262"/>
  <c r="S115" i="262"/>
  <c r="T115" i="262"/>
  <c r="U115" i="262"/>
  <c r="V115" i="262"/>
  <c r="W115" i="262"/>
  <c r="S114" i="262"/>
  <c r="T114" i="262"/>
  <c r="U114" i="262"/>
  <c r="V114" i="262"/>
  <c r="W114" i="262"/>
  <c r="R114" i="262"/>
  <c r="U113" i="262"/>
  <c r="V113" i="262"/>
  <c r="W113" i="262"/>
  <c r="R113" i="262"/>
  <c r="S113" i="262"/>
  <c r="T113" i="262"/>
  <c r="W112" i="262"/>
  <c r="U112" i="262"/>
  <c r="T112" i="262"/>
  <c r="R112" i="262"/>
  <c r="S112" i="262"/>
  <c r="V112" i="262"/>
  <c r="S111" i="262"/>
  <c r="U111" i="262"/>
  <c r="V111" i="262"/>
  <c r="W111" i="262"/>
  <c r="R111" i="262"/>
  <c r="T111" i="262"/>
  <c r="R110" i="262"/>
  <c r="U110" i="262"/>
  <c r="W110" i="262"/>
  <c r="T110" i="262"/>
  <c r="V110" i="262"/>
  <c r="S110" i="262"/>
  <c r="R109" i="262"/>
  <c r="U109" i="262"/>
  <c r="T109" i="262"/>
  <c r="W109" i="262"/>
  <c r="S109" i="262"/>
  <c r="V109" i="262"/>
  <c r="V108" i="262"/>
  <c r="U108" i="262"/>
  <c r="R108" i="262"/>
  <c r="T108" i="262"/>
  <c r="S108" i="262"/>
  <c r="W108" i="262"/>
  <c r="W107" i="262"/>
  <c r="V107" i="262"/>
  <c r="S107" i="262"/>
  <c r="U107" i="262"/>
  <c r="T107" i="262"/>
  <c r="R107" i="262"/>
  <c r="V106" i="262"/>
  <c r="R106" i="262"/>
  <c r="S106" i="262"/>
  <c r="U106" i="262"/>
  <c r="W106" i="262"/>
  <c r="T106" i="262"/>
  <c r="T105" i="262"/>
  <c r="S105" i="262"/>
  <c r="R105" i="262"/>
  <c r="W105" i="262"/>
  <c r="V105" i="262"/>
  <c r="U105" i="262"/>
  <c r="V104" i="262"/>
  <c r="W104" i="262"/>
  <c r="R104" i="262"/>
  <c r="T104" i="262"/>
  <c r="U104" i="262"/>
  <c r="S104" i="262"/>
  <c r="U103" i="262"/>
  <c r="W103" i="262"/>
  <c r="R103" i="262"/>
  <c r="V103" i="262"/>
  <c r="T103" i="262"/>
  <c r="S103" i="262"/>
  <c r="R102" i="262"/>
  <c r="S102" i="262"/>
  <c r="T102" i="262"/>
  <c r="W102" i="262"/>
  <c r="V102" i="262"/>
  <c r="U102" i="262"/>
  <c r="S101" i="262"/>
  <c r="U101" i="262"/>
  <c r="V101" i="262"/>
  <c r="W101" i="262"/>
  <c r="R101" i="262"/>
  <c r="T101" i="262"/>
  <c r="R100" i="262"/>
  <c r="W100" i="262"/>
  <c r="T100" i="262"/>
  <c r="S100" i="262"/>
  <c r="V100" i="262"/>
  <c r="U100" i="262"/>
  <c r="W99" i="262"/>
  <c r="V99" i="262"/>
  <c r="T99" i="262"/>
  <c r="R99" i="262"/>
  <c r="S99" i="262"/>
  <c r="U99" i="262"/>
  <c r="R98" i="262"/>
  <c r="S98" i="262"/>
  <c r="T98" i="262"/>
  <c r="U98" i="262"/>
  <c r="V98" i="262"/>
  <c r="W98" i="262"/>
  <c r="U97" i="262"/>
  <c r="T97" i="262"/>
  <c r="S97" i="262"/>
  <c r="W97" i="262"/>
  <c r="R97" i="262"/>
  <c r="V97" i="262"/>
  <c r="T96" i="262"/>
  <c r="S96" i="262"/>
  <c r="R96" i="262"/>
  <c r="W96" i="262"/>
  <c r="V96" i="262"/>
  <c r="U96" i="262"/>
  <c r="W95" i="262"/>
  <c r="V95" i="262"/>
  <c r="U95" i="262"/>
  <c r="T95" i="262"/>
  <c r="S95" i="262"/>
  <c r="R95" i="262"/>
  <c r="W94" i="262"/>
  <c r="V94" i="262"/>
  <c r="U94" i="262"/>
  <c r="T94" i="262"/>
  <c r="S94" i="262"/>
  <c r="R94" i="262"/>
  <c r="T93" i="262"/>
  <c r="W93" i="262"/>
  <c r="U93" i="262"/>
  <c r="R93" i="262"/>
  <c r="V93" i="262"/>
  <c r="S93" i="262"/>
  <c r="R92" i="262"/>
  <c r="S92" i="262"/>
  <c r="U92" i="262"/>
  <c r="V92" i="262"/>
  <c r="W92" i="262"/>
  <c r="T92" i="262"/>
  <c r="U91" i="262"/>
  <c r="V91" i="262"/>
  <c r="W91" i="262"/>
  <c r="R91" i="262"/>
  <c r="S91" i="262"/>
  <c r="T91" i="262"/>
  <c r="V90" i="262"/>
  <c r="U90" i="262"/>
  <c r="W90" i="262"/>
  <c r="R90" i="262"/>
  <c r="S90" i="262"/>
  <c r="T90" i="262"/>
  <c r="U89" i="262"/>
  <c r="T89" i="262"/>
  <c r="S89" i="262"/>
  <c r="V89" i="262"/>
  <c r="W89" i="262"/>
  <c r="R89" i="262"/>
  <c r="X89" i="262" s="1"/>
  <c r="Z89" i="262" s="1"/>
  <c r="U88" i="262"/>
  <c r="R88" i="262"/>
  <c r="S88" i="262"/>
  <c r="T88" i="262"/>
  <c r="V88" i="262"/>
  <c r="W88" i="262"/>
  <c r="W87" i="262"/>
  <c r="V87" i="262"/>
  <c r="T87" i="262"/>
  <c r="U87" i="262"/>
  <c r="R87" i="262"/>
  <c r="S87" i="262"/>
  <c r="V86" i="262"/>
  <c r="W86" i="262"/>
  <c r="T86" i="262"/>
  <c r="R86" i="262"/>
  <c r="S86" i="262"/>
  <c r="U86" i="262"/>
  <c r="V85" i="262"/>
  <c r="U85" i="262"/>
  <c r="S85" i="262"/>
  <c r="T85" i="262"/>
  <c r="R85" i="262"/>
  <c r="W85" i="262"/>
  <c r="U84" i="262"/>
  <c r="S84" i="262"/>
  <c r="T84" i="262"/>
  <c r="R84" i="262"/>
  <c r="V84" i="262"/>
  <c r="W84" i="262"/>
  <c r="R83" i="262"/>
  <c r="S83" i="262"/>
  <c r="T83" i="262"/>
  <c r="U83" i="262"/>
  <c r="W83" i="262"/>
  <c r="V83" i="262"/>
  <c r="U82" i="262"/>
  <c r="V82" i="262"/>
  <c r="T82" i="262"/>
  <c r="R82" i="262"/>
  <c r="W82" i="262"/>
  <c r="S82" i="262"/>
  <c r="U81" i="262"/>
  <c r="V81" i="262"/>
  <c r="S81" i="262"/>
  <c r="W81" i="262"/>
  <c r="R81" i="262"/>
  <c r="T81" i="262"/>
  <c r="U80" i="262"/>
  <c r="T80" i="262"/>
  <c r="S80" i="262"/>
  <c r="R80" i="262"/>
  <c r="W80" i="262"/>
  <c r="V80" i="262"/>
  <c r="W79" i="262"/>
  <c r="V79" i="262"/>
  <c r="T79" i="262"/>
  <c r="S79" i="262"/>
  <c r="R79" i="262"/>
  <c r="U79" i="262"/>
  <c r="S78" i="262"/>
  <c r="R78" i="262"/>
  <c r="W78" i="262"/>
  <c r="V78" i="262"/>
  <c r="U78" i="262"/>
  <c r="T78" i="262"/>
  <c r="S77" i="262"/>
  <c r="R77" i="262"/>
  <c r="T77" i="262"/>
  <c r="U77" i="262"/>
  <c r="V77" i="262"/>
  <c r="W77" i="262"/>
  <c r="R76" i="262"/>
  <c r="S76" i="262"/>
  <c r="T76" i="262"/>
  <c r="U76" i="262"/>
  <c r="V76" i="262"/>
  <c r="W76" i="262"/>
  <c r="T75" i="262"/>
  <c r="W75" i="262"/>
  <c r="V75" i="262"/>
  <c r="U75" i="262"/>
  <c r="S75" i="262"/>
  <c r="R75" i="262"/>
  <c r="U74" i="262"/>
  <c r="V74" i="262"/>
  <c r="W74" i="262"/>
  <c r="T74" i="262"/>
  <c r="S74" i="262"/>
  <c r="R74" i="262"/>
  <c r="X74" i="262" s="1"/>
  <c r="Z74" i="262" s="1"/>
  <c r="R73" i="262"/>
  <c r="W73" i="262"/>
  <c r="V73" i="262"/>
  <c r="U73" i="262"/>
  <c r="T73" i="262"/>
  <c r="S73" i="262"/>
  <c r="W72" i="262"/>
  <c r="V72" i="262"/>
  <c r="S72" i="262"/>
  <c r="R72" i="262"/>
  <c r="T72" i="262"/>
  <c r="U72" i="262"/>
  <c r="V71" i="262"/>
  <c r="U71" i="262"/>
  <c r="W71" i="262"/>
  <c r="S71" i="262"/>
  <c r="R71" i="262"/>
  <c r="T71" i="262"/>
  <c r="R70" i="262"/>
  <c r="U70" i="262"/>
  <c r="S70" i="262"/>
  <c r="T70" i="262"/>
  <c r="V70" i="262"/>
  <c r="W70" i="262"/>
  <c r="T69" i="262"/>
  <c r="R69" i="262"/>
  <c r="W69" i="262"/>
  <c r="V69" i="262"/>
  <c r="U69" i="262"/>
  <c r="S69" i="262"/>
  <c r="V68" i="262"/>
  <c r="S68" i="262"/>
  <c r="T68" i="262"/>
  <c r="U68" i="262"/>
  <c r="R68" i="262"/>
  <c r="W68" i="262"/>
  <c r="S67" i="262"/>
  <c r="R67" i="262"/>
  <c r="T67" i="262"/>
  <c r="U67" i="262"/>
  <c r="V67" i="262"/>
  <c r="W67" i="262"/>
  <c r="V66" i="262"/>
  <c r="W66" i="262"/>
  <c r="U66" i="262"/>
  <c r="T66" i="262"/>
  <c r="S66" i="262"/>
  <c r="R66" i="262"/>
  <c r="X66" i="262" s="1"/>
  <c r="Z66" i="262" s="1"/>
  <c r="U65" i="262"/>
  <c r="V65" i="262"/>
  <c r="T65" i="262"/>
  <c r="S65" i="262"/>
  <c r="W65" i="262"/>
  <c r="R65" i="262"/>
  <c r="X65" i="262" s="1"/>
  <c r="Z65" i="262" s="1"/>
  <c r="W64" i="262"/>
  <c r="T64" i="262"/>
  <c r="R64" i="262"/>
  <c r="U64" i="262"/>
  <c r="S64" i="262"/>
  <c r="V64" i="262"/>
  <c r="V63" i="262"/>
  <c r="W63" i="262"/>
  <c r="R63" i="262"/>
  <c r="S63" i="262"/>
  <c r="U63" i="262"/>
  <c r="T63" i="262"/>
  <c r="U62" i="262"/>
  <c r="S62" i="262"/>
  <c r="T62" i="262"/>
  <c r="V62" i="262"/>
  <c r="W62" i="262"/>
  <c r="R62" i="262"/>
  <c r="X62" i="262" s="1"/>
  <c r="Z62" i="262" s="1"/>
  <c r="U61" i="262"/>
  <c r="T61" i="262"/>
  <c r="S61" i="262"/>
  <c r="W61" i="262"/>
  <c r="V61" i="262"/>
  <c r="R61" i="262"/>
  <c r="X61" i="262" s="1"/>
  <c r="Z61" i="262" s="1"/>
  <c r="R60" i="262"/>
  <c r="T60" i="262"/>
  <c r="U60" i="262"/>
  <c r="W60" i="262"/>
  <c r="V60" i="262"/>
  <c r="S60" i="262"/>
  <c r="U59" i="262"/>
  <c r="V59" i="262"/>
  <c r="W59" i="262"/>
  <c r="T59" i="262"/>
  <c r="R59" i="262"/>
  <c r="S59" i="262"/>
  <c r="T58" i="262"/>
  <c r="S58" i="262"/>
  <c r="R58" i="262"/>
  <c r="V58" i="262"/>
  <c r="U58" i="262"/>
  <c r="W58" i="262"/>
  <c r="T57" i="262"/>
  <c r="R57" i="262"/>
  <c r="S57" i="262"/>
  <c r="V57" i="262"/>
  <c r="U57" i="262"/>
  <c r="W57" i="262"/>
  <c r="U56" i="262"/>
  <c r="V56" i="262"/>
  <c r="W56" i="262"/>
  <c r="S56" i="262"/>
  <c r="T56" i="262"/>
  <c r="R56" i="262"/>
  <c r="X56" i="262" s="1"/>
  <c r="Z56" i="262" s="1"/>
  <c r="S55" i="262"/>
  <c r="U55" i="262"/>
  <c r="R55" i="262"/>
  <c r="W55" i="262"/>
  <c r="T55" i="262"/>
  <c r="V55" i="262"/>
  <c r="R54" i="262"/>
  <c r="W54" i="262"/>
  <c r="T54" i="262"/>
  <c r="U54" i="262"/>
  <c r="V54" i="262"/>
  <c r="S54" i="262"/>
  <c r="R53" i="262"/>
  <c r="S53" i="262"/>
  <c r="T53" i="262"/>
  <c r="U53" i="262"/>
  <c r="V53" i="262"/>
  <c r="W53" i="262"/>
  <c r="W52" i="262"/>
  <c r="V52" i="262"/>
  <c r="U52" i="262"/>
  <c r="T52" i="262"/>
  <c r="S52" i="262"/>
  <c r="R52" i="262"/>
  <c r="X52" i="262" s="1"/>
  <c r="Z52" i="262" s="1"/>
  <c r="T51" i="262"/>
  <c r="W51" i="262"/>
  <c r="V51" i="262"/>
  <c r="U51" i="262"/>
  <c r="S51" i="262"/>
  <c r="R51" i="262"/>
  <c r="X51" i="262" s="1"/>
  <c r="Z51" i="262" s="1"/>
  <c r="U50" i="262"/>
  <c r="W50" i="262"/>
  <c r="V50" i="262"/>
  <c r="T50" i="262"/>
  <c r="S50" i="262"/>
  <c r="R50" i="262"/>
  <c r="X50" i="262" s="1"/>
  <c r="Z50" i="262" s="1"/>
  <c r="R49" i="262"/>
  <c r="W49" i="262"/>
  <c r="V49" i="262"/>
  <c r="U49" i="262"/>
  <c r="T49" i="262"/>
  <c r="S49" i="262"/>
  <c r="R48" i="262"/>
  <c r="W48" i="262"/>
  <c r="V48" i="262"/>
  <c r="U48" i="262"/>
  <c r="T48" i="262"/>
  <c r="S48" i="262"/>
  <c r="V47" i="262"/>
  <c r="R47" i="262"/>
  <c r="W47" i="262"/>
  <c r="U47" i="262"/>
  <c r="T47" i="262"/>
  <c r="S47" i="262"/>
  <c r="T46" i="262"/>
  <c r="U46" i="262"/>
  <c r="R46" i="262"/>
  <c r="S46" i="262"/>
  <c r="V46" i="262"/>
  <c r="W46" i="262"/>
  <c r="U45" i="262"/>
  <c r="V45" i="262"/>
  <c r="W45" i="262"/>
  <c r="R45" i="262"/>
  <c r="S45" i="262"/>
  <c r="T45" i="262"/>
  <c r="R44" i="262"/>
  <c r="S44" i="262"/>
  <c r="T44" i="262"/>
  <c r="U44" i="262"/>
  <c r="W44" i="262"/>
  <c r="V44" i="262"/>
  <c r="R43" i="262"/>
  <c r="W43" i="262"/>
  <c r="V43" i="262"/>
  <c r="U43" i="262"/>
  <c r="S43" i="262"/>
  <c r="T43" i="262"/>
  <c r="V42" i="262"/>
  <c r="T42" i="262"/>
  <c r="S42" i="262"/>
  <c r="U42" i="262"/>
  <c r="W42" i="262"/>
  <c r="R42" i="262"/>
  <c r="X42" i="262" s="1"/>
  <c r="Z42" i="262" s="1"/>
  <c r="R41" i="262"/>
  <c r="W41" i="262"/>
  <c r="V41" i="262"/>
  <c r="U41" i="262"/>
  <c r="T41" i="262"/>
  <c r="S41" i="262"/>
  <c r="T40" i="262"/>
  <c r="R40" i="262"/>
  <c r="S40" i="262"/>
  <c r="W40" i="262"/>
  <c r="V40" i="262"/>
  <c r="U40" i="262"/>
  <c r="V39" i="262"/>
  <c r="W39" i="262"/>
  <c r="U39" i="262"/>
  <c r="S39" i="262"/>
  <c r="R39" i="262"/>
  <c r="T39" i="262"/>
  <c r="R38" i="262"/>
  <c r="T38" i="262"/>
  <c r="U38" i="262"/>
  <c r="S38" i="262"/>
  <c r="W38" i="262"/>
  <c r="V38" i="262"/>
  <c r="T37" i="262"/>
  <c r="S37" i="262"/>
  <c r="R37" i="262"/>
  <c r="W37" i="262"/>
  <c r="V37" i="262"/>
  <c r="U37" i="262"/>
  <c r="R36" i="262"/>
  <c r="S36" i="262"/>
  <c r="V36" i="262"/>
  <c r="T36" i="262"/>
  <c r="W36" i="262"/>
  <c r="U36" i="262"/>
  <c r="S35" i="262"/>
  <c r="T35" i="262"/>
  <c r="U35" i="262"/>
  <c r="V35" i="262"/>
  <c r="R35" i="262"/>
  <c r="W35" i="262"/>
  <c r="T34" i="262"/>
  <c r="U34" i="262"/>
  <c r="V34" i="262"/>
  <c r="W34" i="262"/>
  <c r="R34" i="262"/>
  <c r="S34" i="262"/>
  <c r="V33" i="262"/>
  <c r="W33" i="262"/>
  <c r="T33" i="262"/>
  <c r="U33" i="262"/>
  <c r="S33" i="262"/>
  <c r="R33" i="262"/>
  <c r="X33" i="262" s="1"/>
  <c r="Z33" i="262" s="1"/>
  <c r="W32" i="262"/>
  <c r="V32" i="262"/>
  <c r="R32" i="262"/>
  <c r="S32" i="262"/>
  <c r="T32" i="262"/>
  <c r="U32" i="262"/>
  <c r="U31" i="262"/>
  <c r="T31" i="262"/>
  <c r="S31" i="262"/>
  <c r="R31" i="262"/>
  <c r="W31" i="262"/>
  <c r="V31" i="262"/>
  <c r="V30" i="262"/>
  <c r="T30" i="262"/>
  <c r="U30" i="262"/>
  <c r="R30" i="262"/>
  <c r="S30" i="262"/>
  <c r="W30" i="262"/>
  <c r="T29" i="262"/>
  <c r="R29" i="262"/>
  <c r="S29" i="262"/>
  <c r="V29" i="262"/>
  <c r="W29" i="262"/>
  <c r="U29" i="262"/>
  <c r="S28" i="262"/>
  <c r="R28" i="262"/>
  <c r="W28" i="262"/>
  <c r="V28" i="262"/>
  <c r="U28" i="262"/>
  <c r="T28" i="262"/>
  <c r="W27" i="262"/>
  <c r="U27" i="262"/>
  <c r="T27" i="262"/>
  <c r="S27" i="262"/>
  <c r="R27" i="262"/>
  <c r="V27" i="262"/>
  <c r="W26" i="262"/>
  <c r="T26" i="262"/>
  <c r="R26" i="262"/>
  <c r="S26" i="262"/>
  <c r="U26" i="262"/>
  <c r="V26" i="262"/>
  <c r="W25" i="262"/>
  <c r="R25" i="262"/>
  <c r="S25" i="262"/>
  <c r="T25" i="262"/>
  <c r="U25" i="262"/>
  <c r="V25" i="262"/>
  <c r="R24" i="262"/>
  <c r="S24" i="262"/>
  <c r="T24" i="262"/>
  <c r="U24" i="262"/>
  <c r="V24" i="262"/>
  <c r="W24" i="262"/>
  <c r="S23" i="262"/>
  <c r="R23" i="262"/>
  <c r="T23" i="262"/>
  <c r="V23" i="262"/>
  <c r="W23" i="262"/>
  <c r="U23" i="262"/>
  <c r="S22" i="262"/>
  <c r="R22" i="262"/>
  <c r="W22" i="262"/>
  <c r="V22" i="262"/>
  <c r="T22" i="262"/>
  <c r="U22" i="262"/>
  <c r="T21" i="262"/>
  <c r="R21" i="262"/>
  <c r="U21" i="262"/>
  <c r="S21" i="262"/>
  <c r="V21" i="262"/>
  <c r="W21" i="262"/>
  <c r="V20" i="262"/>
  <c r="W20" i="262"/>
  <c r="R20" i="262"/>
  <c r="T20" i="262"/>
  <c r="S20" i="262"/>
  <c r="U20" i="262"/>
  <c r="V19" i="262"/>
  <c r="T19" i="262"/>
  <c r="U19" i="262"/>
  <c r="W19" i="262"/>
  <c r="R19" i="262"/>
  <c r="S19" i="262"/>
  <c r="V18" i="262"/>
  <c r="W18" i="262"/>
  <c r="S18" i="262"/>
  <c r="R18" i="262"/>
  <c r="T18" i="262"/>
  <c r="U18" i="262"/>
  <c r="R17" i="262"/>
  <c r="U17" i="262"/>
  <c r="T17" i="262"/>
  <c r="S17" i="262"/>
  <c r="V17" i="262"/>
  <c r="W17" i="262"/>
  <c r="W16" i="262"/>
  <c r="U16" i="262"/>
  <c r="R16" i="262"/>
  <c r="S16" i="262"/>
  <c r="T16" i="262"/>
  <c r="V16" i="262"/>
  <c r="T15" i="262"/>
  <c r="S15" i="262"/>
  <c r="R15" i="262"/>
  <c r="U15" i="262"/>
  <c r="W15" i="262"/>
  <c r="V15" i="262"/>
  <c r="V14" i="262"/>
  <c r="R14" i="262"/>
  <c r="W14" i="262"/>
  <c r="T14" i="262"/>
  <c r="U14" i="262"/>
  <c r="S14" i="262"/>
  <c r="U13" i="262"/>
  <c r="R13" i="262"/>
  <c r="S13" i="262"/>
  <c r="T13" i="262"/>
  <c r="W13" i="262"/>
  <c r="V13" i="262"/>
  <c r="U12" i="262"/>
  <c r="V12" i="262"/>
  <c r="W12" i="262"/>
  <c r="S12" i="262"/>
  <c r="T12" i="262"/>
  <c r="R12" i="262"/>
  <c r="X12" i="262" s="1"/>
  <c r="Z12" i="262" s="1"/>
  <c r="S11" i="262"/>
  <c r="T11" i="262"/>
  <c r="V11" i="262"/>
  <c r="U11" i="262"/>
  <c r="W11" i="262"/>
  <c r="R11" i="262"/>
  <c r="X11" i="262" s="1"/>
  <c r="Z11" i="262" s="1"/>
  <c r="R10" i="262"/>
  <c r="V10" i="262"/>
  <c r="T10" i="262"/>
  <c r="W10" i="262"/>
  <c r="S10" i="262"/>
  <c r="U10" i="262"/>
  <c r="V9" i="262"/>
  <c r="W9" i="262"/>
  <c r="R9" i="262"/>
  <c r="S9" i="262"/>
  <c r="T9" i="262"/>
  <c r="U9" i="262"/>
  <c r="W8" i="262"/>
  <c r="V8" i="262"/>
  <c r="U8" i="262"/>
  <c r="T8" i="262"/>
  <c r="S8" i="262"/>
  <c r="R8" i="262"/>
  <c r="X8" i="262" s="1"/>
  <c r="Z8" i="262" s="1"/>
  <c r="S7" i="262"/>
  <c r="R7" i="262"/>
  <c r="W7" i="262"/>
  <c r="U7" i="262"/>
  <c r="T7" i="262"/>
  <c r="V7" i="262"/>
  <c r="R6" i="262"/>
  <c r="U6" i="262"/>
  <c r="W6" i="262"/>
  <c r="V6" i="262"/>
  <c r="T6" i="262"/>
  <c r="S6" i="262"/>
  <c r="AE6" i="262"/>
  <c r="AJ5" i="262"/>
  <c r="W5" i="262"/>
  <c r="V5" i="262"/>
  <c r="U5" i="262"/>
  <c r="T5" i="262"/>
  <c r="S5" i="262"/>
  <c r="R5" i="262"/>
  <c r="X5" i="262" s="1"/>
  <c r="Z5" i="262" s="1"/>
  <c r="S4" i="262"/>
  <c r="R4" i="262"/>
  <c r="W4" i="262"/>
  <c r="V4" i="262"/>
  <c r="U4" i="262"/>
  <c r="T4" i="262"/>
  <c r="W3" i="262"/>
  <c r="V3" i="262"/>
  <c r="U3" i="262"/>
  <c r="T3" i="262"/>
  <c r="S3" i="262"/>
  <c r="R3" i="262"/>
  <c r="X3" i="262" s="1"/>
  <c r="Z3" i="262" s="1"/>
  <c r="G158" i="262"/>
  <c r="W2" i="262"/>
  <c r="V2" i="262"/>
  <c r="U2" i="262"/>
  <c r="T2" i="262"/>
  <c r="S2" i="262"/>
  <c r="R2" i="262"/>
  <c r="X2" i="262" s="1"/>
  <c r="Z2" i="262" s="1"/>
  <c r="A158" i="262"/>
  <c r="R162" i="262"/>
  <c r="W162" i="262"/>
  <c r="V162" i="262"/>
  <c r="U162" i="262"/>
  <c r="I2" i="262"/>
  <c r="S153" i="261"/>
  <c r="V153" i="261"/>
  <c r="U153" i="261"/>
  <c r="T153" i="261"/>
  <c r="R153" i="261"/>
  <c r="Q153" i="261"/>
  <c r="W153" i="261" s="1"/>
  <c r="Y153" i="261" s="1"/>
  <c r="U152" i="261"/>
  <c r="V152" i="261"/>
  <c r="S152" i="261"/>
  <c r="R152" i="261"/>
  <c r="Q152" i="261"/>
  <c r="T152" i="261"/>
  <c r="R151" i="261"/>
  <c r="V151" i="261"/>
  <c r="U151" i="261"/>
  <c r="T151" i="261"/>
  <c r="S151" i="261"/>
  <c r="Q151" i="261"/>
  <c r="W151" i="261" s="1"/>
  <c r="Y151" i="261" s="1"/>
  <c r="R150" i="261"/>
  <c r="T150" i="261"/>
  <c r="U150" i="261"/>
  <c r="V150" i="261"/>
  <c r="S150" i="261"/>
  <c r="Q150" i="261"/>
  <c r="W150" i="261" s="1"/>
  <c r="Y150" i="261" s="1"/>
  <c r="T149" i="261"/>
  <c r="U149" i="261"/>
  <c r="V149" i="261"/>
  <c r="Q149" i="261"/>
  <c r="R149" i="261"/>
  <c r="S149" i="261"/>
  <c r="Q148" i="261"/>
  <c r="S148" i="261"/>
  <c r="V148" i="261"/>
  <c r="U148" i="261"/>
  <c r="T148" i="261"/>
  <c r="R148" i="261"/>
  <c r="V147" i="261"/>
  <c r="U147" i="261"/>
  <c r="T147" i="261"/>
  <c r="Q147" i="261"/>
  <c r="R147" i="261"/>
  <c r="S147" i="261"/>
  <c r="S146" i="261"/>
  <c r="R146" i="261"/>
  <c r="Q146" i="261"/>
  <c r="T146" i="261"/>
  <c r="U146" i="261"/>
  <c r="V146" i="261"/>
  <c r="Q145" i="261"/>
  <c r="R145" i="261"/>
  <c r="T145" i="261"/>
  <c r="U145" i="261"/>
  <c r="V145" i="261"/>
  <c r="S145" i="261"/>
  <c r="R144" i="261"/>
  <c r="Q144" i="261"/>
  <c r="V144" i="261"/>
  <c r="U144" i="261"/>
  <c r="T144" i="261"/>
  <c r="S144" i="261"/>
  <c r="U143" i="261"/>
  <c r="Q143" i="261"/>
  <c r="V143" i="261"/>
  <c r="T143" i="261"/>
  <c r="S143" i="261"/>
  <c r="R143" i="261"/>
  <c r="V142" i="261"/>
  <c r="U142" i="261"/>
  <c r="T142" i="261"/>
  <c r="Q142" i="261"/>
  <c r="S142" i="261"/>
  <c r="R142" i="261"/>
  <c r="T141" i="261"/>
  <c r="Q141" i="261"/>
  <c r="V141" i="261"/>
  <c r="R141" i="261"/>
  <c r="S141" i="261"/>
  <c r="U141" i="261"/>
  <c r="Q140" i="261"/>
  <c r="U140" i="261"/>
  <c r="V140" i="261"/>
  <c r="R140" i="261"/>
  <c r="S140" i="261"/>
  <c r="T140" i="261"/>
  <c r="Q139" i="261"/>
  <c r="V139" i="261"/>
  <c r="U139" i="261"/>
  <c r="T139" i="261"/>
  <c r="S139" i="261"/>
  <c r="R139" i="261"/>
  <c r="S138" i="261"/>
  <c r="T138" i="261"/>
  <c r="U138" i="261"/>
  <c r="V138" i="261"/>
  <c r="Q138" i="261"/>
  <c r="R138" i="261"/>
  <c r="Q137" i="261"/>
  <c r="T137" i="261"/>
  <c r="U137" i="261"/>
  <c r="V137" i="261"/>
  <c r="R137" i="261"/>
  <c r="S137" i="261"/>
  <c r="R136" i="261"/>
  <c r="Q136" i="261"/>
  <c r="S136" i="261"/>
  <c r="V136" i="261"/>
  <c r="U136" i="261"/>
  <c r="T136" i="261"/>
  <c r="S135" i="261"/>
  <c r="R135" i="261"/>
  <c r="Q135" i="261"/>
  <c r="V135" i="261"/>
  <c r="U135" i="261"/>
  <c r="T135" i="261"/>
  <c r="V134" i="261"/>
  <c r="Q134" i="261"/>
  <c r="U134" i="261"/>
  <c r="T134" i="261"/>
  <c r="S134" i="261"/>
  <c r="R134" i="261"/>
  <c r="S133" i="261"/>
  <c r="R133" i="261"/>
  <c r="T133" i="261"/>
  <c r="U133" i="261"/>
  <c r="V133" i="261"/>
  <c r="Q133" i="261"/>
  <c r="W133" i="261" s="1"/>
  <c r="Y133" i="261" s="1"/>
  <c r="Q132" i="261"/>
  <c r="V132" i="261"/>
  <c r="S132" i="261"/>
  <c r="T132" i="261"/>
  <c r="R132" i="261"/>
  <c r="U132" i="261"/>
  <c r="V131" i="261"/>
  <c r="Q131" i="261"/>
  <c r="R131" i="261"/>
  <c r="T131" i="261"/>
  <c r="U131" i="261"/>
  <c r="S131" i="261"/>
  <c r="T130" i="261"/>
  <c r="S130" i="261"/>
  <c r="Q130" i="261"/>
  <c r="R130" i="261"/>
  <c r="V130" i="261"/>
  <c r="U130" i="261"/>
  <c r="S129" i="261"/>
  <c r="T129" i="261"/>
  <c r="U129" i="261"/>
  <c r="Q129" i="261"/>
  <c r="R129" i="261"/>
  <c r="V129" i="261"/>
  <c r="U128" i="261"/>
  <c r="T128" i="261"/>
  <c r="V128" i="261"/>
  <c r="Q128" i="261"/>
  <c r="R128" i="261"/>
  <c r="S128" i="261"/>
  <c r="R127" i="261"/>
  <c r="Q127" i="261"/>
  <c r="U127" i="261"/>
  <c r="T127" i="261"/>
  <c r="S127" i="261"/>
  <c r="V127" i="261"/>
  <c r="T126" i="261"/>
  <c r="R126" i="261"/>
  <c r="Q126" i="261"/>
  <c r="U126" i="261"/>
  <c r="S126" i="261"/>
  <c r="V126" i="261"/>
  <c r="T125" i="261"/>
  <c r="S125" i="261"/>
  <c r="Q125" i="261"/>
  <c r="R125" i="261"/>
  <c r="V125" i="261"/>
  <c r="U125" i="261"/>
  <c r="Q124" i="261"/>
  <c r="U124" i="261"/>
  <c r="T124" i="261"/>
  <c r="R124" i="261"/>
  <c r="S124" i="261"/>
  <c r="V124" i="261"/>
  <c r="R123" i="261"/>
  <c r="S123" i="261"/>
  <c r="T123" i="261"/>
  <c r="U123" i="261"/>
  <c r="V123" i="261"/>
  <c r="Q123" i="261"/>
  <c r="W123" i="261" s="1"/>
  <c r="Y123" i="261" s="1"/>
  <c r="T122" i="261"/>
  <c r="S122" i="261"/>
  <c r="V122" i="261"/>
  <c r="R122" i="261"/>
  <c r="Q122" i="261"/>
  <c r="U122" i="261"/>
  <c r="R121" i="261"/>
  <c r="T121" i="261"/>
  <c r="U121" i="261"/>
  <c r="Q121" i="261"/>
  <c r="V121" i="261"/>
  <c r="S121" i="261"/>
  <c r="S120" i="261"/>
  <c r="V120" i="261"/>
  <c r="R120" i="261"/>
  <c r="Q120" i="261"/>
  <c r="T120" i="261"/>
  <c r="U120" i="261"/>
  <c r="R119" i="261"/>
  <c r="S119" i="261"/>
  <c r="Q119" i="261"/>
  <c r="V119" i="261"/>
  <c r="U119" i="261"/>
  <c r="T119" i="261"/>
  <c r="U118" i="261"/>
  <c r="T118" i="261"/>
  <c r="S118" i="261"/>
  <c r="R118" i="261"/>
  <c r="Q118" i="261"/>
  <c r="V118" i="261"/>
  <c r="U117" i="261"/>
  <c r="V117" i="261"/>
  <c r="T117" i="261"/>
  <c r="S117" i="261"/>
  <c r="R117" i="261"/>
  <c r="Q117" i="261"/>
  <c r="W117" i="261" s="1"/>
  <c r="Y117" i="261" s="1"/>
  <c r="V116" i="261"/>
  <c r="U116" i="261"/>
  <c r="T116" i="261"/>
  <c r="S116" i="261"/>
  <c r="R116" i="261"/>
  <c r="Q116" i="261"/>
  <c r="U115" i="261"/>
  <c r="T115" i="261"/>
  <c r="S115" i="261"/>
  <c r="R115" i="261"/>
  <c r="Q115" i="261"/>
  <c r="V115" i="261"/>
  <c r="Q114" i="261"/>
  <c r="R114" i="261"/>
  <c r="U114" i="261"/>
  <c r="T114" i="261"/>
  <c r="S114" i="261"/>
  <c r="V114" i="261"/>
  <c r="T113" i="261"/>
  <c r="S113" i="261"/>
  <c r="R113" i="261"/>
  <c r="Q113" i="261"/>
  <c r="V113" i="261"/>
  <c r="U113" i="261"/>
  <c r="S112" i="261"/>
  <c r="Q112" i="261"/>
  <c r="R112" i="261"/>
  <c r="V112" i="261"/>
  <c r="U112" i="261"/>
  <c r="T112" i="261"/>
  <c r="V111" i="261"/>
  <c r="U111" i="261"/>
  <c r="T111" i="261"/>
  <c r="S111" i="261"/>
  <c r="R111" i="261"/>
  <c r="Q111" i="261"/>
  <c r="W111" i="261" s="1"/>
  <c r="Y111" i="261" s="1"/>
  <c r="Q110" i="261"/>
  <c r="S110" i="261"/>
  <c r="T110" i="261"/>
  <c r="V110" i="261"/>
  <c r="R110" i="261"/>
  <c r="U110" i="261"/>
  <c r="S109" i="261"/>
  <c r="U109" i="261"/>
  <c r="R109" i="261"/>
  <c r="Q109" i="261"/>
  <c r="V109" i="261"/>
  <c r="T109" i="261"/>
  <c r="R108" i="261"/>
  <c r="U108" i="261"/>
  <c r="T108" i="261"/>
  <c r="S108" i="261"/>
  <c r="Q108" i="261"/>
  <c r="V108" i="261"/>
  <c r="Q107" i="261"/>
  <c r="R107" i="261"/>
  <c r="S107" i="261"/>
  <c r="T107" i="261"/>
  <c r="U107" i="261"/>
  <c r="V107" i="261"/>
  <c r="R106" i="261"/>
  <c r="T106" i="261"/>
  <c r="Q106" i="261"/>
  <c r="S106" i="261"/>
  <c r="U106" i="261"/>
  <c r="V106" i="261"/>
  <c r="V105" i="261"/>
  <c r="Q105" i="261"/>
  <c r="R105" i="261"/>
  <c r="S105" i="261"/>
  <c r="T105" i="261"/>
  <c r="U105" i="261"/>
  <c r="Q104" i="261"/>
  <c r="R104" i="261"/>
  <c r="S104" i="261"/>
  <c r="T104" i="261"/>
  <c r="U104" i="261"/>
  <c r="V104" i="261"/>
  <c r="S103" i="261"/>
  <c r="T103" i="261"/>
  <c r="V103" i="261"/>
  <c r="Q103" i="261"/>
  <c r="U103" i="261"/>
  <c r="R103" i="261"/>
  <c r="Q102" i="261"/>
  <c r="R102" i="261"/>
  <c r="S102" i="261"/>
  <c r="T102" i="261"/>
  <c r="U102" i="261"/>
  <c r="V102" i="261"/>
  <c r="V101" i="261"/>
  <c r="U101" i="261"/>
  <c r="S101" i="261"/>
  <c r="R101" i="261"/>
  <c r="Q101" i="261"/>
  <c r="T101" i="261"/>
  <c r="U100" i="261"/>
  <c r="Q100" i="261"/>
  <c r="R100" i="261"/>
  <c r="S100" i="261"/>
  <c r="T100" i="261"/>
  <c r="V100" i="261"/>
  <c r="Q99" i="261"/>
  <c r="R99" i="261"/>
  <c r="S99" i="261"/>
  <c r="T99" i="261"/>
  <c r="U99" i="261"/>
  <c r="V99" i="261"/>
  <c r="Q98" i="261"/>
  <c r="R98" i="261"/>
  <c r="S98" i="261"/>
  <c r="T98" i="261"/>
  <c r="U98" i="261"/>
  <c r="V98" i="261"/>
  <c r="V97" i="261"/>
  <c r="U97" i="261"/>
  <c r="T97" i="261"/>
  <c r="S97" i="261"/>
  <c r="R97" i="261"/>
  <c r="Q97" i="261"/>
  <c r="W97" i="261" s="1"/>
  <c r="Y97" i="261" s="1"/>
  <c r="Q96" i="261"/>
  <c r="R96" i="261"/>
  <c r="S96" i="261"/>
  <c r="T96" i="261"/>
  <c r="U96" i="261"/>
  <c r="V96" i="261"/>
  <c r="Q95" i="261"/>
  <c r="V95" i="261"/>
  <c r="U95" i="261"/>
  <c r="T95" i="261"/>
  <c r="S95" i="261"/>
  <c r="R95" i="261"/>
  <c r="U94" i="261"/>
  <c r="T94" i="261"/>
  <c r="S94" i="261"/>
  <c r="R94" i="261"/>
  <c r="Q94" i="261"/>
  <c r="V94" i="261"/>
  <c r="T93" i="261"/>
  <c r="U93" i="261"/>
  <c r="V93" i="261"/>
  <c r="Q93" i="261"/>
  <c r="R93" i="261"/>
  <c r="S93" i="261"/>
  <c r="S92" i="261"/>
  <c r="V92" i="261"/>
  <c r="U92" i="261"/>
  <c r="T92" i="261"/>
  <c r="R92" i="261"/>
  <c r="Q92" i="261"/>
  <c r="W92" i="261" s="1"/>
  <c r="Y92" i="261" s="1"/>
  <c r="V91" i="261"/>
  <c r="Q91" i="261"/>
  <c r="U91" i="261"/>
  <c r="T91" i="261"/>
  <c r="S91" i="261"/>
  <c r="R91" i="261"/>
  <c r="Q90" i="261"/>
  <c r="R90" i="261"/>
  <c r="S90" i="261"/>
  <c r="T90" i="261"/>
  <c r="U90" i="261"/>
  <c r="V90" i="261"/>
  <c r="Q89" i="261"/>
  <c r="R89" i="261"/>
  <c r="S89" i="261"/>
  <c r="T89" i="261"/>
  <c r="V89" i="261"/>
  <c r="U89" i="261"/>
  <c r="R88" i="261"/>
  <c r="S88" i="261"/>
  <c r="T88" i="261"/>
  <c r="Q88" i="261"/>
  <c r="U88" i="261"/>
  <c r="V88" i="261"/>
  <c r="V87" i="261"/>
  <c r="T87" i="261"/>
  <c r="S87" i="261"/>
  <c r="R87" i="261"/>
  <c r="Q87" i="261"/>
  <c r="U87" i="261"/>
  <c r="Q86" i="261"/>
  <c r="V86" i="261"/>
  <c r="U86" i="261"/>
  <c r="T86" i="261"/>
  <c r="S86" i="261"/>
  <c r="R86" i="261"/>
  <c r="V85" i="261"/>
  <c r="U85" i="261"/>
  <c r="T85" i="261"/>
  <c r="S85" i="261"/>
  <c r="R85" i="261"/>
  <c r="Q85" i="261"/>
  <c r="W85" i="261" s="1"/>
  <c r="Y85" i="261" s="1"/>
  <c r="Q84" i="261"/>
  <c r="V84" i="261"/>
  <c r="R84" i="261"/>
  <c r="S84" i="261"/>
  <c r="T84" i="261"/>
  <c r="U84" i="261"/>
  <c r="Q83" i="261"/>
  <c r="R83" i="261"/>
  <c r="S83" i="261"/>
  <c r="T83" i="261"/>
  <c r="V83" i="261"/>
  <c r="U83" i="261"/>
  <c r="Q82" i="261"/>
  <c r="S82" i="261"/>
  <c r="T82" i="261"/>
  <c r="U82" i="261"/>
  <c r="V82" i="261"/>
  <c r="R82" i="261"/>
  <c r="U81" i="261"/>
  <c r="V81" i="261"/>
  <c r="T81" i="261"/>
  <c r="Q81" i="261"/>
  <c r="R81" i="261"/>
  <c r="S81" i="261"/>
  <c r="Q80" i="261"/>
  <c r="S80" i="261"/>
  <c r="R80" i="261"/>
  <c r="V80" i="261"/>
  <c r="U80" i="261"/>
  <c r="T80" i="261"/>
  <c r="R79" i="261"/>
  <c r="Q79" i="261"/>
  <c r="S79" i="261"/>
  <c r="T79" i="261"/>
  <c r="U79" i="261"/>
  <c r="V79" i="261"/>
  <c r="R78" i="261"/>
  <c r="V78" i="261"/>
  <c r="S78" i="261"/>
  <c r="T78" i="261"/>
  <c r="U78" i="261"/>
  <c r="Q78" i="261"/>
  <c r="W78" i="261" s="1"/>
  <c r="Y78" i="261" s="1"/>
  <c r="Q77" i="261"/>
  <c r="U77" i="261"/>
  <c r="S77" i="261"/>
  <c r="T77" i="261"/>
  <c r="V77" i="261"/>
  <c r="R77" i="261"/>
  <c r="S76" i="261"/>
  <c r="R76" i="261"/>
  <c r="Q76" i="261"/>
  <c r="V76" i="261"/>
  <c r="U76" i="261"/>
  <c r="T76" i="261"/>
  <c r="S75" i="261"/>
  <c r="U75" i="261"/>
  <c r="T75" i="261"/>
  <c r="R75" i="261"/>
  <c r="Q75" i="261"/>
  <c r="V75" i="261"/>
  <c r="T74" i="261"/>
  <c r="U74" i="261"/>
  <c r="V74" i="261"/>
  <c r="Q74" i="261"/>
  <c r="S74" i="261"/>
  <c r="R74" i="261"/>
  <c r="R73" i="261"/>
  <c r="Q73" i="261"/>
  <c r="S73" i="261"/>
  <c r="T73" i="261"/>
  <c r="U73" i="261"/>
  <c r="V73" i="261"/>
  <c r="R72" i="261"/>
  <c r="V72" i="261"/>
  <c r="T72" i="261"/>
  <c r="U72" i="261"/>
  <c r="S72" i="261"/>
  <c r="Q72" i="261"/>
  <c r="W72" i="261" s="1"/>
  <c r="Y72" i="261" s="1"/>
  <c r="T71" i="261"/>
  <c r="V71" i="261"/>
  <c r="Q71" i="261"/>
  <c r="R71" i="261"/>
  <c r="S71" i="261"/>
  <c r="U71" i="261"/>
  <c r="T70" i="261"/>
  <c r="V70" i="261"/>
  <c r="Q70" i="261"/>
  <c r="R70" i="261"/>
  <c r="U70" i="261"/>
  <c r="S70" i="261"/>
  <c r="T162" i="261"/>
  <c r="H70" i="261"/>
  <c r="Q69" i="261"/>
  <c r="R69" i="261"/>
  <c r="S69" i="261"/>
  <c r="T69" i="261"/>
  <c r="U69" i="261"/>
  <c r="V69" i="261"/>
  <c r="U68" i="261"/>
  <c r="T68" i="261"/>
  <c r="S68" i="261"/>
  <c r="R68" i="261"/>
  <c r="V68" i="261"/>
  <c r="Q68" i="261"/>
  <c r="W68" i="261" s="1"/>
  <c r="Y68" i="261" s="1"/>
  <c r="U67" i="261"/>
  <c r="V67" i="261"/>
  <c r="T67" i="261"/>
  <c r="S67" i="261"/>
  <c r="R67" i="261"/>
  <c r="Q67" i="261"/>
  <c r="W67" i="261" s="1"/>
  <c r="Y67" i="261" s="1"/>
  <c r="Q66" i="261"/>
  <c r="R66" i="261"/>
  <c r="V66" i="261"/>
  <c r="U66" i="261"/>
  <c r="T66" i="261"/>
  <c r="S66" i="261"/>
  <c r="U65" i="261"/>
  <c r="V65" i="261"/>
  <c r="T65" i="261"/>
  <c r="S65" i="261"/>
  <c r="R65" i="261"/>
  <c r="Q65" i="261"/>
  <c r="W65" i="261" s="1"/>
  <c r="Y65" i="261" s="1"/>
  <c r="S64" i="261"/>
  <c r="Q64" i="261"/>
  <c r="R64" i="261"/>
  <c r="T64" i="261"/>
  <c r="V64" i="261"/>
  <c r="U64" i="261"/>
  <c r="V63" i="261"/>
  <c r="T63" i="261"/>
  <c r="S63" i="261"/>
  <c r="R63" i="261"/>
  <c r="Q63" i="261"/>
  <c r="U63" i="261"/>
  <c r="R62" i="261"/>
  <c r="Q62" i="261"/>
  <c r="V62" i="261"/>
  <c r="U62" i="261"/>
  <c r="T62" i="261"/>
  <c r="S62" i="261"/>
  <c r="R61" i="261"/>
  <c r="T61" i="261"/>
  <c r="S61" i="261"/>
  <c r="Q61" i="261"/>
  <c r="U61" i="261"/>
  <c r="V61" i="261"/>
  <c r="Q60" i="261"/>
  <c r="R60" i="261"/>
  <c r="V60" i="261"/>
  <c r="U60" i="261"/>
  <c r="T60" i="261"/>
  <c r="S60" i="261"/>
  <c r="U59" i="261"/>
  <c r="V59" i="261"/>
  <c r="T59" i="261"/>
  <c r="S59" i="261"/>
  <c r="R59" i="261"/>
  <c r="Q59" i="261"/>
  <c r="W59" i="261" s="1"/>
  <c r="Y59" i="261" s="1"/>
  <c r="Q58" i="261"/>
  <c r="R58" i="261"/>
  <c r="T58" i="261"/>
  <c r="U58" i="261"/>
  <c r="V58" i="261"/>
  <c r="S58" i="261"/>
  <c r="H58" i="261"/>
  <c r="Q160" i="261"/>
  <c r="V57" i="261"/>
  <c r="U57" i="261"/>
  <c r="S57" i="261"/>
  <c r="T57" i="261"/>
  <c r="Q57" i="261"/>
  <c r="R57" i="261"/>
  <c r="Q56" i="261"/>
  <c r="R56" i="261"/>
  <c r="T56" i="261"/>
  <c r="U56" i="261"/>
  <c r="V56" i="261"/>
  <c r="S56" i="261"/>
  <c r="V55" i="261"/>
  <c r="Q55" i="261"/>
  <c r="R55" i="261"/>
  <c r="U55" i="261"/>
  <c r="T55" i="261"/>
  <c r="S55" i="261"/>
  <c r="V54" i="261"/>
  <c r="Q54" i="261"/>
  <c r="R54" i="261"/>
  <c r="S54" i="261"/>
  <c r="T54" i="261"/>
  <c r="U54" i="261"/>
  <c r="Q53" i="261"/>
  <c r="R53" i="261"/>
  <c r="S53" i="261"/>
  <c r="U53" i="261"/>
  <c r="V53" i="261"/>
  <c r="T53" i="261"/>
  <c r="Q52" i="261"/>
  <c r="S52" i="261"/>
  <c r="R52" i="261"/>
  <c r="V52" i="261"/>
  <c r="U52" i="261"/>
  <c r="T52" i="261"/>
  <c r="T51" i="261"/>
  <c r="U51" i="261"/>
  <c r="V51" i="261"/>
  <c r="Q51" i="261"/>
  <c r="R51" i="261"/>
  <c r="S51" i="261"/>
  <c r="Q50" i="261"/>
  <c r="S50" i="261"/>
  <c r="T50" i="261"/>
  <c r="U50" i="261"/>
  <c r="V50" i="261"/>
  <c r="R50" i="261"/>
  <c r="U49" i="261"/>
  <c r="V49" i="261"/>
  <c r="T49" i="261"/>
  <c r="S49" i="261"/>
  <c r="R49" i="261"/>
  <c r="Q49" i="261"/>
  <c r="W49" i="261" s="1"/>
  <c r="Y49" i="261" s="1"/>
  <c r="Q48" i="261"/>
  <c r="V48" i="261"/>
  <c r="U48" i="261"/>
  <c r="T48" i="261"/>
  <c r="S48" i="261"/>
  <c r="R48" i="261"/>
  <c r="T47" i="261"/>
  <c r="S47" i="261"/>
  <c r="Q47" i="261"/>
  <c r="R47" i="261"/>
  <c r="V47" i="261"/>
  <c r="U47" i="261"/>
  <c r="T46" i="261"/>
  <c r="U46" i="261"/>
  <c r="V46" i="261"/>
  <c r="Q46" i="261"/>
  <c r="R46" i="261"/>
  <c r="S46" i="261"/>
  <c r="R45" i="261"/>
  <c r="U45" i="261"/>
  <c r="V45" i="261"/>
  <c r="T45" i="261"/>
  <c r="S45" i="261"/>
  <c r="Q45" i="261"/>
  <c r="W45" i="261" s="1"/>
  <c r="Y45" i="261" s="1"/>
  <c r="U44" i="261"/>
  <c r="T44" i="261"/>
  <c r="Q44" i="261"/>
  <c r="V44" i="261"/>
  <c r="S44" i="261"/>
  <c r="R44" i="261"/>
  <c r="Q43" i="261"/>
  <c r="R43" i="261"/>
  <c r="S43" i="261"/>
  <c r="T43" i="261"/>
  <c r="U43" i="261"/>
  <c r="V43" i="261"/>
  <c r="S42" i="261"/>
  <c r="T42" i="261"/>
  <c r="V42" i="261"/>
  <c r="U42" i="261"/>
  <c r="Q42" i="261"/>
  <c r="R42" i="261"/>
  <c r="T41" i="261"/>
  <c r="S41" i="261"/>
  <c r="R41" i="261"/>
  <c r="Q41" i="261"/>
  <c r="V41" i="261"/>
  <c r="U41" i="261"/>
  <c r="H41" i="261"/>
  <c r="U162" i="261"/>
  <c r="S40" i="261"/>
  <c r="R40" i="261"/>
  <c r="Q40" i="261"/>
  <c r="V40" i="261"/>
  <c r="U40" i="261"/>
  <c r="T40" i="261"/>
  <c r="U39" i="261"/>
  <c r="T39" i="261"/>
  <c r="S39" i="261"/>
  <c r="R39" i="261"/>
  <c r="V39" i="261"/>
  <c r="Q39" i="261"/>
  <c r="W39" i="261" s="1"/>
  <c r="Y39" i="261" s="1"/>
  <c r="T38" i="261"/>
  <c r="R38" i="261"/>
  <c r="Q38" i="261"/>
  <c r="V38" i="261"/>
  <c r="U38" i="261"/>
  <c r="S38" i="261"/>
  <c r="H38" i="261"/>
  <c r="V162" i="261"/>
  <c r="V37" i="261"/>
  <c r="Q37" i="261"/>
  <c r="S37" i="261"/>
  <c r="T37" i="261"/>
  <c r="U37" i="261"/>
  <c r="R37" i="261"/>
  <c r="R36" i="261"/>
  <c r="V36" i="261"/>
  <c r="U36" i="261"/>
  <c r="T36" i="261"/>
  <c r="Q36" i="261"/>
  <c r="S36" i="261"/>
  <c r="S35" i="261"/>
  <c r="T35" i="261"/>
  <c r="R35" i="261"/>
  <c r="U35" i="261"/>
  <c r="Q35" i="261"/>
  <c r="V35" i="261"/>
  <c r="S34" i="261"/>
  <c r="Q34" i="261"/>
  <c r="V34" i="261"/>
  <c r="U34" i="261"/>
  <c r="T34" i="261"/>
  <c r="R34" i="261"/>
  <c r="R33" i="261"/>
  <c r="Q33" i="261"/>
  <c r="S33" i="261"/>
  <c r="U33" i="261"/>
  <c r="V33" i="261"/>
  <c r="T33" i="261"/>
  <c r="H33" i="261"/>
  <c r="S162" i="261"/>
  <c r="U32" i="261"/>
  <c r="V32" i="261"/>
  <c r="Q32" i="261"/>
  <c r="R32" i="261"/>
  <c r="S32" i="261"/>
  <c r="T32" i="261"/>
  <c r="U31" i="261"/>
  <c r="T31" i="261"/>
  <c r="S31" i="261"/>
  <c r="V31" i="261"/>
  <c r="R31" i="261"/>
  <c r="Q31" i="261"/>
  <c r="W31" i="261" s="1"/>
  <c r="Y31" i="261" s="1"/>
  <c r="Q30" i="261"/>
  <c r="T30" i="261"/>
  <c r="R30" i="261"/>
  <c r="U30" i="261"/>
  <c r="S30" i="261"/>
  <c r="V30" i="261"/>
  <c r="P161" i="261"/>
  <c r="R161" i="261" s="1"/>
  <c r="H30" i="261"/>
  <c r="V29" i="261"/>
  <c r="T29" i="261"/>
  <c r="S29" i="261"/>
  <c r="R29" i="261"/>
  <c r="Q29" i="261"/>
  <c r="U29" i="261"/>
  <c r="S28" i="261"/>
  <c r="U28" i="261"/>
  <c r="V28" i="261"/>
  <c r="Q28" i="261"/>
  <c r="R28" i="261"/>
  <c r="T28" i="261"/>
  <c r="V27" i="261"/>
  <c r="Q27" i="261"/>
  <c r="R27" i="261"/>
  <c r="U27" i="261"/>
  <c r="S27" i="261"/>
  <c r="T27" i="261"/>
  <c r="T26" i="261"/>
  <c r="U26" i="261"/>
  <c r="V26" i="261"/>
  <c r="S26" i="261"/>
  <c r="R26" i="261"/>
  <c r="Q26" i="261"/>
  <c r="W26" i="261" s="1"/>
  <c r="Y26" i="261" s="1"/>
  <c r="U25" i="261"/>
  <c r="V25" i="261"/>
  <c r="T25" i="261"/>
  <c r="S25" i="261"/>
  <c r="R25" i="261"/>
  <c r="Q25" i="261"/>
  <c r="W25" i="261" s="1"/>
  <c r="Y25" i="261" s="1"/>
  <c r="V24" i="261"/>
  <c r="S24" i="261"/>
  <c r="Q24" i="261"/>
  <c r="R24" i="261"/>
  <c r="U24" i="261"/>
  <c r="T24" i="261"/>
  <c r="R23" i="261"/>
  <c r="S23" i="261"/>
  <c r="V23" i="261"/>
  <c r="U23" i="261"/>
  <c r="Q23" i="261"/>
  <c r="T23" i="261"/>
  <c r="S22" i="261"/>
  <c r="T22" i="261"/>
  <c r="U22" i="261"/>
  <c r="Q22" i="261"/>
  <c r="V22" i="261"/>
  <c r="R22" i="261"/>
  <c r="S21" i="261"/>
  <c r="T21" i="261"/>
  <c r="V21" i="261"/>
  <c r="R21" i="261"/>
  <c r="Q21" i="261"/>
  <c r="U21" i="261"/>
  <c r="R20" i="261"/>
  <c r="S20" i="261"/>
  <c r="T20" i="261"/>
  <c r="U20" i="261"/>
  <c r="V20" i="261"/>
  <c r="Q20" i="261"/>
  <c r="W20" i="261" s="1"/>
  <c r="Y20" i="261" s="1"/>
  <c r="H20" i="261"/>
  <c r="V159" i="261"/>
  <c r="S19" i="261"/>
  <c r="T19" i="261"/>
  <c r="U19" i="261"/>
  <c r="V19" i="261"/>
  <c r="Q19" i="261"/>
  <c r="R19" i="261"/>
  <c r="T18" i="261"/>
  <c r="U18" i="261"/>
  <c r="V18" i="261"/>
  <c r="S18" i="261"/>
  <c r="Q18" i="261"/>
  <c r="R18" i="261"/>
  <c r="S17" i="261"/>
  <c r="T17" i="261"/>
  <c r="U17" i="261"/>
  <c r="Q17" i="261"/>
  <c r="R17" i="261"/>
  <c r="V17" i="261"/>
  <c r="T16" i="261"/>
  <c r="U16" i="261"/>
  <c r="V16" i="261"/>
  <c r="Q16" i="261"/>
  <c r="R16" i="261"/>
  <c r="S16" i="261"/>
  <c r="T15" i="261"/>
  <c r="S15" i="261"/>
  <c r="Q15" i="261"/>
  <c r="R15" i="261"/>
  <c r="V15" i="261"/>
  <c r="U15" i="261"/>
  <c r="H15" i="261"/>
  <c r="T159" i="261"/>
  <c r="P159" i="261"/>
  <c r="S14" i="261"/>
  <c r="T14" i="261"/>
  <c r="U14" i="261"/>
  <c r="V14" i="261"/>
  <c r="R14" i="261"/>
  <c r="Q14" i="261"/>
  <c r="W14" i="261" s="1"/>
  <c r="Y14" i="261" s="1"/>
  <c r="R13" i="261"/>
  <c r="S13" i="261"/>
  <c r="T13" i="261"/>
  <c r="V13" i="261"/>
  <c r="U13" i="261"/>
  <c r="Q13" i="261"/>
  <c r="W13" i="261" s="1"/>
  <c r="Y13" i="261" s="1"/>
  <c r="T160" i="261"/>
  <c r="H13" i="261"/>
  <c r="V160" i="261"/>
  <c r="U12" i="261"/>
  <c r="S12" i="261"/>
  <c r="T12" i="261"/>
  <c r="Q12" i="261"/>
  <c r="R12" i="261"/>
  <c r="V12" i="261"/>
  <c r="S11" i="261"/>
  <c r="R11" i="261"/>
  <c r="Q11" i="261"/>
  <c r="V11" i="261"/>
  <c r="U11" i="261"/>
  <c r="T11" i="261"/>
  <c r="S10" i="261"/>
  <c r="T10" i="261"/>
  <c r="V10" i="261"/>
  <c r="U10" i="261"/>
  <c r="Q10" i="261"/>
  <c r="R10" i="261"/>
  <c r="T9" i="261"/>
  <c r="R9" i="261"/>
  <c r="S9" i="261"/>
  <c r="Q9" i="261"/>
  <c r="V9" i="261"/>
  <c r="U9" i="261"/>
  <c r="P162" i="261"/>
  <c r="H9" i="261"/>
  <c r="V8" i="261"/>
  <c r="U8" i="261"/>
  <c r="T8" i="261"/>
  <c r="S8" i="261"/>
  <c r="R8" i="261"/>
  <c r="Q8" i="261"/>
  <c r="W8" i="261" s="1"/>
  <c r="Y8" i="261" s="1"/>
  <c r="U7" i="261"/>
  <c r="T7" i="261"/>
  <c r="S7" i="261"/>
  <c r="R7" i="261"/>
  <c r="Q7" i="261"/>
  <c r="V7" i="261"/>
  <c r="H7" i="261"/>
  <c r="S160" i="261"/>
  <c r="Q6" i="261"/>
  <c r="S6" i="261"/>
  <c r="T6" i="261"/>
  <c r="U6" i="261"/>
  <c r="R6" i="261"/>
  <c r="V6" i="261"/>
  <c r="AD6" i="261"/>
  <c r="AI5" i="261"/>
  <c r="Q5" i="261"/>
  <c r="T5" i="261"/>
  <c r="S5" i="261"/>
  <c r="U5" i="261"/>
  <c r="R5" i="261"/>
  <c r="V5" i="261"/>
  <c r="Q4" i="261"/>
  <c r="R4" i="261"/>
  <c r="S4" i="261"/>
  <c r="T4" i="261"/>
  <c r="U4" i="261"/>
  <c r="V4" i="261"/>
  <c r="U160" i="261"/>
  <c r="H4" i="261"/>
  <c r="V3" i="261"/>
  <c r="Q3" i="261"/>
  <c r="R3" i="261"/>
  <c r="S3" i="261"/>
  <c r="T3" i="261"/>
  <c r="U3" i="261"/>
  <c r="S159" i="261"/>
  <c r="U159" i="261"/>
  <c r="U165" i="261" s="1"/>
  <c r="H3" i="261"/>
  <c r="P160" i="261"/>
  <c r="R160" i="261" s="1"/>
  <c r="Q2" i="261"/>
  <c r="F155" i="261"/>
  <c r="R2" i="261"/>
  <c r="S2" i="261"/>
  <c r="T2" i="261"/>
  <c r="U2" i="261"/>
  <c r="V2" i="261"/>
  <c r="H2" i="261"/>
  <c r="Q162" i="261"/>
  <c r="A155" i="261"/>
  <c r="V153" i="260"/>
  <c r="U153" i="260"/>
  <c r="T153" i="260"/>
  <c r="S153" i="260"/>
  <c r="R153" i="260"/>
  <c r="Q153" i="260"/>
  <c r="W153" i="260" s="1"/>
  <c r="Y153" i="260" s="1"/>
  <c r="V152" i="260"/>
  <c r="U152" i="260"/>
  <c r="T152" i="260"/>
  <c r="R152" i="260"/>
  <c r="S152" i="260"/>
  <c r="Q152" i="260"/>
  <c r="W152" i="260" s="1"/>
  <c r="Y152" i="260" s="1"/>
  <c r="Q151" i="260"/>
  <c r="S151" i="260"/>
  <c r="R151" i="260"/>
  <c r="T151" i="260"/>
  <c r="U151" i="260"/>
  <c r="V151" i="260"/>
  <c r="Q150" i="260"/>
  <c r="R150" i="260"/>
  <c r="S150" i="260"/>
  <c r="T150" i="260"/>
  <c r="U150" i="260"/>
  <c r="V150" i="260"/>
  <c r="V149" i="260"/>
  <c r="U149" i="260"/>
  <c r="R149" i="260"/>
  <c r="T149" i="260"/>
  <c r="Q149" i="260"/>
  <c r="S149" i="260"/>
  <c r="R148" i="260"/>
  <c r="Q148" i="260"/>
  <c r="S148" i="260"/>
  <c r="V148" i="260"/>
  <c r="U148" i="260"/>
  <c r="T148" i="260"/>
  <c r="V147" i="260"/>
  <c r="U147" i="260"/>
  <c r="T147" i="260"/>
  <c r="S147" i="260"/>
  <c r="R147" i="260"/>
  <c r="Q147" i="260"/>
  <c r="W147" i="260" s="1"/>
  <c r="Y147" i="260" s="1"/>
  <c r="U146" i="260"/>
  <c r="T146" i="260"/>
  <c r="S146" i="260"/>
  <c r="R146" i="260"/>
  <c r="Q146" i="260"/>
  <c r="V146" i="260"/>
  <c r="V145" i="260"/>
  <c r="Q145" i="260"/>
  <c r="R145" i="260"/>
  <c r="S145" i="260"/>
  <c r="T145" i="260"/>
  <c r="U145" i="260"/>
  <c r="Q144" i="260"/>
  <c r="R144" i="260"/>
  <c r="S144" i="260"/>
  <c r="T144" i="260"/>
  <c r="U144" i="260"/>
  <c r="V144" i="260"/>
  <c r="R143" i="260"/>
  <c r="T143" i="260"/>
  <c r="U143" i="260"/>
  <c r="S143" i="260"/>
  <c r="V143" i="260"/>
  <c r="Q143" i="260"/>
  <c r="W143" i="260" s="1"/>
  <c r="Y143" i="260" s="1"/>
  <c r="Q142" i="260"/>
  <c r="R142" i="260"/>
  <c r="S142" i="260"/>
  <c r="T142" i="260"/>
  <c r="U142" i="260"/>
  <c r="V142" i="260"/>
  <c r="T141" i="260"/>
  <c r="Q141" i="260"/>
  <c r="R141" i="260"/>
  <c r="S141" i="260"/>
  <c r="V141" i="260"/>
  <c r="U141" i="260"/>
  <c r="S140" i="260"/>
  <c r="U140" i="260"/>
  <c r="V140" i="260"/>
  <c r="T140" i="260"/>
  <c r="Q140" i="260"/>
  <c r="R140" i="260"/>
  <c r="U139" i="260"/>
  <c r="V139" i="260"/>
  <c r="Q139" i="260"/>
  <c r="R139" i="260"/>
  <c r="S139" i="260"/>
  <c r="T139" i="260"/>
  <c r="T138" i="260"/>
  <c r="Q138" i="260"/>
  <c r="R138" i="260"/>
  <c r="V138" i="260"/>
  <c r="S138" i="260"/>
  <c r="U138" i="260"/>
  <c r="U137" i="260"/>
  <c r="T137" i="260"/>
  <c r="S137" i="260"/>
  <c r="R137" i="260"/>
  <c r="Q137" i="260"/>
  <c r="V137" i="260"/>
  <c r="T136" i="260"/>
  <c r="V136" i="260"/>
  <c r="U136" i="260"/>
  <c r="S136" i="260"/>
  <c r="R136" i="260"/>
  <c r="Q136" i="260"/>
  <c r="W136" i="260" s="1"/>
  <c r="Y136" i="260" s="1"/>
  <c r="S135" i="260"/>
  <c r="R135" i="260"/>
  <c r="Q135" i="260"/>
  <c r="U135" i="260"/>
  <c r="V135" i="260"/>
  <c r="T135" i="260"/>
  <c r="U134" i="260"/>
  <c r="Q134" i="260"/>
  <c r="R134" i="260"/>
  <c r="S134" i="260"/>
  <c r="T134" i="260"/>
  <c r="V134" i="260"/>
  <c r="V133" i="260"/>
  <c r="Q133" i="260"/>
  <c r="U133" i="260"/>
  <c r="T133" i="260"/>
  <c r="S133" i="260"/>
  <c r="R133" i="260"/>
  <c r="V132" i="260"/>
  <c r="S132" i="260"/>
  <c r="R132" i="260"/>
  <c r="Q132" i="260"/>
  <c r="U132" i="260"/>
  <c r="T132" i="260"/>
  <c r="V131" i="260"/>
  <c r="U131" i="260"/>
  <c r="T131" i="260"/>
  <c r="S131" i="260"/>
  <c r="Q131" i="260"/>
  <c r="R131" i="260"/>
  <c r="V130" i="260"/>
  <c r="U130" i="260"/>
  <c r="T130" i="260"/>
  <c r="S130" i="260"/>
  <c r="R130" i="260"/>
  <c r="Q130" i="260"/>
  <c r="W130" i="260" s="1"/>
  <c r="Y130" i="260" s="1"/>
  <c r="V129" i="260"/>
  <c r="U129" i="260"/>
  <c r="T129" i="260"/>
  <c r="S129" i="260"/>
  <c r="R129" i="260"/>
  <c r="Q129" i="260"/>
  <c r="W129" i="260" s="1"/>
  <c r="Y129" i="260" s="1"/>
  <c r="V128" i="260"/>
  <c r="U128" i="260"/>
  <c r="T128" i="260"/>
  <c r="S128" i="260"/>
  <c r="R128" i="260"/>
  <c r="Q128" i="260"/>
  <c r="W128" i="260" s="1"/>
  <c r="Y128" i="260" s="1"/>
  <c r="V127" i="260"/>
  <c r="Q127" i="260"/>
  <c r="U127" i="260"/>
  <c r="T127" i="260"/>
  <c r="S127" i="260"/>
  <c r="R127" i="260"/>
  <c r="V126" i="260"/>
  <c r="U126" i="260"/>
  <c r="T126" i="260"/>
  <c r="S126" i="260"/>
  <c r="Q126" i="260"/>
  <c r="R126" i="260"/>
  <c r="Q125" i="260"/>
  <c r="U125" i="260"/>
  <c r="V125" i="260"/>
  <c r="R125" i="260"/>
  <c r="S125" i="260"/>
  <c r="T125" i="260"/>
  <c r="T124" i="260"/>
  <c r="U124" i="260"/>
  <c r="V124" i="260"/>
  <c r="Q124" i="260"/>
  <c r="R124" i="260"/>
  <c r="S124" i="260"/>
  <c r="U123" i="260"/>
  <c r="V123" i="260"/>
  <c r="Q123" i="260"/>
  <c r="R123" i="260"/>
  <c r="S123" i="260"/>
  <c r="T123" i="260"/>
  <c r="Q122" i="260"/>
  <c r="R122" i="260"/>
  <c r="S122" i="260"/>
  <c r="T122" i="260"/>
  <c r="U122" i="260"/>
  <c r="V122" i="260"/>
  <c r="Q121" i="260"/>
  <c r="R121" i="260"/>
  <c r="S121" i="260"/>
  <c r="T121" i="260"/>
  <c r="U121" i="260"/>
  <c r="V121" i="260"/>
  <c r="Q120" i="260"/>
  <c r="R120" i="260"/>
  <c r="S120" i="260"/>
  <c r="T120" i="260"/>
  <c r="U120" i="260"/>
  <c r="V120" i="260"/>
  <c r="R119" i="260"/>
  <c r="V119" i="260"/>
  <c r="U119" i="260"/>
  <c r="T119" i="260"/>
  <c r="S119" i="260"/>
  <c r="Q119" i="260"/>
  <c r="W119" i="260" s="1"/>
  <c r="Y119" i="260" s="1"/>
  <c r="Q118" i="260"/>
  <c r="R118" i="260"/>
  <c r="S118" i="260"/>
  <c r="T118" i="260"/>
  <c r="U118" i="260"/>
  <c r="V118" i="260"/>
  <c r="Q117" i="260"/>
  <c r="R117" i="260"/>
  <c r="T117" i="260"/>
  <c r="U117" i="260"/>
  <c r="S117" i="260"/>
  <c r="V117" i="260"/>
  <c r="U116" i="260"/>
  <c r="T116" i="260"/>
  <c r="S116" i="260"/>
  <c r="R116" i="260"/>
  <c r="Q116" i="260"/>
  <c r="V116" i="260"/>
  <c r="S115" i="260"/>
  <c r="T115" i="260"/>
  <c r="R115" i="260"/>
  <c r="U115" i="260"/>
  <c r="V115" i="260"/>
  <c r="Q115" i="260"/>
  <c r="W115" i="260" s="1"/>
  <c r="Y115" i="260" s="1"/>
  <c r="Q114" i="260"/>
  <c r="R114" i="260"/>
  <c r="S114" i="260"/>
  <c r="T114" i="260"/>
  <c r="V114" i="260"/>
  <c r="U114" i="260"/>
  <c r="T113" i="260"/>
  <c r="Q113" i="260"/>
  <c r="R113" i="260"/>
  <c r="V113" i="260"/>
  <c r="S113" i="260"/>
  <c r="U113" i="260"/>
  <c r="S112" i="260"/>
  <c r="R112" i="260"/>
  <c r="Q112" i="260"/>
  <c r="V112" i="260"/>
  <c r="U112" i="260"/>
  <c r="T112" i="260"/>
  <c r="Q111" i="260"/>
  <c r="R111" i="260"/>
  <c r="S111" i="260"/>
  <c r="T111" i="260"/>
  <c r="U111" i="260"/>
  <c r="V111" i="260"/>
  <c r="Q110" i="260"/>
  <c r="R110" i="260"/>
  <c r="S110" i="260"/>
  <c r="T110" i="260"/>
  <c r="U110" i="260"/>
  <c r="V110" i="260"/>
  <c r="V109" i="260"/>
  <c r="U109" i="260"/>
  <c r="Q109" i="260"/>
  <c r="R109" i="260"/>
  <c r="S109" i="260"/>
  <c r="T109" i="260"/>
  <c r="Q108" i="260"/>
  <c r="U108" i="260"/>
  <c r="S108" i="260"/>
  <c r="V108" i="260"/>
  <c r="T108" i="260"/>
  <c r="R108" i="260"/>
  <c r="V107" i="260"/>
  <c r="U107" i="260"/>
  <c r="S107" i="260"/>
  <c r="T107" i="260"/>
  <c r="R107" i="260"/>
  <c r="Q107" i="260"/>
  <c r="T106" i="260"/>
  <c r="Q106" i="260"/>
  <c r="S106" i="260"/>
  <c r="R106" i="260"/>
  <c r="V106" i="260"/>
  <c r="U106" i="260"/>
  <c r="Q105" i="260"/>
  <c r="R105" i="260"/>
  <c r="S105" i="260"/>
  <c r="U105" i="260"/>
  <c r="V105" i="260"/>
  <c r="T105" i="260"/>
  <c r="H105" i="260"/>
  <c r="Q162" i="260"/>
  <c r="S104" i="260"/>
  <c r="V104" i="260"/>
  <c r="Q104" i="260"/>
  <c r="R104" i="260"/>
  <c r="T104" i="260"/>
  <c r="U104" i="260"/>
  <c r="Q103" i="260"/>
  <c r="R103" i="260"/>
  <c r="S103" i="260"/>
  <c r="T103" i="260"/>
  <c r="U103" i="260"/>
  <c r="V103" i="260"/>
  <c r="Q102" i="260"/>
  <c r="T102" i="260"/>
  <c r="U102" i="260"/>
  <c r="V102" i="260"/>
  <c r="R102" i="260"/>
  <c r="S102" i="260"/>
  <c r="T101" i="260"/>
  <c r="S101" i="260"/>
  <c r="R101" i="260"/>
  <c r="Q101" i="260"/>
  <c r="V101" i="260"/>
  <c r="U101" i="260"/>
  <c r="R100" i="260"/>
  <c r="V100" i="260"/>
  <c r="Q100" i="260"/>
  <c r="T100" i="260"/>
  <c r="U100" i="260"/>
  <c r="S100" i="260"/>
  <c r="U99" i="260"/>
  <c r="Q99" i="260"/>
  <c r="R99" i="260"/>
  <c r="S99" i="260"/>
  <c r="T99" i="260"/>
  <c r="V99" i="260"/>
  <c r="S98" i="260"/>
  <c r="V98" i="260"/>
  <c r="U98" i="260"/>
  <c r="T98" i="260"/>
  <c r="R98" i="260"/>
  <c r="Q98" i="260"/>
  <c r="W98" i="260" s="1"/>
  <c r="Y98" i="260" s="1"/>
  <c r="V97" i="260"/>
  <c r="R97" i="260"/>
  <c r="Q97" i="260"/>
  <c r="S97" i="260"/>
  <c r="T97" i="260"/>
  <c r="U97" i="260"/>
  <c r="Q96" i="260"/>
  <c r="V96" i="260"/>
  <c r="T96" i="260"/>
  <c r="R96" i="260"/>
  <c r="S96" i="260"/>
  <c r="U96" i="260"/>
  <c r="T95" i="260"/>
  <c r="S95" i="260"/>
  <c r="R95" i="260"/>
  <c r="Q95" i="260"/>
  <c r="U95" i="260"/>
  <c r="V95" i="260"/>
  <c r="Q94" i="260"/>
  <c r="V94" i="260"/>
  <c r="U94" i="260"/>
  <c r="T94" i="260"/>
  <c r="S94" i="260"/>
  <c r="R94" i="260"/>
  <c r="U93" i="260"/>
  <c r="V93" i="260"/>
  <c r="R93" i="260"/>
  <c r="Q93" i="260"/>
  <c r="S93" i="260"/>
  <c r="T93" i="260"/>
  <c r="V92" i="260"/>
  <c r="Q92" i="260"/>
  <c r="R92" i="260"/>
  <c r="S92" i="260"/>
  <c r="T92" i="260"/>
  <c r="U92" i="260"/>
  <c r="Q91" i="260"/>
  <c r="R91" i="260"/>
  <c r="V91" i="260"/>
  <c r="S91" i="260"/>
  <c r="T91" i="260"/>
  <c r="U91" i="260"/>
  <c r="V90" i="260"/>
  <c r="Q90" i="260"/>
  <c r="R90" i="260"/>
  <c r="S90" i="260"/>
  <c r="T90" i="260"/>
  <c r="U90" i="260"/>
  <c r="Q89" i="260"/>
  <c r="S89" i="260"/>
  <c r="T89" i="260"/>
  <c r="V89" i="260"/>
  <c r="R89" i="260"/>
  <c r="U89" i="260"/>
  <c r="V88" i="260"/>
  <c r="U88" i="260"/>
  <c r="T88" i="260"/>
  <c r="S88" i="260"/>
  <c r="R88" i="260"/>
  <c r="Q88" i="260"/>
  <c r="W88" i="260" s="1"/>
  <c r="Y88" i="260" s="1"/>
  <c r="V87" i="260"/>
  <c r="U87" i="260"/>
  <c r="T87" i="260"/>
  <c r="S87" i="260"/>
  <c r="R87" i="260"/>
  <c r="Q87" i="260"/>
  <c r="W87" i="260" s="1"/>
  <c r="Y87" i="260" s="1"/>
  <c r="T86" i="260"/>
  <c r="U86" i="260"/>
  <c r="Q86" i="260"/>
  <c r="V86" i="260"/>
  <c r="R86" i="260"/>
  <c r="S86" i="260"/>
  <c r="Q85" i="260"/>
  <c r="R85" i="260"/>
  <c r="S85" i="260"/>
  <c r="T85" i="260"/>
  <c r="U85" i="260"/>
  <c r="V85" i="260"/>
  <c r="Q84" i="260"/>
  <c r="R84" i="260"/>
  <c r="V84" i="260"/>
  <c r="U84" i="260"/>
  <c r="T84" i="260"/>
  <c r="S84" i="260"/>
  <c r="V83" i="260"/>
  <c r="U83" i="260"/>
  <c r="T83" i="260"/>
  <c r="R83" i="260"/>
  <c r="S83" i="260"/>
  <c r="Q83" i="260"/>
  <c r="W83" i="260" s="1"/>
  <c r="Y83" i="260" s="1"/>
  <c r="S82" i="260"/>
  <c r="R82" i="260"/>
  <c r="Q82" i="260"/>
  <c r="V82" i="260"/>
  <c r="U82" i="260"/>
  <c r="T82" i="260"/>
  <c r="Q81" i="260"/>
  <c r="R81" i="260"/>
  <c r="S81" i="260"/>
  <c r="T81" i="260"/>
  <c r="U81" i="260"/>
  <c r="V81" i="260"/>
  <c r="Q80" i="260"/>
  <c r="R80" i="260"/>
  <c r="S80" i="260"/>
  <c r="T80" i="260"/>
  <c r="U80" i="260"/>
  <c r="V80" i="260"/>
  <c r="S79" i="260"/>
  <c r="Q79" i="260"/>
  <c r="R79" i="260"/>
  <c r="T79" i="260"/>
  <c r="U79" i="260"/>
  <c r="V79" i="260"/>
  <c r="T78" i="260"/>
  <c r="S78" i="260"/>
  <c r="R78" i="260"/>
  <c r="V78" i="260"/>
  <c r="U78" i="260"/>
  <c r="Q78" i="260"/>
  <c r="W78" i="260" s="1"/>
  <c r="Y78" i="260" s="1"/>
  <c r="R77" i="260"/>
  <c r="S77" i="260"/>
  <c r="T77" i="260"/>
  <c r="U77" i="260"/>
  <c r="V77" i="260"/>
  <c r="Q77" i="260"/>
  <c r="W77" i="260" s="1"/>
  <c r="Y77" i="260" s="1"/>
  <c r="S76" i="260"/>
  <c r="R76" i="260"/>
  <c r="V76" i="260"/>
  <c r="Q76" i="260"/>
  <c r="U76" i="260"/>
  <c r="T76" i="260"/>
  <c r="T75" i="260"/>
  <c r="S75" i="260"/>
  <c r="R75" i="260"/>
  <c r="Q75" i="260"/>
  <c r="V75" i="260"/>
  <c r="U75" i="260"/>
  <c r="Q74" i="260"/>
  <c r="S74" i="260"/>
  <c r="R74" i="260"/>
  <c r="T74" i="260"/>
  <c r="V74" i="260"/>
  <c r="U74" i="260"/>
  <c r="U73" i="260"/>
  <c r="Q73" i="260"/>
  <c r="R73" i="260"/>
  <c r="S73" i="260"/>
  <c r="T73" i="260"/>
  <c r="V73" i="260"/>
  <c r="T72" i="260"/>
  <c r="S72" i="260"/>
  <c r="Q72" i="260"/>
  <c r="R72" i="260"/>
  <c r="U72" i="260"/>
  <c r="V72" i="260"/>
  <c r="Q160" i="260"/>
  <c r="H72" i="260"/>
  <c r="V71" i="260"/>
  <c r="U71" i="260"/>
  <c r="T71" i="260"/>
  <c r="S71" i="260"/>
  <c r="Q71" i="260"/>
  <c r="R71" i="260"/>
  <c r="V70" i="260"/>
  <c r="R70" i="260"/>
  <c r="U70" i="260"/>
  <c r="T70" i="260"/>
  <c r="S70" i="260"/>
  <c r="Q70" i="260"/>
  <c r="W70" i="260" s="1"/>
  <c r="Y70" i="260" s="1"/>
  <c r="H70" i="260"/>
  <c r="T162" i="260"/>
  <c r="T69" i="260"/>
  <c r="R69" i="260"/>
  <c r="Q69" i="260"/>
  <c r="V69" i="260"/>
  <c r="U69" i="260"/>
  <c r="S69" i="260"/>
  <c r="V68" i="260"/>
  <c r="U68" i="260"/>
  <c r="R68" i="260"/>
  <c r="Q68" i="260"/>
  <c r="T68" i="260"/>
  <c r="S68" i="260"/>
  <c r="V67" i="260"/>
  <c r="U67" i="260"/>
  <c r="T67" i="260"/>
  <c r="Q67" i="260"/>
  <c r="R67" i="260"/>
  <c r="S67" i="260"/>
  <c r="U66" i="260"/>
  <c r="R66" i="260"/>
  <c r="T66" i="260"/>
  <c r="Q66" i="260"/>
  <c r="V66" i="260"/>
  <c r="S66" i="260"/>
  <c r="U65" i="260"/>
  <c r="T65" i="260"/>
  <c r="S65" i="260"/>
  <c r="R65" i="260"/>
  <c r="Q65" i="260"/>
  <c r="V65" i="260"/>
  <c r="Q64" i="260"/>
  <c r="R64" i="260"/>
  <c r="S64" i="260"/>
  <c r="T64" i="260"/>
  <c r="V64" i="260"/>
  <c r="U64" i="260"/>
  <c r="T63" i="260"/>
  <c r="S63" i="260"/>
  <c r="Q63" i="260"/>
  <c r="R63" i="260"/>
  <c r="V63" i="260"/>
  <c r="U63" i="260"/>
  <c r="V62" i="260"/>
  <c r="U62" i="260"/>
  <c r="T62" i="260"/>
  <c r="S62" i="260"/>
  <c r="R62" i="260"/>
  <c r="Q62" i="260"/>
  <c r="W62" i="260" s="1"/>
  <c r="Y62" i="260" s="1"/>
  <c r="H62" i="260"/>
  <c r="S162" i="260"/>
  <c r="Q61" i="260"/>
  <c r="V61" i="260"/>
  <c r="U61" i="260"/>
  <c r="T61" i="260"/>
  <c r="S61" i="260"/>
  <c r="R61" i="260"/>
  <c r="V60" i="260"/>
  <c r="U60" i="260"/>
  <c r="T60" i="260"/>
  <c r="S60" i="260"/>
  <c r="R60" i="260"/>
  <c r="Q60" i="260"/>
  <c r="W60" i="260" s="1"/>
  <c r="Y60" i="260" s="1"/>
  <c r="V59" i="260"/>
  <c r="U59" i="260"/>
  <c r="T59" i="260"/>
  <c r="S59" i="260"/>
  <c r="R59" i="260"/>
  <c r="Q59" i="260"/>
  <c r="T58" i="260"/>
  <c r="R58" i="260"/>
  <c r="V58" i="260"/>
  <c r="U58" i="260"/>
  <c r="Q58" i="260"/>
  <c r="S58" i="260"/>
  <c r="U57" i="260"/>
  <c r="R57" i="260"/>
  <c r="T57" i="260"/>
  <c r="V57" i="260"/>
  <c r="S57" i="260"/>
  <c r="Q57" i="260"/>
  <c r="W57" i="260" s="1"/>
  <c r="Y57" i="260" s="1"/>
  <c r="Q56" i="260"/>
  <c r="R56" i="260"/>
  <c r="S56" i="260"/>
  <c r="T56" i="260"/>
  <c r="U56" i="260"/>
  <c r="V56" i="260"/>
  <c r="Q55" i="260"/>
  <c r="S55" i="260"/>
  <c r="T55" i="260"/>
  <c r="U55" i="260"/>
  <c r="V55" i="260"/>
  <c r="R55" i="260"/>
  <c r="V54" i="260"/>
  <c r="S54" i="260"/>
  <c r="Q54" i="260"/>
  <c r="R54" i="260"/>
  <c r="T54" i="260"/>
  <c r="U54" i="260"/>
  <c r="H54" i="260"/>
  <c r="P159" i="260"/>
  <c r="T53" i="260"/>
  <c r="S53" i="260"/>
  <c r="R53" i="260"/>
  <c r="Q53" i="260"/>
  <c r="U53" i="260"/>
  <c r="V53" i="260"/>
  <c r="Q52" i="260"/>
  <c r="R52" i="260"/>
  <c r="S52" i="260"/>
  <c r="T52" i="260"/>
  <c r="U52" i="260"/>
  <c r="V52" i="260"/>
  <c r="U51" i="260"/>
  <c r="Q51" i="260"/>
  <c r="R51" i="260"/>
  <c r="S51" i="260"/>
  <c r="T51" i="260"/>
  <c r="V51" i="260"/>
  <c r="V50" i="260"/>
  <c r="U50" i="260"/>
  <c r="S50" i="260"/>
  <c r="R50" i="260"/>
  <c r="Q50" i="260"/>
  <c r="T50" i="260"/>
  <c r="T49" i="260"/>
  <c r="S49" i="260"/>
  <c r="Q49" i="260"/>
  <c r="R49" i="260"/>
  <c r="U49" i="260"/>
  <c r="V49" i="260"/>
  <c r="S48" i="260"/>
  <c r="V48" i="260"/>
  <c r="U48" i="260"/>
  <c r="T48" i="260"/>
  <c r="Q48" i="260"/>
  <c r="R48" i="260"/>
  <c r="U47" i="260"/>
  <c r="V47" i="260"/>
  <c r="T47" i="260"/>
  <c r="S47" i="260"/>
  <c r="R47" i="260"/>
  <c r="Q47" i="260"/>
  <c r="W47" i="260" s="1"/>
  <c r="Y47" i="260" s="1"/>
  <c r="V46" i="260"/>
  <c r="U46" i="260"/>
  <c r="T46" i="260"/>
  <c r="S46" i="260"/>
  <c r="R46" i="260"/>
  <c r="Q46" i="260"/>
  <c r="W46" i="260" s="1"/>
  <c r="Y46" i="260" s="1"/>
  <c r="V45" i="260"/>
  <c r="Q45" i="260"/>
  <c r="R45" i="260"/>
  <c r="S45" i="260"/>
  <c r="T45" i="260"/>
  <c r="U45" i="260"/>
  <c r="S44" i="260"/>
  <c r="V44" i="260"/>
  <c r="R44" i="260"/>
  <c r="T44" i="260"/>
  <c r="Q44" i="260"/>
  <c r="U44" i="260"/>
  <c r="T43" i="260"/>
  <c r="U43" i="260"/>
  <c r="V43" i="260"/>
  <c r="Q43" i="260"/>
  <c r="R43" i="260"/>
  <c r="S43" i="260"/>
  <c r="T42" i="260"/>
  <c r="Q42" i="260"/>
  <c r="V42" i="260"/>
  <c r="U42" i="260"/>
  <c r="R42" i="260"/>
  <c r="S42" i="260"/>
  <c r="U41" i="260"/>
  <c r="V41" i="260"/>
  <c r="T41" i="260"/>
  <c r="S41" i="260"/>
  <c r="R41" i="260"/>
  <c r="Q41" i="260"/>
  <c r="W41" i="260" s="1"/>
  <c r="Y41" i="260" s="1"/>
  <c r="H41" i="260"/>
  <c r="U162" i="260"/>
  <c r="U40" i="260"/>
  <c r="T40" i="260"/>
  <c r="S40" i="260"/>
  <c r="R40" i="260"/>
  <c r="Q40" i="260"/>
  <c r="V40" i="260"/>
  <c r="Q39" i="260"/>
  <c r="T39" i="260"/>
  <c r="U39" i="260"/>
  <c r="R39" i="260"/>
  <c r="S39" i="260"/>
  <c r="V39" i="260"/>
  <c r="V38" i="260"/>
  <c r="U38" i="260"/>
  <c r="T38" i="260"/>
  <c r="S38" i="260"/>
  <c r="R38" i="260"/>
  <c r="Q38" i="260"/>
  <c r="W38" i="260" s="1"/>
  <c r="Y38" i="260" s="1"/>
  <c r="Q37" i="260"/>
  <c r="R37" i="260"/>
  <c r="S37" i="260"/>
  <c r="T37" i="260"/>
  <c r="U37" i="260"/>
  <c r="V37" i="260"/>
  <c r="T36" i="260"/>
  <c r="Q36" i="260"/>
  <c r="R36" i="260"/>
  <c r="S36" i="260"/>
  <c r="U36" i="260"/>
  <c r="V36" i="260"/>
  <c r="Q35" i="260"/>
  <c r="R35" i="260"/>
  <c r="S35" i="260"/>
  <c r="T35" i="260"/>
  <c r="U35" i="260"/>
  <c r="V35" i="260"/>
  <c r="Q34" i="260"/>
  <c r="R34" i="260"/>
  <c r="S34" i="260"/>
  <c r="T34" i="260"/>
  <c r="U34" i="260"/>
  <c r="V34" i="260"/>
  <c r="S33" i="260"/>
  <c r="T33" i="260"/>
  <c r="U33" i="260"/>
  <c r="V33" i="260"/>
  <c r="Q33" i="260"/>
  <c r="R33" i="260"/>
  <c r="H33" i="260"/>
  <c r="V162" i="260"/>
  <c r="T32" i="260"/>
  <c r="U32" i="260"/>
  <c r="V32" i="260"/>
  <c r="R32" i="260"/>
  <c r="Q32" i="260"/>
  <c r="S32" i="260"/>
  <c r="Q31" i="260"/>
  <c r="U31" i="260"/>
  <c r="R31" i="260"/>
  <c r="S31" i="260"/>
  <c r="T31" i="260"/>
  <c r="V31" i="260"/>
  <c r="T30" i="260"/>
  <c r="U30" i="260"/>
  <c r="R30" i="260"/>
  <c r="V30" i="260"/>
  <c r="Q30" i="260"/>
  <c r="S30" i="260"/>
  <c r="H30" i="260"/>
  <c r="P161" i="260"/>
  <c r="R161" i="260" s="1"/>
  <c r="R29" i="260"/>
  <c r="S29" i="260"/>
  <c r="T29" i="260"/>
  <c r="U29" i="260"/>
  <c r="V29" i="260"/>
  <c r="Q29" i="260"/>
  <c r="W29" i="260" s="1"/>
  <c r="Y29" i="260" s="1"/>
  <c r="S28" i="260"/>
  <c r="T28" i="260"/>
  <c r="U28" i="260"/>
  <c r="V28" i="260"/>
  <c r="Q28" i="260"/>
  <c r="R28" i="260"/>
  <c r="H28" i="260"/>
  <c r="P162" i="260"/>
  <c r="R162" i="260" s="1"/>
  <c r="V27" i="260"/>
  <c r="U27" i="260"/>
  <c r="T27" i="260"/>
  <c r="R27" i="260"/>
  <c r="S27" i="260"/>
  <c r="Q27" i="260"/>
  <c r="W27" i="260" s="1"/>
  <c r="Y27" i="260" s="1"/>
  <c r="T26" i="260"/>
  <c r="Q26" i="260"/>
  <c r="V26" i="260"/>
  <c r="U26" i="260"/>
  <c r="S26" i="260"/>
  <c r="R26" i="260"/>
  <c r="V25" i="260"/>
  <c r="U25" i="260"/>
  <c r="R25" i="260"/>
  <c r="Q25" i="260"/>
  <c r="T25" i="260"/>
  <c r="S25" i="260"/>
  <c r="T24" i="260"/>
  <c r="Q24" i="260"/>
  <c r="R24" i="260"/>
  <c r="S24" i="260"/>
  <c r="U24" i="260"/>
  <c r="V24" i="260"/>
  <c r="Q23" i="260"/>
  <c r="R23" i="260"/>
  <c r="S23" i="260"/>
  <c r="T23" i="260"/>
  <c r="U23" i="260"/>
  <c r="V23" i="260"/>
  <c r="Q22" i="260"/>
  <c r="R22" i="260"/>
  <c r="S22" i="260"/>
  <c r="T22" i="260"/>
  <c r="U22" i="260"/>
  <c r="V22" i="260"/>
  <c r="Q21" i="260"/>
  <c r="R21" i="260"/>
  <c r="S21" i="260"/>
  <c r="T21" i="260"/>
  <c r="U21" i="260"/>
  <c r="V21" i="260"/>
  <c r="Q19" i="260"/>
  <c r="R19" i="260"/>
  <c r="S19" i="260"/>
  <c r="T19" i="260"/>
  <c r="U19" i="260"/>
  <c r="V19" i="260"/>
  <c r="Q18" i="260"/>
  <c r="R18" i="260"/>
  <c r="S18" i="260"/>
  <c r="T18" i="260"/>
  <c r="U18" i="260"/>
  <c r="V18" i="260"/>
  <c r="V17" i="260"/>
  <c r="U17" i="260"/>
  <c r="S17" i="260"/>
  <c r="T17" i="260"/>
  <c r="R17" i="260"/>
  <c r="Q17" i="260"/>
  <c r="W17" i="260" s="1"/>
  <c r="Y17" i="260" s="1"/>
  <c r="H17" i="260"/>
  <c r="S159" i="260"/>
  <c r="U16" i="260"/>
  <c r="V16" i="260"/>
  <c r="T16" i="260"/>
  <c r="S16" i="260"/>
  <c r="R16" i="260"/>
  <c r="Q16" i="260"/>
  <c r="W16" i="260" s="1"/>
  <c r="Y16" i="260" s="1"/>
  <c r="R15" i="260"/>
  <c r="S15" i="260"/>
  <c r="T15" i="260"/>
  <c r="U15" i="260"/>
  <c r="V15" i="260"/>
  <c r="Q15" i="260"/>
  <c r="W15" i="260" s="1"/>
  <c r="Y15" i="260" s="1"/>
  <c r="U14" i="260"/>
  <c r="T14" i="260"/>
  <c r="S14" i="260"/>
  <c r="R14" i="260"/>
  <c r="Q14" i="260"/>
  <c r="V14" i="260"/>
  <c r="U13" i="260"/>
  <c r="V13" i="260"/>
  <c r="Q13" i="260"/>
  <c r="R13" i="260"/>
  <c r="S13" i="260"/>
  <c r="T13" i="260"/>
  <c r="H13" i="260"/>
  <c r="T160" i="260"/>
  <c r="S12" i="260"/>
  <c r="T12" i="260"/>
  <c r="U12" i="260"/>
  <c r="V12" i="260"/>
  <c r="Q12" i="260"/>
  <c r="R12" i="260"/>
  <c r="V11" i="260"/>
  <c r="U11" i="260"/>
  <c r="Q11" i="260"/>
  <c r="R11" i="260"/>
  <c r="S11" i="260"/>
  <c r="T11" i="260"/>
  <c r="V10" i="260"/>
  <c r="U10" i="260"/>
  <c r="T10" i="260"/>
  <c r="S10" i="260"/>
  <c r="R10" i="260"/>
  <c r="Q10" i="260"/>
  <c r="W10" i="260" s="1"/>
  <c r="Y10" i="260" s="1"/>
  <c r="V9" i="260"/>
  <c r="U9" i="260"/>
  <c r="T9" i="260"/>
  <c r="S9" i="260"/>
  <c r="R9" i="260"/>
  <c r="Q9" i="260"/>
  <c r="Q8" i="260"/>
  <c r="S8" i="260"/>
  <c r="T8" i="260"/>
  <c r="U8" i="260"/>
  <c r="V8" i="260"/>
  <c r="R8" i="260"/>
  <c r="Q7" i="260"/>
  <c r="R7" i="260"/>
  <c r="S7" i="260"/>
  <c r="T7" i="260"/>
  <c r="U7" i="260"/>
  <c r="V7" i="260"/>
  <c r="Q6" i="260"/>
  <c r="R6" i="260"/>
  <c r="S6" i="260"/>
  <c r="T6" i="260"/>
  <c r="U6" i="260"/>
  <c r="V6" i="260"/>
  <c r="AD6" i="260"/>
  <c r="AI5" i="260"/>
  <c r="S5" i="260"/>
  <c r="R5" i="260"/>
  <c r="Q5" i="260"/>
  <c r="V5" i="260"/>
  <c r="U5" i="260"/>
  <c r="T5" i="260"/>
  <c r="V4" i="260"/>
  <c r="U4" i="260"/>
  <c r="T4" i="260"/>
  <c r="S4" i="260"/>
  <c r="R4" i="260"/>
  <c r="Q4" i="260"/>
  <c r="W4" i="260" s="1"/>
  <c r="Y4" i="260" s="1"/>
  <c r="H4" i="260"/>
  <c r="P160" i="260"/>
  <c r="R160" i="260" s="1"/>
  <c r="R3" i="260"/>
  <c r="S3" i="260"/>
  <c r="T3" i="260"/>
  <c r="U3" i="260"/>
  <c r="V3" i="260"/>
  <c r="Q3" i="260"/>
  <c r="W3" i="260" s="1"/>
  <c r="Y3" i="260" s="1"/>
  <c r="U160" i="260"/>
  <c r="S160" i="260"/>
  <c r="H3" i="260"/>
  <c r="U2" i="260"/>
  <c r="U155" i="260" s="1"/>
  <c r="R2" i="260"/>
  <c r="S2" i="260"/>
  <c r="S155" i="260" s="1"/>
  <c r="T2" i="260"/>
  <c r="T155" i="260" s="1"/>
  <c r="Q2" i="260"/>
  <c r="F155" i="260"/>
  <c r="V2" i="260"/>
  <c r="V155" i="260" s="1"/>
  <c r="V159" i="260"/>
  <c r="Q159" i="260"/>
  <c r="Q165" i="260" s="1"/>
  <c r="U159" i="260"/>
  <c r="T159" i="260"/>
  <c r="A155" i="260"/>
  <c r="N165" i="260" s="1"/>
  <c r="H2" i="260"/>
  <c r="AI5" i="259"/>
  <c r="AD6" i="259"/>
  <c r="V150" i="249"/>
  <c r="Q150" i="249"/>
  <c r="R150" i="249"/>
  <c r="T150" i="249"/>
  <c r="S150" i="249"/>
  <c r="S149" i="249"/>
  <c r="R149" i="249"/>
  <c r="T149" i="249"/>
  <c r="U149" i="249"/>
  <c r="V149" i="249"/>
  <c r="Q148" i="249"/>
  <c r="S148" i="249"/>
  <c r="V148" i="249"/>
  <c r="U148" i="249"/>
  <c r="T148" i="249"/>
  <c r="R148" i="249"/>
  <c r="Q147" i="249"/>
  <c r="V147" i="249"/>
  <c r="R147" i="249"/>
  <c r="U147" i="249"/>
  <c r="T147" i="249"/>
  <c r="S147" i="249"/>
  <c r="R146" i="249"/>
  <c r="S146" i="249"/>
  <c r="T146" i="249"/>
  <c r="U146" i="249"/>
  <c r="Q146" i="249"/>
  <c r="V146" i="249"/>
  <c r="Q145" i="249"/>
  <c r="S145" i="249"/>
  <c r="R145" i="249"/>
  <c r="U145" i="249"/>
  <c r="V145" i="249"/>
  <c r="U144" i="249"/>
  <c r="V144" i="249"/>
  <c r="R144" i="249"/>
  <c r="Q144" i="249"/>
  <c r="S144" i="249"/>
  <c r="T144" i="249"/>
  <c r="S143" i="249"/>
  <c r="U143" i="249"/>
  <c r="Q143" i="249"/>
  <c r="V143" i="249"/>
  <c r="T143" i="249"/>
  <c r="R142" i="249"/>
  <c r="V142" i="249"/>
  <c r="T142" i="249"/>
  <c r="U142" i="249"/>
  <c r="Q142" i="249"/>
  <c r="S142" i="249"/>
  <c r="V141" i="249"/>
  <c r="Q141" i="249"/>
  <c r="T141" i="249"/>
  <c r="U141" i="249"/>
  <c r="S141" i="249"/>
  <c r="R141" i="249"/>
  <c r="T140" i="249"/>
  <c r="Q140" i="249"/>
  <c r="U140" i="249"/>
  <c r="V140" i="249"/>
  <c r="R140" i="249"/>
  <c r="S140" i="249"/>
  <c r="S139" i="249"/>
  <c r="T139" i="249"/>
  <c r="V139" i="249"/>
  <c r="R139" i="249"/>
  <c r="Q139" i="249"/>
  <c r="W139" i="249" s="1"/>
  <c r="Y139" i="249" s="1"/>
  <c r="S138" i="249"/>
  <c r="T138" i="249"/>
  <c r="U138" i="249"/>
  <c r="R138" i="249"/>
  <c r="Q138" i="249"/>
  <c r="V138" i="249"/>
  <c r="Q137" i="249"/>
  <c r="T137" i="249"/>
  <c r="S137" i="249"/>
  <c r="U137" i="249"/>
  <c r="R137" i="249"/>
  <c r="Q136" i="249"/>
  <c r="T136" i="249"/>
  <c r="V136" i="249"/>
  <c r="U136" i="249"/>
  <c r="S136" i="249"/>
  <c r="R136" i="249"/>
  <c r="U135" i="249"/>
  <c r="T135" i="249"/>
  <c r="S135" i="249"/>
  <c r="R135" i="249"/>
  <c r="Q135" i="249"/>
  <c r="W135" i="249" s="1"/>
  <c r="Y135" i="249" s="1"/>
  <c r="S134" i="249"/>
  <c r="R134" i="249"/>
  <c r="V134" i="249"/>
  <c r="U134" i="249"/>
  <c r="Q134" i="249"/>
  <c r="W134" i="249" s="1"/>
  <c r="Y134" i="249" s="1"/>
  <c r="U133" i="249"/>
  <c r="V133" i="249"/>
  <c r="S133" i="249"/>
  <c r="R133" i="249"/>
  <c r="T133" i="249"/>
  <c r="T132" i="249"/>
  <c r="V132" i="249"/>
  <c r="U132" i="249"/>
  <c r="R132" i="249"/>
  <c r="S132" i="249"/>
  <c r="Q131" i="249"/>
  <c r="R131" i="249"/>
  <c r="V131" i="249"/>
  <c r="U131" i="249"/>
  <c r="T131" i="249"/>
  <c r="S131" i="249"/>
  <c r="U130" i="249"/>
  <c r="T130" i="249"/>
  <c r="S130" i="249"/>
  <c r="Q130" i="249"/>
  <c r="R130" i="249"/>
  <c r="V130" i="249"/>
  <c r="T129" i="249"/>
  <c r="V129" i="249"/>
  <c r="U129" i="249"/>
  <c r="R129" i="249"/>
  <c r="Q129" i="249"/>
  <c r="W129" i="249" s="1"/>
  <c r="Y129" i="249" s="1"/>
  <c r="S128" i="249"/>
  <c r="R128" i="249"/>
  <c r="Q128" i="249"/>
  <c r="V128" i="249"/>
  <c r="U128" i="249"/>
  <c r="T128" i="249"/>
  <c r="T127" i="249"/>
  <c r="Q127" i="249"/>
  <c r="U127" i="249"/>
  <c r="S127" i="249"/>
  <c r="R127" i="249"/>
  <c r="V127" i="249"/>
  <c r="V126" i="249"/>
  <c r="T126" i="249"/>
  <c r="S126" i="249"/>
  <c r="R126" i="249"/>
  <c r="Q126" i="249"/>
  <c r="U126" i="249"/>
  <c r="S125" i="249"/>
  <c r="T125" i="249"/>
  <c r="U125" i="249"/>
  <c r="R125" i="249"/>
  <c r="Q125" i="249"/>
  <c r="V125" i="249"/>
  <c r="V124" i="249"/>
  <c r="Q124" i="249"/>
  <c r="U124" i="249"/>
  <c r="R124" i="249"/>
  <c r="S124" i="249"/>
  <c r="T123" i="249"/>
  <c r="V123" i="249"/>
  <c r="U123" i="249"/>
  <c r="S123" i="249"/>
  <c r="R123" i="249"/>
  <c r="Q123" i="249"/>
  <c r="W123" i="249" s="1"/>
  <c r="Y123" i="249" s="1"/>
  <c r="U122" i="249"/>
  <c r="R122" i="249"/>
  <c r="T122" i="249"/>
  <c r="Q122" i="249"/>
  <c r="V122" i="249"/>
  <c r="R121" i="249"/>
  <c r="Q121" i="249"/>
  <c r="S121" i="249"/>
  <c r="T121" i="249"/>
  <c r="V121" i="249"/>
  <c r="U120" i="249"/>
  <c r="R120" i="249"/>
  <c r="V120" i="249"/>
  <c r="S120" i="249"/>
  <c r="T120" i="249"/>
  <c r="V119" i="249"/>
  <c r="R119" i="249"/>
  <c r="T119" i="249"/>
  <c r="Q119" i="249"/>
  <c r="S119" i="249"/>
  <c r="U119" i="249"/>
  <c r="V118" i="249"/>
  <c r="Q118" i="249"/>
  <c r="U118" i="249"/>
  <c r="T118" i="249"/>
  <c r="S118" i="249"/>
  <c r="S117" i="249"/>
  <c r="U117" i="249"/>
  <c r="Q117" i="249"/>
  <c r="R117" i="249"/>
  <c r="V117" i="249"/>
  <c r="T117" i="249"/>
  <c r="U116" i="249"/>
  <c r="V116" i="249"/>
  <c r="R116" i="249"/>
  <c r="Q116" i="249"/>
  <c r="S116" i="249"/>
  <c r="T116" i="249"/>
  <c r="H116" i="249"/>
  <c r="U159" i="249"/>
  <c r="Q115" i="249"/>
  <c r="T115" i="249"/>
  <c r="U115" i="249"/>
  <c r="V115" i="249"/>
  <c r="R115" i="249"/>
  <c r="R114" i="249"/>
  <c r="T114" i="249"/>
  <c r="U114" i="249"/>
  <c r="V114" i="249"/>
  <c r="S114" i="249"/>
  <c r="Q114" i="249"/>
  <c r="W114" i="249" s="1"/>
  <c r="Y114" i="249" s="1"/>
  <c r="R113" i="249"/>
  <c r="S113" i="249"/>
  <c r="V113" i="249"/>
  <c r="Q113" i="249"/>
  <c r="T113" i="249"/>
  <c r="U113" i="249"/>
  <c r="T112" i="249"/>
  <c r="U112" i="249"/>
  <c r="V112" i="249"/>
  <c r="S112" i="249"/>
  <c r="R112" i="249"/>
  <c r="W112" i="249" s="1"/>
  <c r="Y112" i="249" s="1"/>
  <c r="Q111" i="249"/>
  <c r="R111" i="249"/>
  <c r="U111" i="249"/>
  <c r="T111" i="249"/>
  <c r="V111" i="249"/>
  <c r="T110" i="249"/>
  <c r="U110" i="249"/>
  <c r="Q110" i="249"/>
  <c r="S110" i="249"/>
  <c r="R110" i="249"/>
  <c r="U109" i="249"/>
  <c r="T109" i="249"/>
  <c r="R109" i="249"/>
  <c r="V109" i="249"/>
  <c r="S109" i="249"/>
  <c r="Q109" i="249"/>
  <c r="W109" i="249" s="1"/>
  <c r="Y109" i="249" s="1"/>
  <c r="R108" i="249"/>
  <c r="S108" i="249"/>
  <c r="T108" i="249"/>
  <c r="Q108" i="249"/>
  <c r="U108" i="249"/>
  <c r="T107" i="249"/>
  <c r="R107" i="249"/>
  <c r="U107" i="249"/>
  <c r="S107" i="249"/>
  <c r="V107" i="249"/>
  <c r="R106" i="249"/>
  <c r="S106" i="249"/>
  <c r="Q106" i="249"/>
  <c r="V106" i="249"/>
  <c r="U106" i="249"/>
  <c r="T106" i="249"/>
  <c r="S105" i="249"/>
  <c r="Q105" i="249"/>
  <c r="T105" i="249"/>
  <c r="U105" i="249"/>
  <c r="V105" i="249"/>
  <c r="R105" i="249"/>
  <c r="T104" i="249"/>
  <c r="Q104" i="249"/>
  <c r="U104" i="249"/>
  <c r="V104" i="249"/>
  <c r="R104" i="249"/>
  <c r="S104" i="249"/>
  <c r="U103" i="249"/>
  <c r="T103" i="249"/>
  <c r="S103" i="249"/>
  <c r="V103" i="249"/>
  <c r="R103" i="249"/>
  <c r="Q103" i="249"/>
  <c r="W103" i="249" s="1"/>
  <c r="Y103" i="249" s="1"/>
  <c r="R102" i="249"/>
  <c r="S102" i="249"/>
  <c r="T102" i="249"/>
  <c r="Q102" i="249"/>
  <c r="U102" i="249"/>
  <c r="V102" i="249"/>
  <c r="Q101" i="249"/>
  <c r="U101" i="249"/>
  <c r="R101" i="249"/>
  <c r="T101" i="249"/>
  <c r="S101" i="249"/>
  <c r="V100" i="249"/>
  <c r="S100" i="249"/>
  <c r="U100" i="249"/>
  <c r="Q100" i="249"/>
  <c r="T100" i="249"/>
  <c r="R100" i="249"/>
  <c r="S99" i="249"/>
  <c r="R99" i="249"/>
  <c r="T99" i="249"/>
  <c r="Q99" i="249"/>
  <c r="V99" i="249"/>
  <c r="U99" i="249"/>
  <c r="S98" i="249"/>
  <c r="U98" i="249"/>
  <c r="R98" i="249"/>
  <c r="T98" i="249"/>
  <c r="V98" i="249"/>
  <c r="Q98" i="249"/>
  <c r="W98" i="249" s="1"/>
  <c r="Y98" i="249" s="1"/>
  <c r="T97" i="249"/>
  <c r="U97" i="249"/>
  <c r="R97" i="249"/>
  <c r="S97" i="249"/>
  <c r="Q97" i="249"/>
  <c r="W97" i="249" s="1"/>
  <c r="Y97" i="249" s="1"/>
  <c r="R96" i="249"/>
  <c r="T96" i="249"/>
  <c r="V96" i="249"/>
  <c r="Q96" i="249"/>
  <c r="S96" i="249"/>
  <c r="U96" i="249"/>
  <c r="S95" i="249"/>
  <c r="T95" i="249"/>
  <c r="Q95" i="249"/>
  <c r="U95" i="249"/>
  <c r="V95" i="249"/>
  <c r="V94" i="249"/>
  <c r="U94" i="249"/>
  <c r="Q94" i="249"/>
  <c r="S94" i="249"/>
  <c r="T94" i="249"/>
  <c r="R94" i="249"/>
  <c r="Q93" i="249"/>
  <c r="V93" i="249"/>
  <c r="S93" i="249"/>
  <c r="T93" i="249"/>
  <c r="U93" i="249"/>
  <c r="S92" i="249"/>
  <c r="T92" i="249"/>
  <c r="U92" i="249"/>
  <c r="Q92" i="249"/>
  <c r="V92" i="249"/>
  <c r="R92" i="249"/>
  <c r="R91" i="249"/>
  <c r="Q91" i="249"/>
  <c r="U91" i="249"/>
  <c r="V91" i="249"/>
  <c r="S91" i="249"/>
  <c r="T91" i="249"/>
  <c r="S90" i="249"/>
  <c r="Q90" i="249"/>
  <c r="T90" i="249"/>
  <c r="R90" i="249"/>
  <c r="U90" i="249"/>
  <c r="V90" i="249"/>
  <c r="T89" i="249"/>
  <c r="U89" i="249"/>
  <c r="R89" i="249"/>
  <c r="Q89" i="249"/>
  <c r="S89" i="249"/>
  <c r="V88" i="249"/>
  <c r="Q88" i="249"/>
  <c r="T88" i="249"/>
  <c r="R88" i="249"/>
  <c r="U88" i="249"/>
  <c r="U87" i="249"/>
  <c r="R87" i="249"/>
  <c r="Q87" i="249"/>
  <c r="T87" i="249"/>
  <c r="V87" i="249"/>
  <c r="S87" i="249"/>
  <c r="Q86" i="249"/>
  <c r="U86" i="249"/>
  <c r="R86" i="249"/>
  <c r="V86" i="249"/>
  <c r="S86" i="249"/>
  <c r="T86" i="249"/>
  <c r="Q85" i="249"/>
  <c r="V85" i="249"/>
  <c r="R85" i="249"/>
  <c r="S85" i="249"/>
  <c r="T85" i="249"/>
  <c r="U85" i="249"/>
  <c r="Q84" i="249"/>
  <c r="S84" i="249"/>
  <c r="R84" i="249"/>
  <c r="U84" i="249"/>
  <c r="V84" i="249"/>
  <c r="S83" i="249"/>
  <c r="Q83" i="249"/>
  <c r="R83" i="249"/>
  <c r="T83" i="249"/>
  <c r="V83" i="249"/>
  <c r="U83" i="249"/>
  <c r="Q82" i="249"/>
  <c r="U82" i="249"/>
  <c r="T82" i="249"/>
  <c r="S82" i="249"/>
  <c r="R82" i="249"/>
  <c r="V82" i="249"/>
  <c r="U81" i="249"/>
  <c r="V81" i="249"/>
  <c r="S81" i="249"/>
  <c r="R81" i="249"/>
  <c r="Q81" i="249"/>
  <c r="T81" i="249"/>
  <c r="H81" i="249"/>
  <c r="S159" i="249"/>
  <c r="V80" i="249"/>
  <c r="R80" i="249"/>
  <c r="U80" i="249"/>
  <c r="Q80" i="249"/>
  <c r="S80" i="249"/>
  <c r="R79" i="249"/>
  <c r="Q79" i="249"/>
  <c r="S79" i="249"/>
  <c r="T79" i="249"/>
  <c r="U79" i="249"/>
  <c r="V79" i="249"/>
  <c r="S78" i="249"/>
  <c r="Q78" i="249"/>
  <c r="U78" i="249"/>
  <c r="R78" i="249"/>
  <c r="T78" i="249"/>
  <c r="S77" i="249"/>
  <c r="R77" i="249"/>
  <c r="U77" i="249"/>
  <c r="V77" i="249"/>
  <c r="T77" i="249"/>
  <c r="Q77" i="249"/>
  <c r="W77" i="249" s="1"/>
  <c r="Y77" i="249" s="1"/>
  <c r="T76" i="249"/>
  <c r="Q76" i="249"/>
  <c r="U76" i="249"/>
  <c r="R76" i="249"/>
  <c r="S76" i="249"/>
  <c r="R75" i="249"/>
  <c r="T75" i="249"/>
  <c r="V75" i="249"/>
  <c r="U75" i="249"/>
  <c r="Q75" i="249"/>
  <c r="S75" i="249"/>
  <c r="T74" i="249"/>
  <c r="Q74" i="249"/>
  <c r="U74" i="249"/>
  <c r="V74" i="249"/>
  <c r="S74" i="249"/>
  <c r="R74" i="249"/>
  <c r="Q73" i="249"/>
  <c r="V73" i="249"/>
  <c r="R73" i="249"/>
  <c r="S73" i="249"/>
  <c r="T73" i="249"/>
  <c r="S72" i="249"/>
  <c r="R72" i="249"/>
  <c r="Q72" i="249"/>
  <c r="U72" i="249"/>
  <c r="T72" i="249"/>
  <c r="T71" i="249"/>
  <c r="S71" i="249"/>
  <c r="R71" i="249"/>
  <c r="Q71" i="249"/>
  <c r="V71" i="249"/>
  <c r="U71" i="249"/>
  <c r="S70" i="249"/>
  <c r="R70" i="249"/>
  <c r="T70" i="249"/>
  <c r="Q70" i="249"/>
  <c r="U70" i="249"/>
  <c r="U69" i="249"/>
  <c r="Q69" i="249"/>
  <c r="T69" i="249"/>
  <c r="V69" i="249"/>
  <c r="S69" i="249"/>
  <c r="R69" i="249"/>
  <c r="Q68" i="249"/>
  <c r="U68" i="249"/>
  <c r="V68" i="249"/>
  <c r="T68" i="249"/>
  <c r="S68" i="249"/>
  <c r="R67" i="249"/>
  <c r="S67" i="249"/>
  <c r="V67" i="249"/>
  <c r="U67" i="249"/>
  <c r="Q67" i="249"/>
  <c r="W67" i="249" s="1"/>
  <c r="Y67" i="249" s="1"/>
  <c r="S66" i="249"/>
  <c r="U66" i="249"/>
  <c r="Q66" i="249"/>
  <c r="V66" i="249"/>
  <c r="R66" i="249"/>
  <c r="T66" i="249"/>
  <c r="R65" i="249"/>
  <c r="Q65" i="249"/>
  <c r="S65" i="249"/>
  <c r="U65" i="249"/>
  <c r="V65" i="249"/>
  <c r="U64" i="249"/>
  <c r="V64" i="249"/>
  <c r="S64" i="249"/>
  <c r="R64" i="249"/>
  <c r="T64" i="249"/>
  <c r="U63" i="249"/>
  <c r="S63" i="249"/>
  <c r="R63" i="249"/>
  <c r="Q63" i="249"/>
  <c r="V63" i="249"/>
  <c r="T62" i="249"/>
  <c r="Q62" i="249"/>
  <c r="S62" i="249"/>
  <c r="V62" i="249"/>
  <c r="R62" i="249"/>
  <c r="U62" i="249"/>
  <c r="V61" i="249"/>
  <c r="S61" i="249"/>
  <c r="Q61" i="249"/>
  <c r="U61" i="249"/>
  <c r="T61" i="249"/>
  <c r="T60" i="249"/>
  <c r="S60" i="249"/>
  <c r="R60" i="249"/>
  <c r="U60" i="249"/>
  <c r="Q60" i="249"/>
  <c r="V60" i="249"/>
  <c r="S59" i="249"/>
  <c r="T59" i="249"/>
  <c r="V59" i="249"/>
  <c r="U59" i="249"/>
  <c r="R59" i="249"/>
  <c r="W59" i="249" s="1"/>
  <c r="Y59" i="249" s="1"/>
  <c r="Q58" i="249"/>
  <c r="V58" i="249"/>
  <c r="U58" i="249"/>
  <c r="S58" i="249"/>
  <c r="R58" i="249"/>
  <c r="S57" i="249"/>
  <c r="V57" i="249"/>
  <c r="Q57" i="249"/>
  <c r="R57" i="249"/>
  <c r="T57" i="249"/>
  <c r="U56" i="249"/>
  <c r="Q56" i="249"/>
  <c r="S56" i="249"/>
  <c r="R56" i="249"/>
  <c r="V56" i="249"/>
  <c r="Q156" i="249"/>
  <c r="H56" i="249"/>
  <c r="Q55" i="249"/>
  <c r="U55" i="249"/>
  <c r="S55" i="249"/>
  <c r="R55" i="249"/>
  <c r="T55" i="249"/>
  <c r="Q54" i="249"/>
  <c r="V54" i="249"/>
  <c r="S54" i="249"/>
  <c r="T54" i="249"/>
  <c r="U54" i="249"/>
  <c r="U53" i="249"/>
  <c r="Q53" i="249"/>
  <c r="T53" i="249"/>
  <c r="R53" i="249"/>
  <c r="S53" i="249"/>
  <c r="V53" i="249"/>
  <c r="R52" i="249"/>
  <c r="V52" i="249"/>
  <c r="Q52" i="249"/>
  <c r="S52" i="249"/>
  <c r="U52" i="249"/>
  <c r="S51" i="249"/>
  <c r="T51" i="249"/>
  <c r="U51" i="249"/>
  <c r="V51" i="249"/>
  <c r="R51" i="249"/>
  <c r="Q51" i="249"/>
  <c r="W51" i="249" s="1"/>
  <c r="Y51" i="249" s="1"/>
  <c r="U50" i="249"/>
  <c r="S50" i="249"/>
  <c r="Q50" i="249"/>
  <c r="T50" i="249"/>
  <c r="R50" i="249"/>
  <c r="T49" i="249"/>
  <c r="V49" i="249"/>
  <c r="U49" i="249"/>
  <c r="S49" i="249"/>
  <c r="Q49" i="249"/>
  <c r="R49" i="249"/>
  <c r="R48" i="249"/>
  <c r="U48" i="249"/>
  <c r="T48" i="249"/>
  <c r="Q48" i="249"/>
  <c r="S48" i="249"/>
  <c r="R47" i="249"/>
  <c r="T47" i="249"/>
  <c r="S47" i="249"/>
  <c r="Q47" i="249"/>
  <c r="V47" i="249"/>
  <c r="U47" i="249"/>
  <c r="Q46" i="249"/>
  <c r="V46" i="249"/>
  <c r="T46" i="249"/>
  <c r="R46" i="249"/>
  <c r="S46" i="249"/>
  <c r="U46" i="249"/>
  <c r="T45" i="249"/>
  <c r="R45" i="249"/>
  <c r="Q45" i="249"/>
  <c r="V45" i="249"/>
  <c r="S45" i="249"/>
  <c r="V44" i="249"/>
  <c r="T44" i="249"/>
  <c r="R44" i="249"/>
  <c r="Q44" i="249"/>
  <c r="S44" i="249"/>
  <c r="V43" i="249"/>
  <c r="T43" i="249"/>
  <c r="Q43" i="249"/>
  <c r="R43" i="249"/>
  <c r="S43" i="249"/>
  <c r="S42" i="249"/>
  <c r="V42" i="249"/>
  <c r="Q42" i="249"/>
  <c r="T42" i="249"/>
  <c r="R42" i="249"/>
  <c r="U42" i="249"/>
  <c r="T41" i="249"/>
  <c r="R41" i="249"/>
  <c r="V41" i="249"/>
  <c r="U41" i="249"/>
  <c r="S41" i="249"/>
  <c r="R40" i="249"/>
  <c r="S40" i="249"/>
  <c r="U40" i="249"/>
  <c r="T40" i="249"/>
  <c r="V40" i="249"/>
  <c r="Q39" i="249"/>
  <c r="V39" i="249"/>
  <c r="R39" i="249"/>
  <c r="U39" i="249"/>
  <c r="T39" i="249"/>
  <c r="U38" i="249"/>
  <c r="T38" i="249"/>
  <c r="V38" i="249"/>
  <c r="S38" i="249"/>
  <c r="Q38" i="249"/>
  <c r="R38" i="249"/>
  <c r="Q37" i="249"/>
  <c r="U37" i="249"/>
  <c r="V37" i="249"/>
  <c r="S37" i="249"/>
  <c r="T37" i="249"/>
  <c r="H37" i="249"/>
  <c r="P159" i="249"/>
  <c r="V36" i="249"/>
  <c r="U36" i="249"/>
  <c r="T36" i="249"/>
  <c r="Q36" i="249"/>
  <c r="S36" i="249"/>
  <c r="Q35" i="249"/>
  <c r="T35" i="249"/>
  <c r="R35" i="249"/>
  <c r="U35" i="249"/>
  <c r="S35" i="249"/>
  <c r="S34" i="249"/>
  <c r="Q34" i="249"/>
  <c r="T34" i="249"/>
  <c r="V34" i="249"/>
  <c r="R34" i="249"/>
  <c r="U34" i="249"/>
  <c r="Q33" i="249"/>
  <c r="U33" i="249"/>
  <c r="T33" i="249"/>
  <c r="S33" i="249"/>
  <c r="R33" i="249"/>
  <c r="S32" i="249"/>
  <c r="R32" i="249"/>
  <c r="U32" i="249"/>
  <c r="Q32" i="249"/>
  <c r="T32" i="249"/>
  <c r="T31" i="249"/>
  <c r="V31" i="249"/>
  <c r="U31" i="249"/>
  <c r="Q31" i="249"/>
  <c r="R31" i="249"/>
  <c r="S31" i="249"/>
  <c r="S30" i="249"/>
  <c r="U30" i="249"/>
  <c r="V30" i="249"/>
  <c r="Q30" i="249"/>
  <c r="R30" i="249"/>
  <c r="T30" i="249"/>
  <c r="U29" i="249"/>
  <c r="R29" i="249"/>
  <c r="S29" i="249"/>
  <c r="V29" i="249"/>
  <c r="T29" i="249"/>
  <c r="T28" i="249"/>
  <c r="U28" i="249"/>
  <c r="V28" i="249"/>
  <c r="Q28" i="249"/>
  <c r="R28" i="249"/>
  <c r="S28" i="249"/>
  <c r="V27" i="249"/>
  <c r="U27" i="249"/>
  <c r="R27" i="249"/>
  <c r="T27" i="249"/>
  <c r="S27" i="249"/>
  <c r="Q27" i="249"/>
  <c r="V26" i="249"/>
  <c r="U26" i="249"/>
  <c r="T26" i="249"/>
  <c r="Q26" i="249"/>
  <c r="R26" i="249"/>
  <c r="S26" i="249"/>
  <c r="S25" i="249"/>
  <c r="T25" i="249"/>
  <c r="V25" i="249"/>
  <c r="Q25" i="249"/>
  <c r="U25" i="249"/>
  <c r="R25" i="249"/>
  <c r="V24" i="249"/>
  <c r="U24" i="249"/>
  <c r="S24" i="249"/>
  <c r="R24" i="249"/>
  <c r="Q24" i="249"/>
  <c r="T24" i="249"/>
  <c r="Q23" i="249"/>
  <c r="T23" i="249"/>
  <c r="U23" i="249"/>
  <c r="S23" i="249"/>
  <c r="R23" i="249"/>
  <c r="V23" i="249"/>
  <c r="T22" i="249"/>
  <c r="V22" i="249"/>
  <c r="S22" i="249"/>
  <c r="R22" i="249"/>
  <c r="Q22" i="249"/>
  <c r="U22" i="249"/>
  <c r="R21" i="249"/>
  <c r="Q21" i="249"/>
  <c r="S21" i="249"/>
  <c r="U21" i="249"/>
  <c r="T21" i="249"/>
  <c r="Q20" i="249"/>
  <c r="U20" i="249"/>
  <c r="S20" i="249"/>
  <c r="T20" i="249"/>
  <c r="V20" i="249"/>
  <c r="S19" i="249"/>
  <c r="R19" i="249"/>
  <c r="V19" i="249"/>
  <c r="Q19" i="249"/>
  <c r="U19" i="249"/>
  <c r="S18" i="249"/>
  <c r="U18" i="249"/>
  <c r="Q18" i="249"/>
  <c r="T18" i="249"/>
  <c r="R18" i="249"/>
  <c r="V18" i="249"/>
  <c r="T17" i="249"/>
  <c r="U17" i="249"/>
  <c r="Q17" i="249"/>
  <c r="R17" i="249"/>
  <c r="S17" i="249"/>
  <c r="U16" i="249"/>
  <c r="V16" i="249"/>
  <c r="S16" i="249"/>
  <c r="Q16" i="249"/>
  <c r="T16" i="249"/>
  <c r="R16" i="249"/>
  <c r="Q15" i="249"/>
  <c r="V15" i="249"/>
  <c r="T15" i="249"/>
  <c r="U15" i="249"/>
  <c r="S15" i="249"/>
  <c r="R15" i="249"/>
  <c r="Q14" i="249"/>
  <c r="R14" i="249"/>
  <c r="T14" i="249"/>
  <c r="U14" i="249"/>
  <c r="V14" i="249"/>
  <c r="S14" i="249"/>
  <c r="V13" i="249"/>
  <c r="Q13" i="249"/>
  <c r="T13" i="249"/>
  <c r="S13" i="249"/>
  <c r="R13" i="249"/>
  <c r="U13" i="249"/>
  <c r="T12" i="249"/>
  <c r="Q12" i="249"/>
  <c r="R12" i="249"/>
  <c r="V12" i="249"/>
  <c r="U12" i="249"/>
  <c r="V11" i="249"/>
  <c r="R11" i="249"/>
  <c r="T11" i="249"/>
  <c r="Q11" i="249"/>
  <c r="U11" i="249"/>
  <c r="R10" i="249"/>
  <c r="T10" i="249"/>
  <c r="S10" i="249"/>
  <c r="U10" i="249"/>
  <c r="V10" i="249"/>
  <c r="U9" i="249"/>
  <c r="V9" i="249"/>
  <c r="S9" i="249"/>
  <c r="Q9" i="249"/>
  <c r="T9" i="249"/>
  <c r="R9" i="249"/>
  <c r="V8" i="249"/>
  <c r="U8" i="249"/>
  <c r="R8" i="249"/>
  <c r="S8" i="249"/>
  <c r="T8" i="249"/>
  <c r="Q8" i="249"/>
  <c r="W8" i="249" s="1"/>
  <c r="Y8" i="249" s="1"/>
  <c r="S7" i="249"/>
  <c r="T7" i="249"/>
  <c r="R7" i="249"/>
  <c r="U7" i="249"/>
  <c r="Q7" i="249"/>
  <c r="V7" i="249"/>
  <c r="Q6" i="249"/>
  <c r="T6" i="249"/>
  <c r="S6" i="249"/>
  <c r="U6" i="249"/>
  <c r="V6" i="249"/>
  <c r="AD6" i="249"/>
  <c r="AI5" i="249"/>
  <c r="U5" i="249"/>
  <c r="V5" i="249"/>
  <c r="R5" i="249"/>
  <c r="S5" i="249"/>
  <c r="Q5" i="249"/>
  <c r="T5" i="249"/>
  <c r="S4" i="249"/>
  <c r="T4" i="249"/>
  <c r="V4" i="249"/>
  <c r="Q4" i="249"/>
  <c r="R4" i="249"/>
  <c r="R3" i="249"/>
  <c r="U3" i="249"/>
  <c r="V3" i="249"/>
  <c r="T3" i="249"/>
  <c r="Q3" i="249"/>
  <c r="W3" i="249" s="1"/>
  <c r="Y3" i="249" s="1"/>
  <c r="P157" i="249"/>
  <c r="S156" i="249"/>
  <c r="S162" i="249" s="1"/>
  <c r="V156" i="249"/>
  <c r="F152" i="249"/>
  <c r="R2" i="249"/>
  <c r="S2" i="249"/>
  <c r="T2" i="249"/>
  <c r="U2" i="249"/>
  <c r="V2" i="249"/>
  <c r="Q2" i="249"/>
  <c r="W2" i="249" s="1"/>
  <c r="Y2" i="249" s="1"/>
  <c r="A152" i="249"/>
  <c r="N162" i="249" s="1"/>
  <c r="V157" i="249"/>
  <c r="T157" i="249"/>
  <c r="H2" i="249"/>
  <c r="H152" i="249" s="1"/>
  <c r="R150" i="248"/>
  <c r="Q150" i="248"/>
  <c r="T150" i="248"/>
  <c r="S150" i="248"/>
  <c r="U150" i="248"/>
  <c r="V150" i="248"/>
  <c r="S149" i="248"/>
  <c r="T149" i="248"/>
  <c r="Q149" i="248"/>
  <c r="V149" i="248"/>
  <c r="R149" i="248"/>
  <c r="V148" i="248"/>
  <c r="U148" i="248"/>
  <c r="T148" i="248"/>
  <c r="S148" i="248"/>
  <c r="R148" i="248"/>
  <c r="Q148" i="248"/>
  <c r="W148" i="248" s="1"/>
  <c r="U146" i="248"/>
  <c r="Q146" i="248"/>
  <c r="T146" i="248"/>
  <c r="V146" i="248"/>
  <c r="R146" i="248"/>
  <c r="T145" i="248"/>
  <c r="Q145" i="248"/>
  <c r="S145" i="248"/>
  <c r="V145" i="248"/>
  <c r="U145" i="248"/>
  <c r="S144" i="248"/>
  <c r="Q144" i="248"/>
  <c r="R144" i="248"/>
  <c r="U144" i="248"/>
  <c r="T144" i="248"/>
  <c r="V144" i="248"/>
  <c r="R143" i="248"/>
  <c r="U143" i="248"/>
  <c r="S143" i="248"/>
  <c r="Q143" i="248"/>
  <c r="V143" i="248"/>
  <c r="Q142" i="248"/>
  <c r="R142" i="248"/>
  <c r="S142" i="248"/>
  <c r="T142" i="248"/>
  <c r="U142" i="248"/>
  <c r="V142" i="248"/>
  <c r="S141" i="248"/>
  <c r="T141" i="248"/>
  <c r="U141" i="248"/>
  <c r="Q141" i="248"/>
  <c r="R141" i="248"/>
  <c r="V141" i="248"/>
  <c r="V140" i="248"/>
  <c r="T140" i="248"/>
  <c r="R140" i="248"/>
  <c r="S140" i="248"/>
  <c r="U140" i="248"/>
  <c r="Q139" i="248"/>
  <c r="R139" i="248"/>
  <c r="S139" i="248"/>
  <c r="U139" i="248"/>
  <c r="T139" i="248"/>
  <c r="S138" i="248"/>
  <c r="R138" i="248"/>
  <c r="U138" i="248"/>
  <c r="T138" i="248"/>
  <c r="V138" i="248"/>
  <c r="S137" i="248"/>
  <c r="Q137" i="248"/>
  <c r="T137" i="248"/>
  <c r="V137" i="248"/>
  <c r="R137" i="248"/>
  <c r="V136" i="248"/>
  <c r="R136" i="248"/>
  <c r="T136" i="248"/>
  <c r="Q136" i="248"/>
  <c r="S136" i="248"/>
  <c r="U136" i="248"/>
  <c r="U135" i="248"/>
  <c r="V135" i="248"/>
  <c r="T135" i="248"/>
  <c r="S135" i="248"/>
  <c r="Q135" i="248"/>
  <c r="R135" i="248"/>
  <c r="U134" i="248"/>
  <c r="T134" i="248"/>
  <c r="V134" i="248"/>
  <c r="Q134" i="248"/>
  <c r="S134" i="248"/>
  <c r="R134" i="248"/>
  <c r="U133" i="248"/>
  <c r="Q133" i="248"/>
  <c r="R133" i="248"/>
  <c r="S133" i="248"/>
  <c r="V133" i="248"/>
  <c r="T133" i="248"/>
  <c r="S132" i="248"/>
  <c r="R132" i="248"/>
  <c r="V132" i="248"/>
  <c r="U132" i="248"/>
  <c r="T132" i="248"/>
  <c r="T131" i="248"/>
  <c r="Q131" i="248"/>
  <c r="V131" i="248"/>
  <c r="U131" i="248"/>
  <c r="S131" i="248"/>
  <c r="R131" i="248"/>
  <c r="U130" i="248"/>
  <c r="T130" i="248"/>
  <c r="V130" i="248"/>
  <c r="S130" i="248"/>
  <c r="Q130" i="248"/>
  <c r="R130" i="248"/>
  <c r="S129" i="248"/>
  <c r="V129" i="248"/>
  <c r="T129" i="248"/>
  <c r="U129" i="248"/>
  <c r="R129" i="248"/>
  <c r="W129" i="248" s="1"/>
  <c r="Y129" i="248" s="1"/>
  <c r="T128" i="248"/>
  <c r="V128" i="248"/>
  <c r="S128" i="248"/>
  <c r="U128" i="248"/>
  <c r="V127" i="248"/>
  <c r="U127" i="248"/>
  <c r="T127" i="248"/>
  <c r="S127" i="248"/>
  <c r="R127" i="248"/>
  <c r="W127" i="248" s="1"/>
  <c r="Y127" i="248" s="1"/>
  <c r="T126" i="248"/>
  <c r="U126" i="248"/>
  <c r="S126" i="248"/>
  <c r="V126" i="248"/>
  <c r="R126" i="248"/>
  <c r="V125" i="248"/>
  <c r="T125" i="248"/>
  <c r="U125" i="248"/>
  <c r="Q125" i="248"/>
  <c r="S125" i="248"/>
  <c r="R125" i="248"/>
  <c r="Q124" i="248"/>
  <c r="T124" i="248"/>
  <c r="R124" i="248"/>
  <c r="S124" i="248"/>
  <c r="V124" i="248"/>
  <c r="V123" i="248"/>
  <c r="U123" i="248"/>
  <c r="T123" i="248"/>
  <c r="R123" i="248"/>
  <c r="Q123" i="248"/>
  <c r="S123" i="248"/>
  <c r="S122" i="248"/>
  <c r="Q122" i="248"/>
  <c r="V122" i="248"/>
  <c r="U122" i="248"/>
  <c r="T122" i="248"/>
  <c r="S121" i="248"/>
  <c r="V121" i="248"/>
  <c r="R121" i="248"/>
  <c r="T121" i="248"/>
  <c r="Q121" i="248"/>
  <c r="W121" i="248" s="1"/>
  <c r="Y121" i="248" s="1"/>
  <c r="Q120" i="248"/>
  <c r="V120" i="248"/>
  <c r="U120" i="248"/>
  <c r="T120" i="248"/>
  <c r="S120" i="248"/>
  <c r="R120" i="248"/>
  <c r="Q119" i="248"/>
  <c r="S119" i="248"/>
  <c r="R119" i="248"/>
  <c r="U119" i="248"/>
  <c r="V119" i="248"/>
  <c r="Q118" i="248"/>
  <c r="S118" i="248"/>
  <c r="U118" i="248"/>
  <c r="V118" i="248"/>
  <c r="T118" i="248"/>
  <c r="H118" i="248"/>
  <c r="Q159" i="248"/>
  <c r="T117" i="248"/>
  <c r="U117" i="248"/>
  <c r="S117" i="248"/>
  <c r="V117" i="248"/>
  <c r="R117" i="248"/>
  <c r="W117" i="248" s="1"/>
  <c r="Y117" i="248" s="1"/>
  <c r="U116" i="248"/>
  <c r="R116" i="248"/>
  <c r="S116" i="248"/>
  <c r="Q116" i="248"/>
  <c r="T116" i="248"/>
  <c r="U115" i="248"/>
  <c r="R115" i="248"/>
  <c r="Q115" i="248"/>
  <c r="V115" i="248"/>
  <c r="S115" i="248"/>
  <c r="Q114" i="248"/>
  <c r="T114" i="248"/>
  <c r="S114" i="248"/>
  <c r="U114" i="248"/>
  <c r="V114" i="248"/>
  <c r="R114" i="248"/>
  <c r="V113" i="248"/>
  <c r="S113" i="248"/>
  <c r="T113" i="248"/>
  <c r="U113" i="248"/>
  <c r="R113" i="248"/>
  <c r="W113" i="248" s="1"/>
  <c r="Y113" i="248" s="1"/>
  <c r="Q112" i="248"/>
  <c r="S112" i="248"/>
  <c r="R112" i="248"/>
  <c r="T112" i="248"/>
  <c r="V112" i="248"/>
  <c r="U112" i="248"/>
  <c r="Q111" i="248"/>
  <c r="R111" i="248"/>
  <c r="S111" i="248"/>
  <c r="V108" i="248"/>
  <c r="T108" i="248"/>
  <c r="S108" i="248"/>
  <c r="R108" i="248"/>
  <c r="U108" i="248"/>
  <c r="Q108" i="248"/>
  <c r="W108" i="248" s="1"/>
  <c r="Y108" i="248" s="1"/>
  <c r="S107" i="248"/>
  <c r="U107" i="248"/>
  <c r="Q107" i="248"/>
  <c r="V107" i="248"/>
  <c r="T107" i="248"/>
  <c r="V106" i="248"/>
  <c r="R106" i="248"/>
  <c r="T106" i="248"/>
  <c r="U106" i="248"/>
  <c r="Q106" i="248"/>
  <c r="W106" i="248" s="1"/>
  <c r="Y106" i="248" s="1"/>
  <c r="T105" i="248"/>
  <c r="Q105" i="248"/>
  <c r="R105" i="248"/>
  <c r="V105" i="248"/>
  <c r="U105" i="248"/>
  <c r="U104" i="248"/>
  <c r="T104" i="248"/>
  <c r="S104" i="248"/>
  <c r="R104" i="248"/>
  <c r="Q104" i="248"/>
  <c r="W104" i="248" s="1"/>
  <c r="Y104" i="248" s="1"/>
  <c r="Q103" i="248"/>
  <c r="U103" i="248"/>
  <c r="V103" i="248"/>
  <c r="S103" i="248"/>
  <c r="R103" i="248"/>
  <c r="R102" i="248"/>
  <c r="S102" i="248"/>
  <c r="Q102" i="248"/>
  <c r="U102" i="248"/>
  <c r="V102" i="248"/>
  <c r="T102" i="248"/>
  <c r="S101" i="248"/>
  <c r="V101" i="248"/>
  <c r="U101" i="248"/>
  <c r="T101" i="248"/>
  <c r="R101" i="248"/>
  <c r="W101" i="248" s="1"/>
  <c r="Y101" i="248" s="1"/>
  <c r="R100" i="248"/>
  <c r="U100" i="248"/>
  <c r="S100" i="248"/>
  <c r="T100" i="248"/>
  <c r="V100" i="248"/>
  <c r="Q99" i="248"/>
  <c r="R99" i="248"/>
  <c r="U99" i="248"/>
  <c r="T99" i="248"/>
  <c r="S99" i="248"/>
  <c r="V99" i="248"/>
  <c r="Q98" i="248"/>
  <c r="U98" i="248"/>
  <c r="T98" i="248"/>
  <c r="R98" i="248"/>
  <c r="V97" i="248"/>
  <c r="U97" i="248"/>
  <c r="R97" i="248"/>
  <c r="T97" i="248"/>
  <c r="Q97" i="248"/>
  <c r="S97" i="248"/>
  <c r="R96" i="248"/>
  <c r="U96" i="248"/>
  <c r="T96" i="248"/>
  <c r="S96" i="248"/>
  <c r="Q96" i="248"/>
  <c r="T95" i="248"/>
  <c r="U95" i="248"/>
  <c r="V95" i="248"/>
  <c r="R95" i="248"/>
  <c r="S95" i="248"/>
  <c r="T94" i="248"/>
  <c r="U94" i="248"/>
  <c r="V94" i="248"/>
  <c r="T93" i="248"/>
  <c r="V93" i="248"/>
  <c r="U93" i="248"/>
  <c r="Q93" i="248"/>
  <c r="R93" i="248"/>
  <c r="W93" i="248" s="1"/>
  <c r="Y93" i="248" s="1"/>
  <c r="U92" i="248"/>
  <c r="Q92" i="248"/>
  <c r="S92" i="248"/>
  <c r="T92" i="248"/>
  <c r="R92" i="248"/>
  <c r="V92" i="248"/>
  <c r="Q91" i="248"/>
  <c r="V91" i="248"/>
  <c r="T91" i="248"/>
  <c r="S91" i="248"/>
  <c r="R91" i="248"/>
  <c r="U91" i="248"/>
  <c r="Q90" i="248"/>
  <c r="R90" i="248"/>
  <c r="S90" i="248"/>
  <c r="T90" i="248"/>
  <c r="U90" i="248"/>
  <c r="R89" i="248"/>
  <c r="V89" i="248"/>
  <c r="T89" i="248"/>
  <c r="Q89" i="248"/>
  <c r="S89" i="248"/>
  <c r="S88" i="248"/>
  <c r="V88" i="248"/>
  <c r="R88" i="248"/>
  <c r="V87" i="248"/>
  <c r="T87" i="248"/>
  <c r="Q87" i="248"/>
  <c r="S87" i="248"/>
  <c r="R87" i="248"/>
  <c r="S86" i="248"/>
  <c r="R86" i="248"/>
  <c r="V86" i="248"/>
  <c r="T86" i="248"/>
  <c r="T84" i="248"/>
  <c r="V84" i="248"/>
  <c r="U84" i="248"/>
  <c r="R84" i="248"/>
  <c r="S84" i="248"/>
  <c r="W84" i="248" s="1"/>
  <c r="Y84" i="248" s="1"/>
  <c r="V83" i="248"/>
  <c r="T83" i="248"/>
  <c r="U83" i="248"/>
  <c r="R83" i="248"/>
  <c r="Q83" i="248"/>
  <c r="W83" i="248" s="1"/>
  <c r="Y83" i="248" s="1"/>
  <c r="S81" i="248"/>
  <c r="T81" i="248"/>
  <c r="Q81" i="248"/>
  <c r="R81" i="248"/>
  <c r="U81" i="248"/>
  <c r="V81" i="248"/>
  <c r="H81" i="248"/>
  <c r="S159" i="248"/>
  <c r="S80" i="248"/>
  <c r="U80" i="248"/>
  <c r="V80" i="248"/>
  <c r="Q80" i="248"/>
  <c r="T80" i="248"/>
  <c r="Q79" i="248"/>
  <c r="R79" i="248"/>
  <c r="S79" i="248"/>
  <c r="V79" i="248"/>
  <c r="U79" i="248"/>
  <c r="T78" i="248"/>
  <c r="S78" i="248"/>
  <c r="R78" i="248"/>
  <c r="Q78" i="248"/>
  <c r="U78" i="248"/>
  <c r="T77" i="248"/>
  <c r="Q77" i="248"/>
  <c r="U77" i="248"/>
  <c r="R77" i="248"/>
  <c r="S77" i="248"/>
  <c r="R76" i="248"/>
  <c r="S76" i="248"/>
  <c r="U76" i="248"/>
  <c r="V76" i="248"/>
  <c r="Q76" i="248"/>
  <c r="W76" i="248" s="1"/>
  <c r="Y76" i="248" s="1"/>
  <c r="V75" i="248"/>
  <c r="R75" i="248"/>
  <c r="T75" i="248"/>
  <c r="S75" i="248"/>
  <c r="Q75" i="248"/>
  <c r="W75" i="248" s="1"/>
  <c r="Y75" i="248" s="1"/>
  <c r="T74" i="248"/>
  <c r="V74" i="248"/>
  <c r="U74" i="248"/>
  <c r="S74" i="248"/>
  <c r="Q72" i="248"/>
  <c r="R72" i="248"/>
  <c r="U72" i="248"/>
  <c r="V72" i="248"/>
  <c r="S72" i="248"/>
  <c r="W72" i="248" s="1"/>
  <c r="Y72" i="248" s="1"/>
  <c r="S71" i="248"/>
  <c r="Q71" i="248"/>
  <c r="Q70" i="248"/>
  <c r="R70" i="248"/>
  <c r="U70" i="248"/>
  <c r="V70" i="248"/>
  <c r="T70" i="248"/>
  <c r="S70" i="248"/>
  <c r="Q69" i="248"/>
  <c r="V69" i="248"/>
  <c r="T69" i="248"/>
  <c r="S69" i="248"/>
  <c r="R69" i="248"/>
  <c r="W69" i="248" s="1"/>
  <c r="Y69" i="248" s="1"/>
  <c r="T68" i="248"/>
  <c r="S68" i="248"/>
  <c r="U68" i="248"/>
  <c r="R67" i="248"/>
  <c r="Q67" i="248"/>
  <c r="U67" i="248"/>
  <c r="V67" i="248"/>
  <c r="S67" i="248"/>
  <c r="U66" i="248"/>
  <c r="V66" i="248"/>
  <c r="Q66" i="248"/>
  <c r="S66" i="248"/>
  <c r="T66" i="248"/>
  <c r="T65" i="248"/>
  <c r="S65" i="248"/>
  <c r="U65" i="248"/>
  <c r="R65" i="248"/>
  <c r="Q65" i="248"/>
  <c r="W65" i="248" s="1"/>
  <c r="Y65" i="248" s="1"/>
  <c r="U64" i="248"/>
  <c r="S64" i="248"/>
  <c r="R64" i="248"/>
  <c r="Q64" i="248"/>
  <c r="T64" i="248"/>
  <c r="V64" i="248"/>
  <c r="V63" i="248"/>
  <c r="R63" i="248"/>
  <c r="S63" i="248"/>
  <c r="Q63" i="248"/>
  <c r="T63" i="248"/>
  <c r="S62" i="248"/>
  <c r="T62" i="248"/>
  <c r="U62" i="248"/>
  <c r="R61" i="248"/>
  <c r="Q61" i="248"/>
  <c r="T61" i="248"/>
  <c r="U61" i="248"/>
  <c r="S61" i="248"/>
  <c r="T60" i="248"/>
  <c r="U60" i="248"/>
  <c r="V60" i="248"/>
  <c r="S60" i="248"/>
  <c r="Q59" i="248"/>
  <c r="S59" i="248"/>
  <c r="T59" i="248"/>
  <c r="U59" i="248"/>
  <c r="V59" i="248"/>
  <c r="R59" i="248"/>
  <c r="R58" i="248"/>
  <c r="Q58" i="248"/>
  <c r="T58" i="248"/>
  <c r="U58" i="248"/>
  <c r="V58" i="248"/>
  <c r="V57" i="248"/>
  <c r="S57" i="248"/>
  <c r="U57" i="248"/>
  <c r="R57" i="248"/>
  <c r="Q57" i="248"/>
  <c r="T57" i="248"/>
  <c r="U55" i="248"/>
  <c r="V55" i="248"/>
  <c r="S55" i="248"/>
  <c r="Q55" i="248"/>
  <c r="R55" i="248"/>
  <c r="V54" i="248"/>
  <c r="U54" i="248"/>
  <c r="Q54" i="248"/>
  <c r="T54" i="248"/>
  <c r="S54" i="248"/>
  <c r="R54" i="248"/>
  <c r="S53" i="248"/>
  <c r="Q53" i="248"/>
  <c r="V53" i="248"/>
  <c r="R53" i="248"/>
  <c r="T53" i="248"/>
  <c r="T52" i="248"/>
  <c r="Q52" i="248"/>
  <c r="U52" i="248"/>
  <c r="R52" i="248"/>
  <c r="S52" i="248"/>
  <c r="V51" i="248"/>
  <c r="Q51" i="248"/>
  <c r="U51" i="248"/>
  <c r="T51" i="248"/>
  <c r="R51" i="248"/>
  <c r="S51" i="248"/>
  <c r="R50" i="248"/>
  <c r="T50" i="248"/>
  <c r="U50" i="248"/>
  <c r="Q50" i="248"/>
  <c r="S50" i="248"/>
  <c r="Q49" i="248"/>
  <c r="V49" i="248"/>
  <c r="T49" i="248"/>
  <c r="R49" i="248"/>
  <c r="S49" i="248"/>
  <c r="S48" i="248"/>
  <c r="V48" i="248"/>
  <c r="T48" i="248"/>
  <c r="Q48" i="248"/>
  <c r="R48" i="248"/>
  <c r="U48" i="248"/>
  <c r="Q47" i="248"/>
  <c r="V47" i="248"/>
  <c r="S47" i="248"/>
  <c r="T47" i="248"/>
  <c r="U47" i="248"/>
  <c r="R47" i="248"/>
  <c r="W47" i="248" s="1"/>
  <c r="Y47" i="248" s="1"/>
  <c r="Q45" i="248"/>
  <c r="U45" i="248"/>
  <c r="T45" i="248"/>
  <c r="S45" i="248"/>
  <c r="V45" i="248"/>
  <c r="U44" i="248"/>
  <c r="Q44" i="248"/>
  <c r="R44" i="248"/>
  <c r="V44" i="248"/>
  <c r="T44" i="248"/>
  <c r="S44" i="248"/>
  <c r="R43" i="248"/>
  <c r="T43" i="248"/>
  <c r="Q43" i="248"/>
  <c r="S43" i="248"/>
  <c r="U43" i="248"/>
  <c r="Q42" i="248"/>
  <c r="R42" i="248"/>
  <c r="U42" i="248"/>
  <c r="V42" i="248"/>
  <c r="S42" i="248"/>
  <c r="T42" i="248"/>
  <c r="S41" i="248"/>
  <c r="U41" i="248"/>
  <c r="Q41" i="248"/>
  <c r="R41" i="248"/>
  <c r="T41" i="248"/>
  <c r="R40" i="248"/>
  <c r="S40" i="248"/>
  <c r="U40" i="248"/>
  <c r="T40" i="248"/>
  <c r="V40" i="248"/>
  <c r="Q39" i="248"/>
  <c r="V39" i="248"/>
  <c r="R39" i="248"/>
  <c r="U39" i="248"/>
  <c r="T39" i="248"/>
  <c r="S39" i="248"/>
  <c r="R38" i="248"/>
  <c r="U38" i="248"/>
  <c r="T38" i="248"/>
  <c r="Q38" i="248"/>
  <c r="S38" i="248"/>
  <c r="T37" i="248"/>
  <c r="U37" i="248"/>
  <c r="V37" i="248"/>
  <c r="S37" i="248"/>
  <c r="R37" i="248"/>
  <c r="W37" i="248" s="1"/>
  <c r="Y37" i="248" s="1"/>
  <c r="P159" i="248"/>
  <c r="R159" i="248" s="1"/>
  <c r="H37" i="248"/>
  <c r="U36" i="248"/>
  <c r="V36" i="248"/>
  <c r="R36" i="248"/>
  <c r="Q36" i="248"/>
  <c r="S36" i="248"/>
  <c r="R35" i="248"/>
  <c r="S35" i="248"/>
  <c r="T35" i="248"/>
  <c r="U35" i="248"/>
  <c r="Q35" i="248"/>
  <c r="W35" i="248" s="1"/>
  <c r="Y35" i="248" s="1"/>
  <c r="U34" i="248"/>
  <c r="T34" i="248"/>
  <c r="S34" i="248"/>
  <c r="V34" i="248"/>
  <c r="U33" i="248"/>
  <c r="S33" i="248"/>
  <c r="R33" i="248"/>
  <c r="T33" i="248"/>
  <c r="V32" i="248"/>
  <c r="S32" i="248"/>
  <c r="R32" i="248"/>
  <c r="T32" i="248"/>
  <c r="U32" i="248"/>
  <c r="Q32" i="248"/>
  <c r="W32" i="248" s="1"/>
  <c r="Y32" i="248" s="1"/>
  <c r="S31" i="248"/>
  <c r="Q31" i="248"/>
  <c r="R31" i="248"/>
  <c r="T31" i="248"/>
  <c r="V31" i="248"/>
  <c r="U31" i="248"/>
  <c r="U30" i="248"/>
  <c r="T30" i="248"/>
  <c r="V30" i="248"/>
  <c r="Q30" i="248"/>
  <c r="S30" i="248"/>
  <c r="R30" i="248"/>
  <c r="T29" i="248"/>
  <c r="U29" i="248"/>
  <c r="R29" i="248"/>
  <c r="V29" i="248"/>
  <c r="Q29" i="248"/>
  <c r="W29" i="248" s="1"/>
  <c r="Y29" i="248" s="1"/>
  <c r="T28" i="248"/>
  <c r="V28" i="248"/>
  <c r="S28" i="248"/>
  <c r="R28" i="248"/>
  <c r="U28" i="248"/>
  <c r="U27" i="248"/>
  <c r="Q27" i="248"/>
  <c r="R27" i="248"/>
  <c r="V27" i="248"/>
  <c r="T27" i="248"/>
  <c r="S27" i="248"/>
  <c r="U26" i="248"/>
  <c r="R26" i="248"/>
  <c r="V26" i="248"/>
  <c r="T26" i="248"/>
  <c r="Q26" i="248"/>
  <c r="W26" i="248" s="1"/>
  <c r="Y26" i="248" s="1"/>
  <c r="Q25" i="248"/>
  <c r="T25" i="248"/>
  <c r="V25" i="248"/>
  <c r="U25" i="248"/>
  <c r="S25" i="248"/>
  <c r="R25" i="248"/>
  <c r="V24" i="248"/>
  <c r="S24" i="248"/>
  <c r="R24" i="248"/>
  <c r="Q24" i="248"/>
  <c r="T24" i="248"/>
  <c r="U24" i="248"/>
  <c r="T23" i="248"/>
  <c r="Q23" i="248"/>
  <c r="U23" i="248"/>
  <c r="R23" i="248"/>
  <c r="S23" i="248"/>
  <c r="V22" i="248"/>
  <c r="T22" i="248"/>
  <c r="S22" i="248"/>
  <c r="Q22" i="248"/>
  <c r="R22" i="248"/>
  <c r="Q21" i="248"/>
  <c r="R21" i="248"/>
  <c r="U21" i="248"/>
  <c r="T21" i="248"/>
  <c r="S21" i="248"/>
  <c r="V20" i="248"/>
  <c r="S20" i="248"/>
  <c r="Q20" i="248"/>
  <c r="R20" i="248"/>
  <c r="T20" i="248"/>
  <c r="Q19" i="248"/>
  <c r="T19" i="248"/>
  <c r="R19" i="248"/>
  <c r="U19" i="248"/>
  <c r="S19" i="248"/>
  <c r="V18" i="248"/>
  <c r="Q18" i="248"/>
  <c r="U18" i="248"/>
  <c r="S18" i="248"/>
  <c r="R18" i="248"/>
  <c r="T18" i="248"/>
  <c r="Q17" i="248"/>
  <c r="S17" i="248"/>
  <c r="U17" i="248"/>
  <c r="R17" i="248"/>
  <c r="V17" i="248"/>
  <c r="V16" i="248"/>
  <c r="Q16" i="248"/>
  <c r="S16" i="248"/>
  <c r="R16" i="248"/>
  <c r="U16" i="248"/>
  <c r="U156" i="248"/>
  <c r="T156" i="248"/>
  <c r="S15" i="248"/>
  <c r="U15" i="248"/>
  <c r="T15" i="248"/>
  <c r="Q15" i="248"/>
  <c r="V15" i="248"/>
  <c r="R15" i="248"/>
  <c r="V14" i="248"/>
  <c r="U14" i="248"/>
  <c r="T14" i="248"/>
  <c r="R14" i="248"/>
  <c r="S14" i="248"/>
  <c r="T13" i="248"/>
  <c r="U13" i="248"/>
  <c r="R13" i="248"/>
  <c r="Q13" i="248"/>
  <c r="S13" i="248"/>
  <c r="U12" i="248"/>
  <c r="Q12" i="248"/>
  <c r="T12" i="248"/>
  <c r="V12" i="248"/>
  <c r="R12" i="248"/>
  <c r="U11" i="248"/>
  <c r="T11" i="248"/>
  <c r="S11" i="248"/>
  <c r="Q11" i="248"/>
  <c r="V11" i="248"/>
  <c r="S10" i="248"/>
  <c r="R10" i="248"/>
  <c r="Q10" i="248"/>
  <c r="T10" i="248"/>
  <c r="U10" i="248"/>
  <c r="Q9" i="248"/>
  <c r="R9" i="248"/>
  <c r="T9" i="248"/>
  <c r="S9" i="248"/>
  <c r="U9" i="248"/>
  <c r="R8" i="248"/>
  <c r="T8" i="248"/>
  <c r="S8" i="248"/>
  <c r="U8" i="248"/>
  <c r="Q8" i="248"/>
  <c r="W8" i="248" s="1"/>
  <c r="Y8" i="248" s="1"/>
  <c r="R7" i="248"/>
  <c r="V7" i="248"/>
  <c r="Q7" i="248"/>
  <c r="T7" i="248"/>
  <c r="U7" i="248"/>
  <c r="S7" i="248"/>
  <c r="W7" i="248" s="1"/>
  <c r="Y7" i="248" s="1"/>
  <c r="R6" i="248"/>
  <c r="V6" i="248"/>
  <c r="S6" i="248"/>
  <c r="Q6" i="248"/>
  <c r="T6" i="248"/>
  <c r="AD6" i="248"/>
  <c r="AI5" i="248"/>
  <c r="S5" i="248"/>
  <c r="Q5" i="248"/>
  <c r="U5" i="248"/>
  <c r="T5" i="248"/>
  <c r="R5" i="248"/>
  <c r="V5" i="248"/>
  <c r="Q4" i="248"/>
  <c r="T4" i="248"/>
  <c r="U157" i="248"/>
  <c r="P156" i="248"/>
  <c r="V3" i="248"/>
  <c r="U3" i="248"/>
  <c r="T3" i="248"/>
  <c r="Q3" i="248"/>
  <c r="R3" i="248"/>
  <c r="H3" i="248"/>
  <c r="P157" i="248"/>
  <c r="R157" i="248" s="1"/>
  <c r="S156" i="248"/>
  <c r="S162" i="248" s="1"/>
  <c r="V156" i="248"/>
  <c r="Q2" i="248"/>
  <c r="V2" i="248"/>
  <c r="U2" i="248"/>
  <c r="S2" i="248"/>
  <c r="F152" i="248"/>
  <c r="R2" i="248"/>
  <c r="V157" i="248"/>
  <c r="A152" i="248"/>
  <c r="N162" i="248" s="1"/>
  <c r="T157" i="248"/>
  <c r="V149" i="247"/>
  <c r="U149" i="247"/>
  <c r="T149" i="247"/>
  <c r="S149" i="247"/>
  <c r="Q149" i="247"/>
  <c r="W149" i="247" s="1"/>
  <c r="Q148" i="247"/>
  <c r="R148" i="247"/>
  <c r="U148" i="247"/>
  <c r="T148" i="247"/>
  <c r="S148" i="247"/>
  <c r="U146" i="247"/>
  <c r="T146" i="247"/>
  <c r="S146" i="247"/>
  <c r="Q146" i="247"/>
  <c r="V146" i="247"/>
  <c r="U144" i="247"/>
  <c r="R144" i="247"/>
  <c r="Q144" i="247"/>
  <c r="T144" i="247"/>
  <c r="V144" i="247"/>
  <c r="S144" i="247"/>
  <c r="S143" i="247"/>
  <c r="R143" i="247"/>
  <c r="Q142" i="247"/>
  <c r="U142" i="247"/>
  <c r="V141" i="247"/>
  <c r="U141" i="247"/>
  <c r="S141" i="247"/>
  <c r="T141" i="247"/>
  <c r="Q141" i="247"/>
  <c r="R141" i="247"/>
  <c r="S140" i="247"/>
  <c r="R140" i="247"/>
  <c r="T140" i="247"/>
  <c r="U140" i="247"/>
  <c r="V140" i="247"/>
  <c r="R139" i="247"/>
  <c r="V139" i="247"/>
  <c r="Q139" i="247"/>
  <c r="S139" i="247"/>
  <c r="U139" i="247"/>
  <c r="Q138" i="247"/>
  <c r="T138" i="247"/>
  <c r="V138" i="247"/>
  <c r="U138" i="247"/>
  <c r="R138" i="247"/>
  <c r="S138" i="247"/>
  <c r="S137" i="247"/>
  <c r="T137" i="247"/>
  <c r="Q137" i="247"/>
  <c r="V137" i="247"/>
  <c r="R137" i="247"/>
  <c r="U137" i="247"/>
  <c r="R136" i="247"/>
  <c r="Q136" i="247"/>
  <c r="U134" i="247"/>
  <c r="T134" i="247"/>
  <c r="R134" i="247"/>
  <c r="Q134" i="247"/>
  <c r="S134" i="247"/>
  <c r="V134" i="247"/>
  <c r="S133" i="247"/>
  <c r="R133" i="247"/>
  <c r="T133" i="247"/>
  <c r="Q133" i="247"/>
  <c r="V133" i="247"/>
  <c r="V132" i="247"/>
  <c r="U132" i="247"/>
  <c r="T132" i="247"/>
  <c r="S132" i="247"/>
  <c r="R132" i="247"/>
  <c r="Q132" i="247"/>
  <c r="W132" i="247" s="1"/>
  <c r="Y132" i="247" s="1"/>
  <c r="R130" i="247"/>
  <c r="T130" i="247"/>
  <c r="U130" i="247"/>
  <c r="V130" i="247"/>
  <c r="Q130" i="247"/>
  <c r="S130" i="247"/>
  <c r="R128" i="247"/>
  <c r="Q128" i="247"/>
  <c r="V128" i="247"/>
  <c r="S128" i="247"/>
  <c r="U128" i="247"/>
  <c r="T128" i="247"/>
  <c r="V127" i="247"/>
  <c r="U127" i="247"/>
  <c r="Q127" i="247"/>
  <c r="T127" i="247"/>
  <c r="S127" i="247"/>
  <c r="T126" i="247"/>
  <c r="Q126" i="247"/>
  <c r="R126" i="247"/>
  <c r="S126" i="247"/>
  <c r="V126" i="247"/>
  <c r="U126" i="247"/>
  <c r="T125" i="247"/>
  <c r="V125" i="247"/>
  <c r="R125" i="247"/>
  <c r="U125" i="247"/>
  <c r="S125" i="247"/>
  <c r="R124" i="247"/>
  <c r="S124" i="247"/>
  <c r="U124" i="247"/>
  <c r="Q124" i="247"/>
  <c r="T124" i="247"/>
  <c r="V124" i="247"/>
  <c r="S123" i="247"/>
  <c r="T123" i="247"/>
  <c r="Q123" i="247"/>
  <c r="U123" i="247"/>
  <c r="R123" i="247"/>
  <c r="V123" i="247"/>
  <c r="S122" i="247"/>
  <c r="T122" i="247"/>
  <c r="U122" i="247"/>
  <c r="Q122" i="247"/>
  <c r="R122" i="247"/>
  <c r="V122" i="247"/>
  <c r="S121" i="247"/>
  <c r="T121" i="247"/>
  <c r="Q121" i="247"/>
  <c r="V120" i="247"/>
  <c r="Q120" i="247"/>
  <c r="R120" i="247"/>
  <c r="S120" i="247"/>
  <c r="T120" i="247"/>
  <c r="U120" i="247"/>
  <c r="S119" i="247"/>
  <c r="R119" i="247"/>
  <c r="U118" i="247"/>
  <c r="S118" i="247"/>
  <c r="T118" i="247"/>
  <c r="R118" i="247"/>
  <c r="Q118" i="247"/>
  <c r="W118" i="247" s="1"/>
  <c r="Y118" i="247" s="1"/>
  <c r="V117" i="247"/>
  <c r="T117" i="247"/>
  <c r="Q117" i="247"/>
  <c r="U117" i="247"/>
  <c r="S117" i="247"/>
  <c r="Q158" i="247"/>
  <c r="H117" i="247"/>
  <c r="T116" i="247"/>
  <c r="S116" i="247"/>
  <c r="R115" i="247"/>
  <c r="S115" i="247"/>
  <c r="T115" i="247"/>
  <c r="U115" i="247"/>
  <c r="V115" i="247"/>
  <c r="Q115" i="247"/>
  <c r="W115" i="247" s="1"/>
  <c r="Y115" i="247" s="1"/>
  <c r="T114" i="247"/>
  <c r="R114" i="247"/>
  <c r="S114" i="247"/>
  <c r="U114" i="247"/>
  <c r="Q114" i="247"/>
  <c r="W114" i="247" s="1"/>
  <c r="Y114" i="247" s="1"/>
  <c r="U112" i="247"/>
  <c r="R112" i="247"/>
  <c r="V112" i="247"/>
  <c r="S112" i="247"/>
  <c r="T112" i="247"/>
  <c r="Q112" i="247"/>
  <c r="W112" i="247" s="1"/>
  <c r="Y112" i="247" s="1"/>
  <c r="Q111" i="247"/>
  <c r="R111" i="247"/>
  <c r="S110" i="247"/>
  <c r="R110" i="247"/>
  <c r="Q110" i="247"/>
  <c r="V110" i="247"/>
  <c r="U110" i="247"/>
  <c r="T110" i="247"/>
  <c r="R109" i="247"/>
  <c r="S109" i="247"/>
  <c r="U109" i="247"/>
  <c r="V109" i="247"/>
  <c r="Q109" i="247"/>
  <c r="W109" i="247" s="1"/>
  <c r="Y109" i="247" s="1"/>
  <c r="S108" i="247"/>
  <c r="T108" i="247"/>
  <c r="U108" i="247"/>
  <c r="V108" i="247"/>
  <c r="Q108" i="247"/>
  <c r="W108" i="247" s="1"/>
  <c r="Y108" i="247" s="1"/>
  <c r="V107" i="247"/>
  <c r="Q107" i="247"/>
  <c r="T107" i="247"/>
  <c r="R107" i="247"/>
  <c r="U107" i="247"/>
  <c r="S106" i="247"/>
  <c r="R106" i="247"/>
  <c r="Q106" i="247"/>
  <c r="S105" i="247"/>
  <c r="V105" i="247"/>
  <c r="U105" i="247"/>
  <c r="T105" i="247"/>
  <c r="R105" i="247"/>
  <c r="Q105" i="247"/>
  <c r="W105" i="247" s="1"/>
  <c r="Y105" i="247" s="1"/>
  <c r="S103" i="247"/>
  <c r="T103" i="247"/>
  <c r="U103" i="247"/>
  <c r="V103" i="247"/>
  <c r="Q103" i="247"/>
  <c r="W103" i="247" s="1"/>
  <c r="Y103" i="247" s="1"/>
  <c r="U102" i="247"/>
  <c r="R102" i="247"/>
  <c r="V102" i="247"/>
  <c r="Q102" i="247"/>
  <c r="T102" i="247"/>
  <c r="S102" i="247"/>
  <c r="U100" i="247"/>
  <c r="V100" i="247"/>
  <c r="T100" i="247"/>
  <c r="S100" i="247"/>
  <c r="Q100" i="247"/>
  <c r="W100" i="247" s="1"/>
  <c r="Y100" i="247" s="1"/>
  <c r="S99" i="247"/>
  <c r="V99" i="247"/>
  <c r="T99" i="247"/>
  <c r="Q99" i="247"/>
  <c r="U99" i="247"/>
  <c r="R98" i="247"/>
  <c r="U98" i="247"/>
  <c r="T98" i="247"/>
  <c r="S98" i="247"/>
  <c r="V98" i="247"/>
  <c r="S97" i="247"/>
  <c r="T97" i="247"/>
  <c r="V97" i="247"/>
  <c r="R97" i="247"/>
  <c r="U97" i="247"/>
  <c r="Q96" i="247"/>
  <c r="S96" i="247"/>
  <c r="R96" i="247"/>
  <c r="U96" i="247"/>
  <c r="V96" i="247"/>
  <c r="V95" i="247"/>
  <c r="U95" i="247"/>
  <c r="S95" i="247"/>
  <c r="R95" i="247"/>
  <c r="T95" i="247"/>
  <c r="V94" i="247"/>
  <c r="U94" i="247"/>
  <c r="T94" i="247"/>
  <c r="Q94" i="247"/>
  <c r="R94" i="247"/>
  <c r="T93" i="247"/>
  <c r="R93" i="247"/>
  <c r="Q93" i="247"/>
  <c r="V93" i="247"/>
  <c r="S93" i="247"/>
  <c r="U93" i="247"/>
  <c r="Q91" i="247"/>
  <c r="R91" i="247"/>
  <c r="Q90" i="247"/>
  <c r="U90" i="247"/>
  <c r="R90" i="247"/>
  <c r="T90" i="247"/>
  <c r="V90" i="247"/>
  <c r="V89" i="247"/>
  <c r="U89" i="247"/>
  <c r="Q88" i="247"/>
  <c r="U88" i="247"/>
  <c r="V88" i="247"/>
  <c r="R88" i="247"/>
  <c r="S88" i="247"/>
  <c r="T88" i="247"/>
  <c r="U87" i="247"/>
  <c r="T87" i="247"/>
  <c r="S87" i="247"/>
  <c r="R87" i="247"/>
  <c r="Q87" i="247"/>
  <c r="W87" i="247" s="1"/>
  <c r="Y87" i="247" s="1"/>
  <c r="Q85" i="247"/>
  <c r="R85" i="247"/>
  <c r="V84" i="247"/>
  <c r="R84" i="247"/>
  <c r="U84" i="247"/>
  <c r="T84" i="247"/>
  <c r="S84" i="247"/>
  <c r="V83" i="247"/>
  <c r="U83" i="247"/>
  <c r="R83" i="247"/>
  <c r="T83" i="247"/>
  <c r="S83" i="247"/>
  <c r="Q83" i="247"/>
  <c r="W83" i="247" s="1"/>
  <c r="Y83" i="247" s="1"/>
  <c r="R81" i="247"/>
  <c r="Q81" i="247"/>
  <c r="U81" i="247"/>
  <c r="V81" i="247"/>
  <c r="T81" i="247"/>
  <c r="S81" i="247"/>
  <c r="S80" i="247"/>
  <c r="Q80" i="247"/>
  <c r="R79" i="247"/>
  <c r="S79" i="247"/>
  <c r="T78" i="247"/>
  <c r="V78" i="247"/>
  <c r="U78" i="247"/>
  <c r="Q78" i="247"/>
  <c r="R78" i="247"/>
  <c r="S78" i="247"/>
  <c r="Q76" i="247"/>
  <c r="T76" i="247"/>
  <c r="U76" i="247"/>
  <c r="S76" i="247"/>
  <c r="R76" i="247"/>
  <c r="V76" i="247"/>
  <c r="S75" i="247"/>
  <c r="R75" i="247"/>
  <c r="T75" i="247"/>
  <c r="U75" i="247"/>
  <c r="Q75" i="247"/>
  <c r="V75" i="247"/>
  <c r="T74" i="247"/>
  <c r="S74" i="247"/>
  <c r="R74" i="247"/>
  <c r="Q73" i="247"/>
  <c r="V73" i="247"/>
  <c r="R73" i="247"/>
  <c r="U73" i="247"/>
  <c r="T73" i="247"/>
  <c r="S72" i="247"/>
  <c r="R72" i="247"/>
  <c r="Q72" i="247"/>
  <c r="V72" i="247"/>
  <c r="U72" i="247"/>
  <c r="Q71" i="247"/>
  <c r="R71" i="247"/>
  <c r="S71" i="247"/>
  <c r="T71" i="247"/>
  <c r="U71" i="247"/>
  <c r="V71" i="247"/>
  <c r="R68" i="247"/>
  <c r="U68" i="247"/>
  <c r="Q68" i="247"/>
  <c r="S68" i="247"/>
  <c r="V68" i="247"/>
  <c r="T68" i="247"/>
  <c r="U67" i="247"/>
  <c r="V67" i="247"/>
  <c r="S67" i="247"/>
  <c r="T67" i="247"/>
  <c r="Q67" i="247"/>
  <c r="W67" i="247" s="1"/>
  <c r="Y67" i="247" s="1"/>
  <c r="S66" i="247"/>
  <c r="T66" i="247"/>
  <c r="U66" i="247"/>
  <c r="V66" i="247"/>
  <c r="Q66" i="247"/>
  <c r="R66" i="247"/>
  <c r="V65" i="247"/>
  <c r="U65" i="247"/>
  <c r="V64" i="247"/>
  <c r="R64" i="247"/>
  <c r="T64" i="247"/>
  <c r="U64" i="247"/>
  <c r="S64" i="247"/>
  <c r="U62" i="247"/>
  <c r="V62" i="247"/>
  <c r="Q62" i="247"/>
  <c r="T62" i="247"/>
  <c r="R62" i="247"/>
  <c r="S62" i="247"/>
  <c r="Q61" i="247"/>
  <c r="T61" i="247"/>
  <c r="S61" i="247"/>
  <c r="R61" i="247"/>
  <c r="V61" i="247"/>
  <c r="U61" i="247"/>
  <c r="Q60" i="247"/>
  <c r="S60" i="247"/>
  <c r="V60" i="247"/>
  <c r="U60" i="247"/>
  <c r="T60" i="247"/>
  <c r="R60" i="247"/>
  <c r="V59" i="247"/>
  <c r="R59" i="247"/>
  <c r="U59" i="247"/>
  <c r="T59" i="247"/>
  <c r="S59" i="247"/>
  <c r="Q59" i="247"/>
  <c r="W59" i="247" s="1"/>
  <c r="Y59" i="247" s="1"/>
  <c r="Q57" i="247"/>
  <c r="R57" i="247"/>
  <c r="U57" i="247"/>
  <c r="T57" i="247"/>
  <c r="V57" i="247"/>
  <c r="S56" i="247"/>
  <c r="Q56" i="247"/>
  <c r="R56" i="247"/>
  <c r="Q55" i="247"/>
  <c r="U55" i="247"/>
  <c r="V55" i="247"/>
  <c r="S55" i="247"/>
  <c r="T55" i="247"/>
  <c r="R55" i="247"/>
  <c r="V54" i="247"/>
  <c r="Q54" i="247"/>
  <c r="T54" i="247"/>
  <c r="S54" i="247"/>
  <c r="R54" i="247"/>
  <c r="U54" i="247"/>
  <c r="U53" i="247"/>
  <c r="T53" i="247"/>
  <c r="Q53" i="247"/>
  <c r="R53" i="247"/>
  <c r="S53" i="247"/>
  <c r="V53" i="247"/>
  <c r="V52" i="247"/>
  <c r="Q52" i="247"/>
  <c r="T52" i="247"/>
  <c r="U52" i="247"/>
  <c r="R52" i="247"/>
  <c r="S51" i="247"/>
  <c r="R51" i="247"/>
  <c r="Q50" i="247"/>
  <c r="V50" i="247"/>
  <c r="S50" i="247"/>
  <c r="R50" i="247"/>
  <c r="U50" i="247"/>
  <c r="Q49" i="247"/>
  <c r="U49" i="247"/>
  <c r="T49" i="247"/>
  <c r="S49" i="247"/>
  <c r="R49" i="247"/>
  <c r="V49" i="247"/>
  <c r="T47" i="247"/>
  <c r="V47" i="247"/>
  <c r="R47" i="247"/>
  <c r="S47" i="247"/>
  <c r="Q47" i="247"/>
  <c r="U47" i="247"/>
  <c r="S46" i="247"/>
  <c r="Q46" i="247"/>
  <c r="U46" i="247"/>
  <c r="V46" i="247"/>
  <c r="R46" i="247"/>
  <c r="R45" i="247"/>
  <c r="S45" i="247"/>
  <c r="V45" i="247"/>
  <c r="U45" i="247"/>
  <c r="Q45" i="247"/>
  <c r="W45" i="247" s="1"/>
  <c r="Y45" i="247" s="1"/>
  <c r="S44" i="247"/>
  <c r="T44" i="247"/>
  <c r="R44" i="247"/>
  <c r="U44" i="247"/>
  <c r="Q44" i="247"/>
  <c r="V44" i="247"/>
  <c r="Q42" i="247"/>
  <c r="T42" i="247"/>
  <c r="V42" i="247"/>
  <c r="U42" i="247"/>
  <c r="S42" i="247"/>
  <c r="V41" i="247"/>
  <c r="R41" i="247"/>
  <c r="Q41" i="247"/>
  <c r="U41" i="247"/>
  <c r="S41" i="247"/>
  <c r="T40" i="247"/>
  <c r="Q40" i="247"/>
  <c r="S40" i="247"/>
  <c r="V40" i="247"/>
  <c r="U40" i="247"/>
  <c r="T39" i="247"/>
  <c r="S39" i="247"/>
  <c r="U39" i="247"/>
  <c r="R39" i="247"/>
  <c r="Q39" i="247"/>
  <c r="V39" i="247"/>
  <c r="V38" i="247"/>
  <c r="Q38" i="247"/>
  <c r="R38" i="247"/>
  <c r="S38" i="247"/>
  <c r="T38" i="247"/>
  <c r="U38" i="247"/>
  <c r="V37" i="247"/>
  <c r="U37" i="247"/>
  <c r="T37" i="247"/>
  <c r="S37" i="247"/>
  <c r="H37" i="247"/>
  <c r="P158" i="247"/>
  <c r="S35" i="247"/>
  <c r="R35" i="247"/>
  <c r="T35" i="247"/>
  <c r="V35" i="247"/>
  <c r="U35" i="247"/>
  <c r="Q35" i="247"/>
  <c r="W35" i="247" s="1"/>
  <c r="Y35" i="247" s="1"/>
  <c r="U34" i="247"/>
  <c r="V34" i="247"/>
  <c r="Q34" i="247"/>
  <c r="R34" i="247"/>
  <c r="T34" i="247"/>
  <c r="R33" i="247"/>
  <c r="T33" i="247"/>
  <c r="S33" i="247"/>
  <c r="Q33" i="247"/>
  <c r="U33" i="247"/>
  <c r="R32" i="247"/>
  <c r="V32" i="247"/>
  <c r="S32" i="247"/>
  <c r="U32" i="247"/>
  <c r="T32" i="247"/>
  <c r="U30" i="247"/>
  <c r="S30" i="247"/>
  <c r="T30" i="247"/>
  <c r="R30" i="247"/>
  <c r="V30" i="247"/>
  <c r="S29" i="247"/>
  <c r="U29" i="247"/>
  <c r="T29" i="247"/>
  <c r="Q29" i="247"/>
  <c r="V29" i="247"/>
  <c r="Q28" i="247"/>
  <c r="R28" i="247"/>
  <c r="S28" i="247"/>
  <c r="U28" i="247"/>
  <c r="T28" i="247"/>
  <c r="R27" i="247"/>
  <c r="S27" i="247"/>
  <c r="Q27" i="247"/>
  <c r="V27" i="247"/>
  <c r="U27" i="247"/>
  <c r="T27" i="247"/>
  <c r="T26" i="247"/>
  <c r="U26" i="247"/>
  <c r="S26" i="247"/>
  <c r="R26" i="247"/>
  <c r="Q26" i="247"/>
  <c r="V26" i="247"/>
  <c r="Q25" i="247"/>
  <c r="V25" i="247"/>
  <c r="R25" i="247"/>
  <c r="U25" i="247"/>
  <c r="T25" i="247"/>
  <c r="S25" i="247"/>
  <c r="R24" i="247"/>
  <c r="S24" i="247"/>
  <c r="T23" i="247"/>
  <c r="R23" i="247"/>
  <c r="Q23" i="247"/>
  <c r="S23" i="247"/>
  <c r="U23" i="247"/>
  <c r="S22" i="247"/>
  <c r="R22" i="247"/>
  <c r="Q22" i="247"/>
  <c r="V22" i="247"/>
  <c r="U22" i="247"/>
  <c r="T22" i="247"/>
  <c r="Q21" i="247"/>
  <c r="T21" i="247"/>
  <c r="U21" i="247"/>
  <c r="S21" i="247"/>
  <c r="V21" i="247"/>
  <c r="U20" i="247"/>
  <c r="Q20" i="247"/>
  <c r="T20" i="247"/>
  <c r="R20" i="247"/>
  <c r="S20" i="247"/>
  <c r="V20" i="247"/>
  <c r="T19" i="247"/>
  <c r="V19" i="247"/>
  <c r="Q19" i="247"/>
  <c r="U19" i="247"/>
  <c r="S19" i="247"/>
  <c r="R19" i="247"/>
  <c r="T18" i="247"/>
  <c r="U18" i="247"/>
  <c r="S18" i="247"/>
  <c r="R18" i="247"/>
  <c r="Q18" i="247"/>
  <c r="W18" i="247" s="1"/>
  <c r="Y18" i="247" s="1"/>
  <c r="R17" i="247"/>
  <c r="S17" i="247"/>
  <c r="T17" i="247"/>
  <c r="U17" i="247"/>
  <c r="Q17" i="247"/>
  <c r="V17" i="247"/>
  <c r="R14" i="247"/>
  <c r="Q14" i="247"/>
  <c r="U14" i="247"/>
  <c r="V14" i="247"/>
  <c r="T14" i="247"/>
  <c r="R13" i="247"/>
  <c r="T13" i="247"/>
  <c r="U13" i="247"/>
  <c r="V13" i="247"/>
  <c r="Q13" i="247"/>
  <c r="S13" i="247"/>
  <c r="Q155" i="247"/>
  <c r="H13" i="247"/>
  <c r="T155" i="247"/>
  <c r="Q12" i="247"/>
  <c r="T12" i="247"/>
  <c r="S12" i="247"/>
  <c r="R12" i="247"/>
  <c r="V12" i="247"/>
  <c r="U12" i="247"/>
  <c r="T10" i="247"/>
  <c r="R10" i="247"/>
  <c r="V10" i="247"/>
  <c r="U10" i="247"/>
  <c r="S10" i="247"/>
  <c r="R9" i="247"/>
  <c r="T9" i="247"/>
  <c r="V9" i="247"/>
  <c r="S9" i="247"/>
  <c r="U9" i="247"/>
  <c r="Q8" i="247"/>
  <c r="U8" i="247"/>
  <c r="T8" i="247"/>
  <c r="S8" i="247"/>
  <c r="R8" i="247"/>
  <c r="V7" i="247"/>
  <c r="R7" i="247"/>
  <c r="S7" i="247"/>
  <c r="U7" i="247"/>
  <c r="Q7" i="247"/>
  <c r="W7" i="247" s="1"/>
  <c r="Y7" i="247" s="1"/>
  <c r="Q6" i="247"/>
  <c r="R6" i="247"/>
  <c r="U6" i="247"/>
  <c r="V6" i="247"/>
  <c r="S6" i="247"/>
  <c r="U5" i="247"/>
  <c r="Q5" i="247"/>
  <c r="T5" i="247"/>
  <c r="R5" i="247"/>
  <c r="V5" i="247"/>
  <c r="T4" i="247"/>
  <c r="U4" i="247"/>
  <c r="V4" i="247"/>
  <c r="H4" i="247"/>
  <c r="U156" i="247"/>
  <c r="U161" i="247" s="1"/>
  <c r="P155" i="247"/>
  <c r="S3" i="247"/>
  <c r="V3" i="247"/>
  <c r="Q3" i="247"/>
  <c r="U3" i="247"/>
  <c r="T3" i="247"/>
  <c r="S155" i="247"/>
  <c r="V155" i="247"/>
  <c r="P156" i="247"/>
  <c r="R156" i="247" s="1"/>
  <c r="R2" i="247"/>
  <c r="Q2" i="247"/>
  <c r="F151" i="247"/>
  <c r="T2" i="247"/>
  <c r="V156" i="247"/>
  <c r="A151" i="247"/>
  <c r="N161" i="247" s="1"/>
  <c r="T156" i="247"/>
  <c r="H2" i="247"/>
  <c r="U136" i="246"/>
  <c r="R136" i="246"/>
  <c r="S136" i="246"/>
  <c r="V136" i="246"/>
  <c r="T136" i="246"/>
  <c r="V147" i="246"/>
  <c r="U147" i="246"/>
  <c r="T147" i="246"/>
  <c r="S147" i="246"/>
  <c r="R147" i="246"/>
  <c r="Q147" i="246"/>
  <c r="W147" i="246" s="1"/>
  <c r="R146" i="246"/>
  <c r="Q146" i="246"/>
  <c r="U146" i="246"/>
  <c r="T146" i="246"/>
  <c r="S146" i="246"/>
  <c r="V146" i="246"/>
  <c r="Q148" i="246"/>
  <c r="V148" i="246"/>
  <c r="R148" i="246"/>
  <c r="T148" i="246"/>
  <c r="U148" i="246"/>
  <c r="S145" i="246"/>
  <c r="U145" i="246"/>
  <c r="Q145" i="246"/>
  <c r="T145" i="246"/>
  <c r="R145" i="246"/>
  <c r="V145" i="246"/>
  <c r="Q144" i="246"/>
  <c r="T144" i="246"/>
  <c r="R144" i="246"/>
  <c r="U144" i="246"/>
  <c r="S144" i="246"/>
  <c r="R143" i="246"/>
  <c r="T143" i="246"/>
  <c r="U143" i="246"/>
  <c r="V143" i="246"/>
  <c r="Q143" i="246"/>
  <c r="W143" i="246" s="1"/>
  <c r="U142" i="246"/>
  <c r="Q142" i="246"/>
  <c r="V142" i="246"/>
  <c r="T142" i="246"/>
  <c r="R142" i="246"/>
  <c r="Q141" i="246"/>
  <c r="S141" i="246"/>
  <c r="U141" i="246"/>
  <c r="R141" i="246"/>
  <c r="T141" i="246"/>
  <c r="V141" i="246"/>
  <c r="R140" i="246"/>
  <c r="S140" i="246"/>
  <c r="U140" i="246"/>
  <c r="Q140" i="246"/>
  <c r="T140" i="246"/>
  <c r="V140" i="246"/>
  <c r="S139" i="246"/>
  <c r="V139" i="246"/>
  <c r="Q139" i="246"/>
  <c r="R139" i="246"/>
  <c r="T139" i="246"/>
  <c r="R138" i="246"/>
  <c r="Q138" i="246"/>
  <c r="V138" i="246"/>
  <c r="U138" i="246"/>
  <c r="S138" i="246"/>
  <c r="T138" i="246"/>
  <c r="T137" i="246"/>
  <c r="V137" i="246"/>
  <c r="U137" i="246"/>
  <c r="Q137" i="246"/>
  <c r="R137" i="246"/>
  <c r="S137" i="246"/>
  <c r="Q135" i="246"/>
  <c r="S135" i="246"/>
  <c r="T135" i="246"/>
  <c r="U135" i="246"/>
  <c r="R135" i="246"/>
  <c r="U134" i="246"/>
  <c r="R134" i="246"/>
  <c r="T134" i="246"/>
  <c r="S134" i="246"/>
  <c r="V134" i="246"/>
  <c r="Q134" i="246"/>
  <c r="W134" i="246" s="1"/>
  <c r="Y134" i="246" s="1"/>
  <c r="V133" i="246"/>
  <c r="U133" i="246"/>
  <c r="Q133" i="246"/>
  <c r="R133" i="246"/>
  <c r="S133" i="246"/>
  <c r="T133" i="246"/>
  <c r="V132" i="246"/>
  <c r="R132" i="246"/>
  <c r="S132" i="246"/>
  <c r="T132" i="246"/>
  <c r="U132" i="246"/>
  <c r="T131" i="246"/>
  <c r="V131" i="246"/>
  <c r="S131" i="246"/>
  <c r="U131" i="246"/>
  <c r="Q131" i="246"/>
  <c r="R131" i="246"/>
  <c r="T130" i="246"/>
  <c r="S130" i="246"/>
  <c r="R130" i="246"/>
  <c r="U130" i="246"/>
  <c r="Q130" i="246"/>
  <c r="W130" i="246" s="1"/>
  <c r="Y130" i="246" s="1"/>
  <c r="U129" i="246"/>
  <c r="V129" i="246"/>
  <c r="Q129" i="246"/>
  <c r="R129" i="246"/>
  <c r="S129" i="246"/>
  <c r="S128" i="246"/>
  <c r="Q128" i="246"/>
  <c r="U128" i="246"/>
  <c r="V128" i="246"/>
  <c r="R128" i="246"/>
  <c r="R127" i="246"/>
  <c r="Q127" i="246"/>
  <c r="T127" i="246"/>
  <c r="U127" i="246"/>
  <c r="S127" i="246"/>
  <c r="V126" i="246"/>
  <c r="U126" i="246"/>
  <c r="T126" i="246"/>
  <c r="S126" i="246"/>
  <c r="R126" i="246"/>
  <c r="Q126" i="246"/>
  <c r="W126" i="246" s="1"/>
  <c r="Y126" i="246" s="1"/>
  <c r="R125" i="246"/>
  <c r="Q125" i="246"/>
  <c r="T125" i="246"/>
  <c r="S125" i="246"/>
  <c r="U125" i="246"/>
  <c r="V124" i="246"/>
  <c r="U124" i="246"/>
  <c r="Q124" i="246"/>
  <c r="R124" i="246"/>
  <c r="T124" i="246"/>
  <c r="Q123" i="246"/>
  <c r="T123" i="246"/>
  <c r="R123" i="246"/>
  <c r="U123" i="246"/>
  <c r="S123" i="246"/>
  <c r="R122" i="246"/>
  <c r="T122" i="246"/>
  <c r="Q122" i="246"/>
  <c r="U122" i="246"/>
  <c r="S122" i="246"/>
  <c r="U121" i="246"/>
  <c r="R121" i="246"/>
  <c r="Q121" i="246"/>
  <c r="S121" i="246"/>
  <c r="T121" i="246"/>
  <c r="V121" i="246"/>
  <c r="R120" i="246"/>
  <c r="U120" i="246"/>
  <c r="S120" i="246"/>
  <c r="Q120" i="246"/>
  <c r="T120" i="246"/>
  <c r="V119" i="246"/>
  <c r="Q119" i="246"/>
  <c r="U119" i="246"/>
  <c r="R119" i="246"/>
  <c r="T119" i="246"/>
  <c r="T118" i="246"/>
  <c r="V118" i="246"/>
  <c r="Q118" i="246"/>
  <c r="R118" i="246"/>
  <c r="U118" i="246"/>
  <c r="U117" i="246"/>
  <c r="Q117" i="246"/>
  <c r="R117" i="246"/>
  <c r="T117" i="246"/>
  <c r="S117" i="246"/>
  <c r="Q116" i="246"/>
  <c r="R116" i="246"/>
  <c r="U116" i="246"/>
  <c r="V116" i="246"/>
  <c r="T116" i="246"/>
  <c r="U115" i="246"/>
  <c r="V115" i="246"/>
  <c r="T115" i="246"/>
  <c r="S115" i="246"/>
  <c r="R115" i="246"/>
  <c r="Q114" i="246"/>
  <c r="U114" i="246"/>
  <c r="V114" i="246"/>
  <c r="T114" i="246"/>
  <c r="S114" i="246"/>
  <c r="Q113" i="246"/>
  <c r="R113" i="246"/>
  <c r="T113" i="246"/>
  <c r="U113" i="246"/>
  <c r="S113" i="246"/>
  <c r="U112" i="246"/>
  <c r="T112" i="246"/>
  <c r="Q112" i="246"/>
  <c r="R112" i="246"/>
  <c r="S112" i="246"/>
  <c r="S111" i="246"/>
  <c r="U111" i="246"/>
  <c r="R111" i="246"/>
  <c r="T111" i="246"/>
  <c r="Q111" i="246"/>
  <c r="W111" i="246" s="1"/>
  <c r="Y111" i="246" s="1"/>
  <c r="V110" i="246"/>
  <c r="U110" i="246"/>
  <c r="R110" i="246"/>
  <c r="Q110" i="246"/>
  <c r="S110" i="246"/>
  <c r="T110" i="246"/>
  <c r="U109" i="246"/>
  <c r="R109" i="246"/>
  <c r="T109" i="246"/>
  <c r="V109" i="246"/>
  <c r="S109" i="246"/>
  <c r="Q108" i="246"/>
  <c r="S108" i="246"/>
  <c r="R108" i="246"/>
  <c r="V108" i="246"/>
  <c r="T108" i="246"/>
  <c r="Q107" i="246"/>
  <c r="T107" i="246"/>
  <c r="U107" i="246"/>
  <c r="R107" i="246"/>
  <c r="V107" i="246"/>
  <c r="T106" i="246"/>
  <c r="Q106" i="246"/>
  <c r="S106" i="246"/>
  <c r="R106" i="246"/>
  <c r="V106" i="246"/>
  <c r="U106" i="246"/>
  <c r="T105" i="246"/>
  <c r="R105" i="246"/>
  <c r="S105" i="246"/>
  <c r="V105" i="246"/>
  <c r="U105" i="246"/>
  <c r="T104" i="246"/>
  <c r="R104" i="246"/>
  <c r="Q104" i="246"/>
  <c r="S104" i="246"/>
  <c r="V104" i="246"/>
  <c r="R103" i="246"/>
  <c r="U103" i="246"/>
  <c r="T103" i="246"/>
  <c r="Q103" i="246"/>
  <c r="S103" i="246"/>
  <c r="V102" i="246"/>
  <c r="R102" i="246"/>
  <c r="U102" i="246"/>
  <c r="S102" i="246"/>
  <c r="Q102" i="246"/>
  <c r="W102" i="246" s="1"/>
  <c r="Y102" i="246" s="1"/>
  <c r="V101" i="246"/>
  <c r="U101" i="246"/>
  <c r="S101" i="246"/>
  <c r="R101" i="246"/>
  <c r="Q101" i="246"/>
  <c r="W101" i="246" s="1"/>
  <c r="Y101" i="246" s="1"/>
  <c r="U100" i="246"/>
  <c r="T100" i="246"/>
  <c r="S100" i="246"/>
  <c r="R100" i="246"/>
  <c r="Q100" i="246"/>
  <c r="W100" i="246" s="1"/>
  <c r="Y100" i="246" s="1"/>
  <c r="Q99" i="246"/>
  <c r="V99" i="246"/>
  <c r="U99" i="246"/>
  <c r="T99" i="246"/>
  <c r="S99" i="246"/>
  <c r="R99" i="246"/>
  <c r="Q98" i="246"/>
  <c r="T98" i="246"/>
  <c r="S98" i="246"/>
  <c r="R98" i="246"/>
  <c r="U98" i="246"/>
  <c r="R97" i="246"/>
  <c r="V97" i="246"/>
  <c r="T97" i="246"/>
  <c r="U97" i="246"/>
  <c r="S97" i="246"/>
  <c r="V96" i="246"/>
  <c r="T96" i="246"/>
  <c r="Q96" i="246"/>
  <c r="U96" i="246"/>
  <c r="R96" i="246"/>
  <c r="R95" i="246"/>
  <c r="Q95" i="246"/>
  <c r="U95" i="246"/>
  <c r="T95" i="246"/>
  <c r="S95" i="246"/>
  <c r="V95" i="246"/>
  <c r="U94" i="246"/>
  <c r="R94" i="246"/>
  <c r="S94" i="246"/>
  <c r="V94" i="246"/>
  <c r="T94" i="246"/>
  <c r="Q94" i="246"/>
  <c r="W94" i="246" s="1"/>
  <c r="Y94" i="246" s="1"/>
  <c r="V93" i="246"/>
  <c r="T93" i="246"/>
  <c r="U93" i="246"/>
  <c r="Q93" i="246"/>
  <c r="S93" i="246"/>
  <c r="V92" i="246"/>
  <c r="T92" i="246"/>
  <c r="U92" i="246"/>
  <c r="S92" i="246"/>
  <c r="R92" i="246"/>
  <c r="W92" i="246" s="1"/>
  <c r="Y92" i="246" s="1"/>
  <c r="U91" i="246"/>
  <c r="S91" i="246"/>
  <c r="T91" i="246"/>
  <c r="Q91" i="246"/>
  <c r="R91" i="246"/>
  <c r="Q90" i="246"/>
  <c r="T90" i="246"/>
  <c r="R90" i="246"/>
  <c r="U90" i="246"/>
  <c r="S90" i="246"/>
  <c r="U89" i="246"/>
  <c r="R89" i="246"/>
  <c r="V89" i="246"/>
  <c r="Q89" i="246"/>
  <c r="S89" i="246"/>
  <c r="T89" i="246"/>
  <c r="S88" i="246"/>
  <c r="V88" i="246"/>
  <c r="T88" i="246"/>
  <c r="Q88" i="246"/>
  <c r="U88" i="246"/>
  <c r="S87" i="246"/>
  <c r="R87" i="246"/>
  <c r="T87" i="246"/>
  <c r="U87" i="246"/>
  <c r="V87" i="246"/>
  <c r="U86" i="246"/>
  <c r="S86" i="246"/>
  <c r="T86" i="246"/>
  <c r="Q86" i="246"/>
  <c r="V86" i="246"/>
  <c r="R86" i="246"/>
  <c r="U85" i="246"/>
  <c r="T85" i="246"/>
  <c r="R85" i="246"/>
  <c r="V85" i="246"/>
  <c r="Q85" i="246"/>
  <c r="S85" i="246"/>
  <c r="U84" i="246"/>
  <c r="R84" i="246"/>
  <c r="T84" i="246"/>
  <c r="V84" i="246"/>
  <c r="S84" i="246"/>
  <c r="U83" i="246"/>
  <c r="V83" i="246"/>
  <c r="T83" i="246"/>
  <c r="R83" i="246"/>
  <c r="S83" i="246"/>
  <c r="U82" i="246"/>
  <c r="T82" i="246"/>
  <c r="S82" i="246"/>
  <c r="V82" i="246"/>
  <c r="R82" i="246"/>
  <c r="Q82" i="246"/>
  <c r="W82" i="246" s="1"/>
  <c r="Y82" i="246" s="1"/>
  <c r="S81" i="246"/>
  <c r="Q81" i="246"/>
  <c r="R81" i="246"/>
  <c r="U81" i="246"/>
  <c r="T81" i="246"/>
  <c r="U80" i="246"/>
  <c r="S80" i="246"/>
  <c r="R80" i="246"/>
  <c r="Q80" i="246"/>
  <c r="V80" i="246"/>
  <c r="T79" i="246"/>
  <c r="V79" i="246"/>
  <c r="Q79" i="246"/>
  <c r="S79" i="246"/>
  <c r="R79" i="246"/>
  <c r="U79" i="246"/>
  <c r="T78" i="246"/>
  <c r="U78" i="246"/>
  <c r="S78" i="246"/>
  <c r="Q78" i="246"/>
  <c r="R78" i="246"/>
  <c r="V78" i="246"/>
  <c r="R77" i="246"/>
  <c r="T77" i="246"/>
  <c r="Q77" i="246"/>
  <c r="U77" i="246"/>
  <c r="S77" i="246"/>
  <c r="T76" i="246"/>
  <c r="R76" i="246"/>
  <c r="U76" i="246"/>
  <c r="S76" i="246"/>
  <c r="Q76" i="246"/>
  <c r="W76" i="246" s="1"/>
  <c r="Y76" i="246" s="1"/>
  <c r="Q75" i="246"/>
  <c r="S75" i="246"/>
  <c r="U75" i="246"/>
  <c r="V75" i="246"/>
  <c r="R75" i="246"/>
  <c r="T74" i="246"/>
  <c r="U74" i="246"/>
  <c r="R74" i="246"/>
  <c r="S74" i="246"/>
  <c r="V74" i="246"/>
  <c r="U73" i="246"/>
  <c r="S73" i="246"/>
  <c r="Q73" i="246"/>
  <c r="R73" i="246"/>
  <c r="V73" i="246"/>
  <c r="T73" i="246"/>
  <c r="R72" i="246"/>
  <c r="T72" i="246"/>
  <c r="S72" i="246"/>
  <c r="U72" i="246"/>
  <c r="Q72" i="246"/>
  <c r="V72" i="246"/>
  <c r="S71" i="246"/>
  <c r="Q71" i="246"/>
  <c r="T71" i="246"/>
  <c r="R71" i="246"/>
  <c r="U71" i="246"/>
  <c r="V71" i="246"/>
  <c r="R70" i="246"/>
  <c r="S70" i="246"/>
  <c r="U70" i="246"/>
  <c r="V70" i="246"/>
  <c r="T70" i="246"/>
  <c r="S69" i="246"/>
  <c r="R69" i="246"/>
  <c r="V69" i="246"/>
  <c r="Q69" i="246"/>
  <c r="T69" i="246"/>
  <c r="U69" i="246"/>
  <c r="S68" i="246"/>
  <c r="R68" i="246"/>
  <c r="Q68" i="246"/>
  <c r="T68" i="246"/>
  <c r="V68" i="246"/>
  <c r="U67" i="246"/>
  <c r="T67" i="246"/>
  <c r="R67" i="246"/>
  <c r="Q67" i="246"/>
  <c r="S67" i="246"/>
  <c r="T66" i="246"/>
  <c r="S66" i="246"/>
  <c r="R66" i="246"/>
  <c r="V66" i="246"/>
  <c r="U66" i="246"/>
  <c r="R65" i="246"/>
  <c r="Q65" i="246"/>
  <c r="T65" i="246"/>
  <c r="V65" i="246"/>
  <c r="U65" i="246"/>
  <c r="S65" i="246"/>
  <c r="Q64" i="246"/>
  <c r="U64" i="246"/>
  <c r="T64" i="246"/>
  <c r="S64" i="246"/>
  <c r="R64" i="246"/>
  <c r="U63" i="246"/>
  <c r="Q63" i="246"/>
  <c r="R63" i="246"/>
  <c r="T63" i="246"/>
  <c r="V63" i="246"/>
  <c r="R62" i="246"/>
  <c r="V62" i="246"/>
  <c r="S62" i="246"/>
  <c r="T62" i="246"/>
  <c r="U62" i="246"/>
  <c r="Q62" i="246"/>
  <c r="W62" i="246" s="1"/>
  <c r="Y62" i="246" s="1"/>
  <c r="R61" i="246"/>
  <c r="Q61" i="246"/>
  <c r="S61" i="246"/>
  <c r="T61" i="246"/>
  <c r="V61" i="246"/>
  <c r="R60" i="246"/>
  <c r="Q60" i="246"/>
  <c r="V60" i="246"/>
  <c r="U60" i="246"/>
  <c r="S60" i="246"/>
  <c r="Q59" i="246"/>
  <c r="U59" i="246"/>
  <c r="T59" i="246"/>
  <c r="R59" i="246"/>
  <c r="S59" i="246"/>
  <c r="Q58" i="246"/>
  <c r="R58" i="246"/>
  <c r="T58" i="246"/>
  <c r="U58" i="246"/>
  <c r="V58" i="246"/>
  <c r="Q57" i="246"/>
  <c r="S57" i="246"/>
  <c r="U57" i="246"/>
  <c r="T57" i="246"/>
  <c r="R57" i="246"/>
  <c r="V56" i="246"/>
  <c r="U56" i="246"/>
  <c r="Q56" i="246"/>
  <c r="R56" i="246"/>
  <c r="S56" i="246"/>
  <c r="T56" i="246"/>
  <c r="S55" i="246"/>
  <c r="T55" i="246"/>
  <c r="U55" i="246"/>
  <c r="V55" i="246"/>
  <c r="R55" i="246"/>
  <c r="Q55" i="246"/>
  <c r="W55" i="246" s="1"/>
  <c r="Y55" i="246" s="1"/>
  <c r="T54" i="246"/>
  <c r="R54" i="246"/>
  <c r="Q54" i="246"/>
  <c r="S54" i="246"/>
  <c r="U54" i="246"/>
  <c r="Q53" i="246"/>
  <c r="V53" i="246"/>
  <c r="U53" i="246"/>
  <c r="T53" i="246"/>
  <c r="R53" i="246"/>
  <c r="Q52" i="246"/>
  <c r="R52" i="246"/>
  <c r="V52" i="246"/>
  <c r="T52" i="246"/>
  <c r="U52" i="246"/>
  <c r="R51" i="246"/>
  <c r="Q51" i="246"/>
  <c r="U51" i="246"/>
  <c r="T51" i="246"/>
  <c r="S51" i="246"/>
  <c r="Q50" i="246"/>
  <c r="U50" i="246"/>
  <c r="T50" i="246"/>
  <c r="S50" i="246"/>
  <c r="R50" i="246"/>
  <c r="V50" i="246"/>
  <c r="Q49" i="246"/>
  <c r="T49" i="246"/>
  <c r="R49" i="246"/>
  <c r="S49" i="246"/>
  <c r="U49" i="246"/>
  <c r="U48" i="246"/>
  <c r="R48" i="246"/>
  <c r="V48" i="246"/>
  <c r="Q48" i="246"/>
  <c r="T48" i="246"/>
  <c r="U47" i="246"/>
  <c r="S47" i="246"/>
  <c r="T47" i="246"/>
  <c r="Q47" i="246"/>
  <c r="R47" i="246"/>
  <c r="R46" i="246"/>
  <c r="Q46" i="246"/>
  <c r="S46" i="246"/>
  <c r="V46" i="246"/>
  <c r="U46" i="246"/>
  <c r="T46" i="246"/>
  <c r="U45" i="246"/>
  <c r="Q45" i="246"/>
  <c r="S45" i="246"/>
  <c r="V45" i="246"/>
  <c r="T45" i="246"/>
  <c r="T44" i="246"/>
  <c r="S44" i="246"/>
  <c r="Q44" i="246"/>
  <c r="U44" i="246"/>
  <c r="R44" i="246"/>
  <c r="Q43" i="246"/>
  <c r="T43" i="246"/>
  <c r="R43" i="246"/>
  <c r="V43" i="246"/>
  <c r="U43" i="246"/>
  <c r="R42" i="246"/>
  <c r="Q42" i="246"/>
  <c r="V42" i="246"/>
  <c r="U42" i="246"/>
  <c r="T42" i="246"/>
  <c r="S42" i="246"/>
  <c r="U41" i="246"/>
  <c r="V41" i="246"/>
  <c r="Q41" i="246"/>
  <c r="R41" i="246"/>
  <c r="T41" i="246"/>
  <c r="S41" i="246"/>
  <c r="Q40" i="246"/>
  <c r="R40" i="246"/>
  <c r="T40" i="246"/>
  <c r="V40" i="246"/>
  <c r="U40" i="246"/>
  <c r="S39" i="246"/>
  <c r="R39" i="246"/>
  <c r="Q39" i="246"/>
  <c r="T39" i="246"/>
  <c r="U39" i="246"/>
  <c r="V39" i="246"/>
  <c r="T38" i="246"/>
  <c r="U38" i="246"/>
  <c r="V38" i="246"/>
  <c r="S38" i="246"/>
  <c r="R38" i="246"/>
  <c r="W38" i="246" s="1"/>
  <c r="Y38" i="246" s="1"/>
  <c r="T37" i="246"/>
  <c r="Q37" i="246"/>
  <c r="R37" i="246"/>
  <c r="S37" i="246"/>
  <c r="U37" i="246"/>
  <c r="V36" i="246"/>
  <c r="R36" i="246"/>
  <c r="U36" i="246"/>
  <c r="T36" i="246"/>
  <c r="Q36" i="246"/>
  <c r="W36" i="246" s="1"/>
  <c r="Y36" i="246" s="1"/>
  <c r="R35" i="246"/>
  <c r="U35" i="246"/>
  <c r="Q35" i="246"/>
  <c r="S35" i="246"/>
  <c r="T35" i="246"/>
  <c r="R34" i="246"/>
  <c r="Q34" i="246"/>
  <c r="V34" i="246"/>
  <c r="U34" i="246"/>
  <c r="T34" i="246"/>
  <c r="S34" i="246"/>
  <c r="T33" i="246"/>
  <c r="R33" i="246"/>
  <c r="Q33" i="246"/>
  <c r="S33" i="246"/>
  <c r="U33" i="246"/>
  <c r="U32" i="246"/>
  <c r="S32" i="246"/>
  <c r="T32" i="246"/>
  <c r="R32" i="246"/>
  <c r="Q32" i="246"/>
  <c r="W32" i="246" s="1"/>
  <c r="Y32" i="246" s="1"/>
  <c r="Q31" i="246"/>
  <c r="S31" i="246"/>
  <c r="R31" i="246"/>
  <c r="U31" i="246"/>
  <c r="V31" i="246"/>
  <c r="U30" i="246"/>
  <c r="V30" i="246"/>
  <c r="T30" i="246"/>
  <c r="S30" i="246"/>
  <c r="R30" i="246"/>
  <c r="W30" i="246" s="1"/>
  <c r="Y30" i="246" s="1"/>
  <c r="Q29" i="246"/>
  <c r="T29" i="246"/>
  <c r="S29" i="246"/>
  <c r="R29" i="246"/>
  <c r="U29" i="246"/>
  <c r="T28" i="246"/>
  <c r="S28" i="246"/>
  <c r="V28" i="246"/>
  <c r="Q28" i="246"/>
  <c r="R28" i="246"/>
  <c r="U28" i="246"/>
  <c r="T27" i="246"/>
  <c r="R27" i="246"/>
  <c r="Q27" i="246"/>
  <c r="U27" i="246"/>
  <c r="S27" i="246"/>
  <c r="V26" i="246"/>
  <c r="Q26" i="246"/>
  <c r="U26" i="246"/>
  <c r="S26" i="246"/>
  <c r="R26" i="246"/>
  <c r="U25" i="246"/>
  <c r="T25" i="246"/>
  <c r="R25" i="246"/>
  <c r="S25" i="246"/>
  <c r="V25" i="246"/>
  <c r="T24" i="246"/>
  <c r="U24" i="246"/>
  <c r="Q24" i="246"/>
  <c r="V24" i="246"/>
  <c r="R24" i="246"/>
  <c r="S24" i="246"/>
  <c r="Q23" i="246"/>
  <c r="S23" i="246"/>
  <c r="U23" i="246"/>
  <c r="T23" i="246"/>
  <c r="V23" i="246"/>
  <c r="Q22" i="246"/>
  <c r="S22" i="246"/>
  <c r="T22" i="246"/>
  <c r="R22" i="246"/>
  <c r="U22" i="246"/>
  <c r="R21" i="246"/>
  <c r="U21" i="246"/>
  <c r="V21" i="246"/>
  <c r="T21" i="246"/>
  <c r="Q21" i="246"/>
  <c r="W21" i="246" s="1"/>
  <c r="Y21" i="246" s="1"/>
  <c r="U20" i="246"/>
  <c r="V20" i="246"/>
  <c r="T20" i="246"/>
  <c r="Q20" i="246"/>
  <c r="R20" i="246"/>
  <c r="U19" i="246"/>
  <c r="R19" i="246"/>
  <c r="S19" i="246"/>
  <c r="Q19" i="246"/>
  <c r="T19" i="246"/>
  <c r="Q18" i="246"/>
  <c r="S18" i="246"/>
  <c r="U18" i="246"/>
  <c r="V18" i="246"/>
  <c r="T18" i="246"/>
  <c r="R18" i="246"/>
  <c r="Q17" i="246"/>
  <c r="U17" i="246"/>
  <c r="S17" i="246"/>
  <c r="R17" i="246"/>
  <c r="T17" i="246"/>
  <c r="Q16" i="246"/>
  <c r="V16" i="246"/>
  <c r="S16" i="246"/>
  <c r="R16" i="246"/>
  <c r="U16" i="246"/>
  <c r="V15" i="246"/>
  <c r="U15" i="246"/>
  <c r="Q15" i="246"/>
  <c r="T15" i="246"/>
  <c r="S15" i="246"/>
  <c r="V14" i="246"/>
  <c r="S14" i="246"/>
  <c r="R14" i="246"/>
  <c r="U14" i="246"/>
  <c r="Q14" i="246"/>
  <c r="T14" i="246"/>
  <c r="U13" i="246"/>
  <c r="T13" i="246"/>
  <c r="R13" i="246"/>
  <c r="V13" i="246"/>
  <c r="S13" i="246"/>
  <c r="Q12" i="246"/>
  <c r="R12" i="246"/>
  <c r="S12" i="246"/>
  <c r="U12" i="246"/>
  <c r="V12" i="246"/>
  <c r="T12" i="246"/>
  <c r="T11" i="246"/>
  <c r="V11" i="246"/>
  <c r="U11" i="246"/>
  <c r="Q11" i="246"/>
  <c r="S11" i="246"/>
  <c r="Q10" i="246"/>
  <c r="R10" i="246"/>
  <c r="V10" i="246"/>
  <c r="U10" i="246"/>
  <c r="T10" i="246"/>
  <c r="V9" i="246"/>
  <c r="R9" i="246"/>
  <c r="U9" i="246"/>
  <c r="S9" i="246"/>
  <c r="Q9" i="246"/>
  <c r="W9" i="246" s="1"/>
  <c r="Y9" i="246" s="1"/>
  <c r="U8" i="246"/>
  <c r="V8" i="246"/>
  <c r="T8" i="246"/>
  <c r="R8" i="246"/>
  <c r="S8" i="246"/>
  <c r="R7" i="246"/>
  <c r="T7" i="246"/>
  <c r="S7" i="246"/>
  <c r="U7" i="246"/>
  <c r="Q7" i="246"/>
  <c r="V7" i="246"/>
  <c r="U154" i="246"/>
  <c r="T154" i="246"/>
  <c r="T6" i="246"/>
  <c r="Q6" i="246"/>
  <c r="R6" i="246"/>
  <c r="S6" i="246"/>
  <c r="V6" i="246"/>
  <c r="V5" i="246"/>
  <c r="U5" i="246"/>
  <c r="T5" i="246"/>
  <c r="Q5" i="246"/>
  <c r="R5" i="246"/>
  <c r="S5" i="246"/>
  <c r="Q4" i="246"/>
  <c r="T4" i="246"/>
  <c r="R4" i="246"/>
  <c r="V4" i="246"/>
  <c r="U4" i="246"/>
  <c r="R3" i="246"/>
  <c r="S3" i="246"/>
  <c r="V3" i="246"/>
  <c r="T3" i="246"/>
  <c r="U3" i="246"/>
  <c r="Q3" i="246"/>
  <c r="W3" i="246" s="1"/>
  <c r="Y3" i="246" s="1"/>
  <c r="S154" i="246"/>
  <c r="V154" i="246"/>
  <c r="P155" i="246"/>
  <c r="P160" i="246" s="1"/>
  <c r="R2" i="246"/>
  <c r="T2" i="246"/>
  <c r="F150" i="246"/>
  <c r="U2" i="246"/>
  <c r="S2" i="246"/>
  <c r="Q2" i="246"/>
  <c r="V2" i="246"/>
  <c r="V155" i="246"/>
  <c r="T155" i="246"/>
  <c r="A150" i="246"/>
  <c r="N160" i="246" s="1"/>
  <c r="H2" i="246"/>
  <c r="R146" i="245"/>
  <c r="Q146" i="245"/>
  <c r="V146" i="245"/>
  <c r="T146" i="245"/>
  <c r="U146" i="245"/>
  <c r="S145" i="245"/>
  <c r="T145" i="245"/>
  <c r="U145" i="245"/>
  <c r="Q145" i="245"/>
  <c r="R145" i="245"/>
  <c r="V144" i="245"/>
  <c r="U144" i="245"/>
  <c r="T144" i="245"/>
  <c r="S144" i="245"/>
  <c r="R144" i="245"/>
  <c r="Q144" i="245"/>
  <c r="R143" i="245"/>
  <c r="V143" i="245"/>
  <c r="Q143" i="245"/>
  <c r="U143" i="245"/>
  <c r="T143" i="245"/>
  <c r="S143" i="245"/>
  <c r="T142" i="245"/>
  <c r="U142" i="245"/>
  <c r="Q142" i="245"/>
  <c r="V142" i="245"/>
  <c r="R142" i="245"/>
  <c r="S142" i="245"/>
  <c r="T141" i="245"/>
  <c r="Q141" i="245"/>
  <c r="R141" i="245"/>
  <c r="V141" i="245"/>
  <c r="S141" i="245"/>
  <c r="U141" i="245"/>
  <c r="Q140" i="245"/>
  <c r="T140" i="245"/>
  <c r="V140" i="245"/>
  <c r="S140" i="245"/>
  <c r="R140" i="245"/>
  <c r="U140" i="245"/>
  <c r="S139" i="245"/>
  <c r="V139" i="245"/>
  <c r="U139" i="245"/>
  <c r="T139" i="245"/>
  <c r="R139" i="245"/>
  <c r="Q139" i="245"/>
  <c r="W139" i="245" s="1"/>
  <c r="Q138" i="245"/>
  <c r="U138" i="245"/>
  <c r="R138" i="245"/>
  <c r="V138" i="245"/>
  <c r="T138" i="245"/>
  <c r="S138" i="245"/>
  <c r="T137" i="245"/>
  <c r="R137" i="245"/>
  <c r="V137" i="245"/>
  <c r="U137" i="245"/>
  <c r="Q137" i="245"/>
  <c r="S137" i="245"/>
  <c r="V136" i="245"/>
  <c r="R136" i="245"/>
  <c r="S136" i="245"/>
  <c r="Q136" i="245"/>
  <c r="U136" i="245"/>
  <c r="T136" i="245"/>
  <c r="S135" i="245"/>
  <c r="Q135" i="245"/>
  <c r="U135" i="245"/>
  <c r="V135" i="245"/>
  <c r="R135" i="245"/>
  <c r="R134" i="245"/>
  <c r="U134" i="245"/>
  <c r="Q134" i="245"/>
  <c r="S134" i="245"/>
  <c r="V134" i="245"/>
  <c r="T134" i="245"/>
  <c r="U133" i="245"/>
  <c r="V133" i="245"/>
  <c r="Q133" i="245"/>
  <c r="R133" i="245"/>
  <c r="S133" i="245"/>
  <c r="T133" i="245"/>
  <c r="T132" i="245"/>
  <c r="V132" i="245"/>
  <c r="U132" i="245"/>
  <c r="R132" i="245"/>
  <c r="S132" i="245"/>
  <c r="Q132" i="245"/>
  <c r="W132" i="245" s="1"/>
  <c r="Y132" i="245" s="1"/>
  <c r="Q131" i="245"/>
  <c r="S131" i="245"/>
  <c r="V131" i="245"/>
  <c r="U131" i="245"/>
  <c r="R131" i="245"/>
  <c r="T131" i="245"/>
  <c r="S130" i="245"/>
  <c r="Q130" i="245"/>
  <c r="V130" i="245"/>
  <c r="U130" i="245"/>
  <c r="T130" i="245"/>
  <c r="R130" i="245"/>
  <c r="T129" i="245"/>
  <c r="S129" i="245"/>
  <c r="R129" i="245"/>
  <c r="Q129" i="245"/>
  <c r="U129" i="245"/>
  <c r="V129" i="245"/>
  <c r="Q128" i="245"/>
  <c r="T128" i="245"/>
  <c r="S128" i="245"/>
  <c r="R128" i="245"/>
  <c r="U128" i="245"/>
  <c r="V128" i="245"/>
  <c r="U127" i="245"/>
  <c r="V127" i="245"/>
  <c r="R127" i="245"/>
  <c r="T127" i="245"/>
  <c r="S127" i="245"/>
  <c r="Q127" i="245"/>
  <c r="V126" i="245"/>
  <c r="T126" i="245"/>
  <c r="U126" i="245"/>
  <c r="Q126" i="245"/>
  <c r="R126" i="245"/>
  <c r="S126" i="245"/>
  <c r="T125" i="245"/>
  <c r="V125" i="245"/>
  <c r="R125" i="245"/>
  <c r="Q125" i="245"/>
  <c r="U125" i="245"/>
  <c r="S125" i="245"/>
  <c r="R124" i="245"/>
  <c r="U124" i="245"/>
  <c r="T124" i="245"/>
  <c r="V124" i="245"/>
  <c r="Q124" i="245"/>
  <c r="S124" i="245"/>
  <c r="S123" i="245"/>
  <c r="Q123" i="245"/>
  <c r="V123" i="245"/>
  <c r="R123" i="245"/>
  <c r="T123" i="245"/>
  <c r="U123" i="245"/>
  <c r="T122" i="245"/>
  <c r="S122" i="245"/>
  <c r="V122" i="245"/>
  <c r="U122" i="245"/>
  <c r="R122" i="245"/>
  <c r="Q122" i="245"/>
  <c r="W122" i="245" s="1"/>
  <c r="Y122" i="245" s="1"/>
  <c r="R121" i="245"/>
  <c r="Q121" i="245"/>
  <c r="S121" i="245"/>
  <c r="T121" i="245"/>
  <c r="V121" i="245"/>
  <c r="U121" i="245"/>
  <c r="Q120" i="245"/>
  <c r="U120" i="245"/>
  <c r="T120" i="245"/>
  <c r="R120" i="245"/>
  <c r="V120" i="245"/>
  <c r="S120" i="245"/>
  <c r="Q119" i="245"/>
  <c r="R119" i="245"/>
  <c r="U119" i="245"/>
  <c r="V119" i="245"/>
  <c r="T119" i="245"/>
  <c r="S119" i="245"/>
  <c r="T118" i="245"/>
  <c r="S118" i="245"/>
  <c r="R118" i="245"/>
  <c r="U118" i="245"/>
  <c r="V118" i="245"/>
  <c r="Q118" i="245"/>
  <c r="Q117" i="245"/>
  <c r="U117" i="245"/>
  <c r="R117" i="245"/>
  <c r="S117" i="245"/>
  <c r="T117" i="245"/>
  <c r="V116" i="245"/>
  <c r="S116" i="245"/>
  <c r="R116" i="245"/>
  <c r="Q116" i="245"/>
  <c r="T116" i="245"/>
  <c r="U116" i="245"/>
  <c r="V115" i="245"/>
  <c r="T115" i="245"/>
  <c r="S115" i="245"/>
  <c r="R115" i="245"/>
  <c r="U115" i="245"/>
  <c r="U114" i="245"/>
  <c r="V114" i="245"/>
  <c r="S114" i="245"/>
  <c r="T114" i="245"/>
  <c r="R114" i="245"/>
  <c r="Q114" i="245"/>
  <c r="W114" i="245" s="1"/>
  <c r="Y114" i="245" s="1"/>
  <c r="R113" i="245"/>
  <c r="S113" i="245"/>
  <c r="Q113" i="245"/>
  <c r="V113" i="245"/>
  <c r="T113" i="245"/>
  <c r="U113" i="245"/>
  <c r="S112" i="245"/>
  <c r="U112" i="245"/>
  <c r="V112" i="245"/>
  <c r="R112" i="245"/>
  <c r="Q112" i="245"/>
  <c r="T112" i="245"/>
  <c r="U111" i="245"/>
  <c r="Q111" i="245"/>
  <c r="T111" i="245"/>
  <c r="S111" i="245"/>
  <c r="R111" i="245"/>
  <c r="V111" i="245"/>
  <c r="T110" i="245"/>
  <c r="V110" i="245"/>
  <c r="Q110" i="245"/>
  <c r="U110" i="245"/>
  <c r="S110" i="245"/>
  <c r="R110" i="245"/>
  <c r="U109" i="245"/>
  <c r="T109" i="245"/>
  <c r="Q109" i="245"/>
  <c r="R109" i="245"/>
  <c r="S109" i="245"/>
  <c r="R108" i="245"/>
  <c r="T108" i="245"/>
  <c r="S108" i="245"/>
  <c r="Q108" i="245"/>
  <c r="V108" i="245"/>
  <c r="U108" i="245"/>
  <c r="T107" i="245"/>
  <c r="S107" i="245"/>
  <c r="U107" i="245"/>
  <c r="R107" i="245"/>
  <c r="V107" i="245"/>
  <c r="Q107" i="245"/>
  <c r="W107" i="245" s="1"/>
  <c r="Y107" i="245" s="1"/>
  <c r="U106" i="245"/>
  <c r="S106" i="245"/>
  <c r="Q106" i="245"/>
  <c r="T106" i="245"/>
  <c r="R106" i="245"/>
  <c r="V106" i="245"/>
  <c r="H106" i="245"/>
  <c r="Q153" i="245"/>
  <c r="R153" i="245" s="1"/>
  <c r="Q105" i="245"/>
  <c r="U105" i="245"/>
  <c r="S105" i="245"/>
  <c r="V105" i="245"/>
  <c r="R105" i="245"/>
  <c r="T105" i="245"/>
  <c r="V104" i="245"/>
  <c r="S104" i="245"/>
  <c r="R104" i="245"/>
  <c r="U104" i="245"/>
  <c r="T104" i="245"/>
  <c r="Q104" i="245"/>
  <c r="W104" i="245" s="1"/>
  <c r="Y104" i="245" s="1"/>
  <c r="S103" i="245"/>
  <c r="T103" i="245"/>
  <c r="R103" i="245"/>
  <c r="V103" i="245"/>
  <c r="U103" i="245"/>
  <c r="Q103" i="245"/>
  <c r="V102" i="245"/>
  <c r="U102" i="245"/>
  <c r="T102" i="245"/>
  <c r="Q102" i="245"/>
  <c r="R102" i="245"/>
  <c r="S102" i="245"/>
  <c r="U101" i="245"/>
  <c r="R101" i="245"/>
  <c r="T101" i="245"/>
  <c r="Q101" i="245"/>
  <c r="S101" i="245"/>
  <c r="V101" i="245"/>
  <c r="T100" i="245"/>
  <c r="U100" i="245"/>
  <c r="Q100" i="245"/>
  <c r="S100" i="245"/>
  <c r="R100" i="245"/>
  <c r="V100" i="245"/>
  <c r="V99" i="245"/>
  <c r="Q99" i="245"/>
  <c r="R99" i="245"/>
  <c r="S99" i="245"/>
  <c r="T99" i="245"/>
  <c r="U99" i="245"/>
  <c r="U98" i="245"/>
  <c r="R98" i="245"/>
  <c r="Q98" i="245"/>
  <c r="S98" i="245"/>
  <c r="T98" i="245"/>
  <c r="V97" i="245"/>
  <c r="U97" i="245"/>
  <c r="T97" i="245"/>
  <c r="Q97" i="245"/>
  <c r="R97" i="245"/>
  <c r="U96" i="245"/>
  <c r="T96" i="245"/>
  <c r="Q96" i="245"/>
  <c r="R96" i="245"/>
  <c r="S96" i="245"/>
  <c r="V96" i="245"/>
  <c r="S95" i="245"/>
  <c r="R95" i="245"/>
  <c r="T95" i="245"/>
  <c r="Q95" i="245"/>
  <c r="U95" i="245"/>
  <c r="V95" i="245"/>
  <c r="V94" i="245"/>
  <c r="S94" i="245"/>
  <c r="U94" i="245"/>
  <c r="R94" i="245"/>
  <c r="Q94" i="245"/>
  <c r="W94" i="245" s="1"/>
  <c r="Y94" i="245" s="1"/>
  <c r="U93" i="245"/>
  <c r="V93" i="245"/>
  <c r="S93" i="245"/>
  <c r="Q93" i="245"/>
  <c r="T93" i="245"/>
  <c r="R93" i="245"/>
  <c r="T92" i="245"/>
  <c r="U92" i="245"/>
  <c r="Q92" i="245"/>
  <c r="V92" i="245"/>
  <c r="R92" i="245"/>
  <c r="S92" i="245"/>
  <c r="U91" i="245"/>
  <c r="T91" i="245"/>
  <c r="Q91" i="245"/>
  <c r="S91" i="245"/>
  <c r="R91" i="245"/>
  <c r="V91" i="245"/>
  <c r="S90" i="245"/>
  <c r="Q90" i="245"/>
  <c r="T90" i="245"/>
  <c r="R90" i="245"/>
  <c r="U90" i="245"/>
  <c r="V90" i="245"/>
  <c r="U89" i="245"/>
  <c r="Q89" i="245"/>
  <c r="T89" i="245"/>
  <c r="S89" i="245"/>
  <c r="R89" i="245"/>
  <c r="V89" i="245"/>
  <c r="R88" i="245"/>
  <c r="T88" i="245"/>
  <c r="Q88" i="245"/>
  <c r="S88" i="245"/>
  <c r="V88" i="245"/>
  <c r="U88" i="245"/>
  <c r="S87" i="245"/>
  <c r="T87" i="245"/>
  <c r="U87" i="245"/>
  <c r="R87" i="245"/>
  <c r="V87" i="245"/>
  <c r="R86" i="245"/>
  <c r="S86" i="245"/>
  <c r="Q86" i="245"/>
  <c r="V86" i="245"/>
  <c r="T86" i="245"/>
  <c r="U86" i="245"/>
  <c r="U85" i="245"/>
  <c r="Q85" i="245"/>
  <c r="S85" i="245"/>
  <c r="R85" i="245"/>
  <c r="V85" i="245"/>
  <c r="T85" i="245"/>
  <c r="V84" i="245"/>
  <c r="U84" i="245"/>
  <c r="T84" i="245"/>
  <c r="R84" i="245"/>
  <c r="S84" i="245"/>
  <c r="Q84" i="245"/>
  <c r="Q83" i="245"/>
  <c r="T83" i="245"/>
  <c r="U83" i="245"/>
  <c r="V83" i="245"/>
  <c r="R83" i="245"/>
  <c r="S83" i="245"/>
  <c r="Q82" i="245"/>
  <c r="U82" i="245"/>
  <c r="V82" i="245"/>
  <c r="R82" i="245"/>
  <c r="S82" i="245"/>
  <c r="T82" i="245"/>
  <c r="S81" i="245"/>
  <c r="R81" i="245"/>
  <c r="T81" i="245"/>
  <c r="V81" i="245"/>
  <c r="Q81" i="245"/>
  <c r="U81" i="245"/>
  <c r="U80" i="245"/>
  <c r="T80" i="245"/>
  <c r="V80" i="245"/>
  <c r="R80" i="245"/>
  <c r="Q80" i="245"/>
  <c r="S80" i="245"/>
  <c r="S79" i="245"/>
  <c r="U79" i="245"/>
  <c r="Q79" i="245"/>
  <c r="V79" i="245"/>
  <c r="R79" i="245"/>
  <c r="Q78" i="245"/>
  <c r="T78" i="245"/>
  <c r="U78" i="245"/>
  <c r="V78" i="245"/>
  <c r="S78" i="245"/>
  <c r="R78" i="245"/>
  <c r="S77" i="245"/>
  <c r="V77" i="245"/>
  <c r="Q77" i="245"/>
  <c r="T77" i="245"/>
  <c r="R77" i="245"/>
  <c r="U77" i="245"/>
  <c r="R76" i="245"/>
  <c r="Q76" i="245"/>
  <c r="U76" i="245"/>
  <c r="S76" i="245"/>
  <c r="T76" i="245"/>
  <c r="V75" i="245"/>
  <c r="R75" i="245"/>
  <c r="U75" i="245"/>
  <c r="T75" i="245"/>
  <c r="S75" i="245"/>
  <c r="T74" i="245"/>
  <c r="S74" i="245"/>
  <c r="U74" i="245"/>
  <c r="R74" i="245"/>
  <c r="Q74" i="245"/>
  <c r="V74" i="245"/>
  <c r="U73" i="245"/>
  <c r="R73" i="245"/>
  <c r="V73" i="245"/>
  <c r="S73" i="245"/>
  <c r="T73" i="245"/>
  <c r="Q73" i="245"/>
  <c r="W73" i="245" s="1"/>
  <c r="Y73" i="245" s="1"/>
  <c r="T72" i="245"/>
  <c r="S72" i="245"/>
  <c r="Q72" i="245"/>
  <c r="U72" i="245"/>
  <c r="V72" i="245"/>
  <c r="R72" i="245"/>
  <c r="V71" i="245"/>
  <c r="U71" i="245"/>
  <c r="T71" i="245"/>
  <c r="R71" i="245"/>
  <c r="S71" i="245"/>
  <c r="V70" i="245"/>
  <c r="Q70" i="245"/>
  <c r="R70" i="245"/>
  <c r="S70" i="245"/>
  <c r="U70" i="245"/>
  <c r="T70" i="245"/>
  <c r="U69" i="245"/>
  <c r="S69" i="245"/>
  <c r="V69" i="245"/>
  <c r="Q69" i="245"/>
  <c r="T69" i="245"/>
  <c r="R69" i="245"/>
  <c r="U68" i="245"/>
  <c r="V68" i="245"/>
  <c r="T68" i="245"/>
  <c r="S68" i="245"/>
  <c r="Q68" i="245"/>
  <c r="R68" i="245"/>
  <c r="S67" i="245"/>
  <c r="U67" i="245"/>
  <c r="T67" i="245"/>
  <c r="Q67" i="245"/>
  <c r="R67" i="245"/>
  <c r="S66" i="245"/>
  <c r="Q66" i="245"/>
  <c r="V66" i="245"/>
  <c r="T66" i="245"/>
  <c r="U66" i="245"/>
  <c r="R66" i="245"/>
  <c r="W66" i="245" s="1"/>
  <c r="Y66" i="245" s="1"/>
  <c r="R65" i="245"/>
  <c r="Q65" i="245"/>
  <c r="U65" i="245"/>
  <c r="T65" i="245"/>
  <c r="S65" i="245"/>
  <c r="U64" i="245"/>
  <c r="Q64" i="245"/>
  <c r="S64" i="245"/>
  <c r="V64" i="245"/>
  <c r="T64" i="245"/>
  <c r="R64" i="245"/>
  <c r="S63" i="245"/>
  <c r="R63" i="245"/>
  <c r="T63" i="245"/>
  <c r="V63" i="245"/>
  <c r="Q63" i="245"/>
  <c r="U63" i="245"/>
  <c r="Q62" i="245"/>
  <c r="S62" i="245"/>
  <c r="U62" i="245"/>
  <c r="T62" i="245"/>
  <c r="V62" i="245"/>
  <c r="R62" i="245"/>
  <c r="T61" i="245"/>
  <c r="U61" i="245"/>
  <c r="V61" i="245"/>
  <c r="Q61" i="245"/>
  <c r="R61" i="245"/>
  <c r="S61" i="245"/>
  <c r="V60" i="245"/>
  <c r="Q60" i="245"/>
  <c r="R60" i="245"/>
  <c r="S60" i="245"/>
  <c r="T60" i="245"/>
  <c r="U60" i="245"/>
  <c r="R59" i="245"/>
  <c r="T59" i="245"/>
  <c r="U59" i="245"/>
  <c r="V59" i="245"/>
  <c r="Q59" i="245"/>
  <c r="W59" i="245" s="1"/>
  <c r="Y59" i="245" s="1"/>
  <c r="Q58" i="245"/>
  <c r="V58" i="245"/>
  <c r="U58" i="245"/>
  <c r="T58" i="245"/>
  <c r="S58" i="245"/>
  <c r="R58" i="245"/>
  <c r="U57" i="245"/>
  <c r="S57" i="245"/>
  <c r="Q57" i="245"/>
  <c r="V57" i="245"/>
  <c r="T57" i="245"/>
  <c r="R57" i="245"/>
  <c r="T56" i="245"/>
  <c r="U56" i="245"/>
  <c r="V56" i="245"/>
  <c r="S56" i="245"/>
  <c r="Q56" i="245"/>
  <c r="R56" i="245"/>
  <c r="V55" i="245"/>
  <c r="U55" i="245"/>
  <c r="T55" i="245"/>
  <c r="R55" i="245"/>
  <c r="S55" i="245"/>
  <c r="Q54" i="245"/>
  <c r="V54" i="245"/>
  <c r="S54" i="245"/>
  <c r="R54" i="245"/>
  <c r="T54" i="245"/>
  <c r="U54" i="245"/>
  <c r="V53" i="245"/>
  <c r="U53" i="245"/>
  <c r="S53" i="245"/>
  <c r="R53" i="245"/>
  <c r="T53" i="245"/>
  <c r="Q53" i="245"/>
  <c r="W53" i="245" s="1"/>
  <c r="Y53" i="245" s="1"/>
  <c r="V52" i="245"/>
  <c r="Q52" i="245"/>
  <c r="U52" i="245"/>
  <c r="T52" i="245"/>
  <c r="R52" i="245"/>
  <c r="S52" i="245"/>
  <c r="T51" i="245"/>
  <c r="V51" i="245"/>
  <c r="U51" i="245"/>
  <c r="Q51" i="245"/>
  <c r="S51" i="245"/>
  <c r="R51" i="245"/>
  <c r="R50" i="245"/>
  <c r="V50" i="245"/>
  <c r="U50" i="245"/>
  <c r="Q50" i="245"/>
  <c r="T50" i="245"/>
  <c r="S50" i="245"/>
  <c r="U49" i="245"/>
  <c r="V49" i="245"/>
  <c r="Q49" i="245"/>
  <c r="T49" i="245"/>
  <c r="R49" i="245"/>
  <c r="S49" i="245"/>
  <c r="U48" i="245"/>
  <c r="S48" i="245"/>
  <c r="R48" i="245"/>
  <c r="Q48" i="245"/>
  <c r="T48" i="245"/>
  <c r="V48" i="245"/>
  <c r="Q47" i="245"/>
  <c r="V47" i="245"/>
  <c r="U47" i="245"/>
  <c r="T47" i="245"/>
  <c r="S47" i="245"/>
  <c r="R47" i="245"/>
  <c r="T46" i="245"/>
  <c r="Q46" i="245"/>
  <c r="V46" i="245"/>
  <c r="S46" i="245"/>
  <c r="U46" i="245"/>
  <c r="R46" i="245"/>
  <c r="U45" i="245"/>
  <c r="R45" i="245"/>
  <c r="S45" i="245"/>
  <c r="T45" i="245"/>
  <c r="V45" i="245"/>
  <c r="Q45" i="245"/>
  <c r="W45" i="245" s="1"/>
  <c r="Y45" i="245" s="1"/>
  <c r="R44" i="245"/>
  <c r="S44" i="245"/>
  <c r="T44" i="245"/>
  <c r="V44" i="245"/>
  <c r="Q44" i="245"/>
  <c r="W44" i="245" s="1"/>
  <c r="Y44" i="245" s="1"/>
  <c r="T43" i="245"/>
  <c r="Q43" i="245"/>
  <c r="S43" i="245"/>
  <c r="U43" i="245"/>
  <c r="R43" i="245"/>
  <c r="V43" i="245"/>
  <c r="U42" i="245"/>
  <c r="S42" i="245"/>
  <c r="V42" i="245"/>
  <c r="Q42" i="245"/>
  <c r="R42" i="245"/>
  <c r="T42" i="245"/>
  <c r="U41" i="245"/>
  <c r="Q41" i="245"/>
  <c r="S41" i="245"/>
  <c r="R41" i="245"/>
  <c r="T41" i="245"/>
  <c r="V41" i="245"/>
  <c r="U156" i="245"/>
  <c r="H41" i="245"/>
  <c r="S40" i="245"/>
  <c r="U40" i="245"/>
  <c r="T40" i="245"/>
  <c r="R40" i="245"/>
  <c r="V40" i="245"/>
  <c r="Q40" i="245"/>
  <c r="W40" i="245" s="1"/>
  <c r="Y40" i="245" s="1"/>
  <c r="R39" i="245"/>
  <c r="T39" i="245"/>
  <c r="U39" i="245"/>
  <c r="S39" i="245"/>
  <c r="Q39" i="245"/>
  <c r="V39" i="245"/>
  <c r="R38" i="245"/>
  <c r="V38" i="245"/>
  <c r="U38" i="245"/>
  <c r="T38" i="245"/>
  <c r="S38" i="245"/>
  <c r="Q38" i="245"/>
  <c r="W38" i="245" s="1"/>
  <c r="Y38" i="245" s="1"/>
  <c r="V37" i="245"/>
  <c r="Q37" i="245"/>
  <c r="R37" i="245"/>
  <c r="S37" i="245"/>
  <c r="U37" i="245"/>
  <c r="T37" i="245"/>
  <c r="V36" i="245"/>
  <c r="U36" i="245"/>
  <c r="Q36" i="245"/>
  <c r="S36" i="245"/>
  <c r="R36" i="245"/>
  <c r="T36" i="245"/>
  <c r="U35" i="245"/>
  <c r="V35" i="245"/>
  <c r="S35" i="245"/>
  <c r="Q35" i="245"/>
  <c r="R35" i="245"/>
  <c r="T35" i="245"/>
  <c r="V34" i="245"/>
  <c r="R34" i="245"/>
  <c r="U34" i="245"/>
  <c r="S34" i="245"/>
  <c r="T34" i="245"/>
  <c r="Q34" i="245"/>
  <c r="W34" i="245" s="1"/>
  <c r="Y34" i="245" s="1"/>
  <c r="V33" i="245"/>
  <c r="S33" i="245"/>
  <c r="U33" i="245"/>
  <c r="T33" i="245"/>
  <c r="R33" i="245"/>
  <c r="Q33" i="245"/>
  <c r="W33" i="245" s="1"/>
  <c r="Y33" i="245" s="1"/>
  <c r="H33" i="245"/>
  <c r="Q154" i="245"/>
  <c r="T32" i="245"/>
  <c r="U32" i="245"/>
  <c r="Q32" i="245"/>
  <c r="S32" i="245"/>
  <c r="R32" i="245"/>
  <c r="V32" i="245"/>
  <c r="U31" i="245"/>
  <c r="Q31" i="245"/>
  <c r="R31" i="245"/>
  <c r="T31" i="245"/>
  <c r="S31" i="245"/>
  <c r="V31" i="245"/>
  <c r="U30" i="245"/>
  <c r="Q30" i="245"/>
  <c r="V30" i="245"/>
  <c r="R30" i="245"/>
  <c r="T30" i="245"/>
  <c r="S30" i="245"/>
  <c r="T29" i="245"/>
  <c r="U29" i="245"/>
  <c r="R29" i="245"/>
  <c r="S29" i="245"/>
  <c r="Q29" i="245"/>
  <c r="V29" i="245"/>
  <c r="T28" i="245"/>
  <c r="S28" i="245"/>
  <c r="R28" i="245"/>
  <c r="V28" i="245"/>
  <c r="Q28" i="245"/>
  <c r="U28" i="245"/>
  <c r="R27" i="245"/>
  <c r="V27" i="245"/>
  <c r="U27" i="245"/>
  <c r="Q27" i="245"/>
  <c r="S27" i="245"/>
  <c r="T27" i="245"/>
  <c r="U26" i="245"/>
  <c r="S26" i="245"/>
  <c r="Q26" i="245"/>
  <c r="R26" i="245"/>
  <c r="V26" i="245"/>
  <c r="T26" i="245"/>
  <c r="S25" i="245"/>
  <c r="T25" i="245"/>
  <c r="R25" i="245"/>
  <c r="Q25" i="245"/>
  <c r="V25" i="245"/>
  <c r="U25" i="245"/>
  <c r="W25" i="245" s="1"/>
  <c r="Y25" i="245" s="1"/>
  <c r="V24" i="245"/>
  <c r="S24" i="245"/>
  <c r="Q24" i="245"/>
  <c r="R24" i="245"/>
  <c r="T24" i="245"/>
  <c r="V23" i="245"/>
  <c r="R23" i="245"/>
  <c r="S23" i="245"/>
  <c r="U23" i="245"/>
  <c r="Q23" i="245"/>
  <c r="T23" i="245"/>
  <c r="U22" i="245"/>
  <c r="T22" i="245"/>
  <c r="V22" i="245"/>
  <c r="R22" i="245"/>
  <c r="S22" i="245"/>
  <c r="Q22" i="245"/>
  <c r="W22" i="245" s="1"/>
  <c r="Y22" i="245" s="1"/>
  <c r="S21" i="245"/>
  <c r="Q21" i="245"/>
  <c r="U21" i="245"/>
  <c r="T21" i="245"/>
  <c r="R21" i="245"/>
  <c r="S20" i="245"/>
  <c r="U20" i="245"/>
  <c r="V20" i="245"/>
  <c r="T20" i="245"/>
  <c r="Q20" i="245"/>
  <c r="R20" i="245"/>
  <c r="V19" i="245"/>
  <c r="R19" i="245"/>
  <c r="S19" i="245"/>
  <c r="T19" i="245"/>
  <c r="U19" i="245"/>
  <c r="Q19" i="245"/>
  <c r="W19" i="245" s="1"/>
  <c r="Y19" i="245" s="1"/>
  <c r="T18" i="245"/>
  <c r="U18" i="245"/>
  <c r="R18" i="245"/>
  <c r="V18" i="245"/>
  <c r="S18" i="245"/>
  <c r="Q18" i="245"/>
  <c r="W18" i="245" s="1"/>
  <c r="Y18" i="245" s="1"/>
  <c r="V17" i="245"/>
  <c r="U17" i="245"/>
  <c r="S17" i="245"/>
  <c r="Q17" i="245"/>
  <c r="R17" i="245"/>
  <c r="S16" i="245"/>
  <c r="V16" i="245"/>
  <c r="R16" i="245"/>
  <c r="T16" i="245"/>
  <c r="U16" i="245"/>
  <c r="Q16" i="245"/>
  <c r="W16" i="245" s="1"/>
  <c r="Y16" i="245" s="1"/>
  <c r="Q15" i="245"/>
  <c r="U15" i="245"/>
  <c r="S15" i="245"/>
  <c r="V15" i="245"/>
  <c r="T15" i="245"/>
  <c r="R15" i="245"/>
  <c r="W15" i="245" s="1"/>
  <c r="Y15" i="245" s="1"/>
  <c r="V14" i="245"/>
  <c r="R14" i="245"/>
  <c r="Q14" i="245"/>
  <c r="T14" i="245"/>
  <c r="U14" i="245"/>
  <c r="S14" i="245"/>
  <c r="R13" i="245"/>
  <c r="Q13" i="245"/>
  <c r="T13" i="245"/>
  <c r="U13" i="245"/>
  <c r="V13" i="245"/>
  <c r="S13" i="245"/>
  <c r="S12" i="245"/>
  <c r="T12" i="245"/>
  <c r="V12" i="245"/>
  <c r="Q12" i="245"/>
  <c r="R12" i="245"/>
  <c r="U12" i="245"/>
  <c r="V11" i="245"/>
  <c r="U11" i="245"/>
  <c r="Q11" i="245"/>
  <c r="R11" i="245"/>
  <c r="T11" i="245"/>
  <c r="S11" i="245"/>
  <c r="R10" i="245"/>
  <c r="T10" i="245"/>
  <c r="Q10" i="245"/>
  <c r="U10" i="245"/>
  <c r="S10" i="245"/>
  <c r="V10" i="245"/>
  <c r="V9" i="245"/>
  <c r="R9" i="245"/>
  <c r="T9" i="245"/>
  <c r="U9" i="245"/>
  <c r="S9" i="245"/>
  <c r="Q9" i="245"/>
  <c r="W9" i="245" s="1"/>
  <c r="Y9" i="245" s="1"/>
  <c r="V8" i="245"/>
  <c r="Q8" i="245"/>
  <c r="S8" i="245"/>
  <c r="T8" i="245"/>
  <c r="U8" i="245"/>
  <c r="H8" i="245"/>
  <c r="P156" i="245"/>
  <c r="Q7" i="245"/>
  <c r="T7" i="245"/>
  <c r="R7" i="245"/>
  <c r="S7" i="245"/>
  <c r="U7" i="245"/>
  <c r="V7" i="245"/>
  <c r="V6" i="245"/>
  <c r="Q6" i="245"/>
  <c r="U6" i="245"/>
  <c r="S6" i="245"/>
  <c r="T6" i="245"/>
  <c r="R6" i="245"/>
  <c r="U5" i="245"/>
  <c r="R5" i="245"/>
  <c r="V5" i="245"/>
  <c r="S5" i="245"/>
  <c r="Q5" i="245"/>
  <c r="T5" i="245"/>
  <c r="R4" i="245"/>
  <c r="V4" i="245"/>
  <c r="Q4" i="245"/>
  <c r="U4" i="245"/>
  <c r="T4" i="245"/>
  <c r="S4" i="245"/>
  <c r="H4" i="245"/>
  <c r="U154" i="245"/>
  <c r="S3" i="245"/>
  <c r="T3" i="245"/>
  <c r="Q3" i="245"/>
  <c r="V3" i="245"/>
  <c r="R3" i="245"/>
  <c r="U3" i="245"/>
  <c r="V153" i="245"/>
  <c r="S153" i="245"/>
  <c r="P154" i="245"/>
  <c r="U2" i="245"/>
  <c r="T2" i="245"/>
  <c r="V2" i="245"/>
  <c r="F149" i="245"/>
  <c r="Q2" i="245"/>
  <c r="R2" i="245"/>
  <c r="S2" i="245"/>
  <c r="T154" i="245"/>
  <c r="V154" i="245"/>
  <c r="A149" i="245"/>
  <c r="N159" i="245" s="1"/>
  <c r="Q98" i="244"/>
  <c r="S98" i="244"/>
  <c r="V98" i="244"/>
  <c r="U96" i="244"/>
  <c r="S96" i="244"/>
  <c r="T96" i="244"/>
  <c r="Q96" i="244"/>
  <c r="R96" i="244"/>
  <c r="V96" i="244"/>
  <c r="T95" i="244"/>
  <c r="R95" i="244"/>
  <c r="S95" i="244"/>
  <c r="Q95" i="244"/>
  <c r="S52" i="244"/>
  <c r="T52" i="244"/>
  <c r="R25" i="244"/>
  <c r="S25" i="244"/>
  <c r="U25" i="244"/>
  <c r="S8" i="244"/>
  <c r="V8" i="244"/>
  <c r="Q8" i="244"/>
  <c r="R8" i="244"/>
  <c r="T8" i="244"/>
  <c r="U8" i="244"/>
  <c r="T141" i="234"/>
  <c r="R141" i="234"/>
  <c r="S141" i="234"/>
  <c r="V140" i="234"/>
  <c r="R140" i="234"/>
  <c r="S140" i="234"/>
  <c r="T140" i="234"/>
  <c r="T139" i="234"/>
  <c r="U139" i="234"/>
  <c r="Q139" i="234"/>
  <c r="R139" i="234"/>
  <c r="S139" i="234"/>
  <c r="U138" i="234"/>
  <c r="T138" i="234"/>
  <c r="R138" i="234"/>
  <c r="S138" i="234"/>
  <c r="Q138" i="234"/>
  <c r="W138" i="234" s="1"/>
  <c r="Y138" i="234" s="1"/>
  <c r="V137" i="234"/>
  <c r="Q137" i="234"/>
  <c r="T137" i="234"/>
  <c r="R137" i="234"/>
  <c r="S137" i="234"/>
  <c r="T135" i="234"/>
  <c r="Q135" i="234"/>
  <c r="R135" i="234"/>
  <c r="U135" i="234"/>
  <c r="V135" i="234"/>
  <c r="T134" i="234"/>
  <c r="S134" i="234"/>
  <c r="R134" i="234"/>
  <c r="V134" i="234"/>
  <c r="Q134" i="234"/>
  <c r="R133" i="234"/>
  <c r="Q133" i="234"/>
  <c r="T133" i="234"/>
  <c r="U133" i="234"/>
  <c r="V133" i="234"/>
  <c r="V132" i="234"/>
  <c r="U132" i="234"/>
  <c r="R132" i="234"/>
  <c r="Q132" i="234"/>
  <c r="T132" i="234"/>
  <c r="U131" i="234"/>
  <c r="T131" i="234"/>
  <c r="R131" i="234"/>
  <c r="V131" i="234"/>
  <c r="S131" i="234"/>
  <c r="T130" i="234"/>
  <c r="S130" i="234"/>
  <c r="Q130" i="234"/>
  <c r="R130" i="234"/>
  <c r="V130" i="234"/>
  <c r="U130" i="234"/>
  <c r="T129" i="234"/>
  <c r="S129" i="234"/>
  <c r="R129" i="234"/>
  <c r="Q129" i="234"/>
  <c r="V129" i="234"/>
  <c r="T128" i="234"/>
  <c r="S128" i="234"/>
  <c r="V128" i="234"/>
  <c r="R128" i="234"/>
  <c r="Q128" i="234"/>
  <c r="U128" i="234"/>
  <c r="R127" i="234"/>
  <c r="S127" i="234"/>
  <c r="Q127" i="234"/>
  <c r="U127" i="234"/>
  <c r="V127" i="234"/>
  <c r="U126" i="234"/>
  <c r="S126" i="234"/>
  <c r="T126" i="234"/>
  <c r="V126" i="234"/>
  <c r="R126" i="234"/>
  <c r="W126" i="234" s="1"/>
  <c r="Y126" i="234" s="1"/>
  <c r="Q125" i="234"/>
  <c r="S125" i="234"/>
  <c r="U125" i="234"/>
  <c r="R125" i="234"/>
  <c r="V125" i="234"/>
  <c r="R124" i="234"/>
  <c r="V124" i="234"/>
  <c r="T124" i="234"/>
  <c r="U124" i="234"/>
  <c r="Q124" i="234"/>
  <c r="W124" i="234" s="1"/>
  <c r="Y124" i="234" s="1"/>
  <c r="U123" i="234"/>
  <c r="Q123" i="234"/>
  <c r="S123" i="234"/>
  <c r="R123" i="234"/>
  <c r="T123" i="234"/>
  <c r="Q122" i="234"/>
  <c r="S122" i="234"/>
  <c r="R122" i="234"/>
  <c r="V122" i="234"/>
  <c r="U122" i="234"/>
  <c r="S121" i="234"/>
  <c r="V121" i="234"/>
  <c r="T121" i="234"/>
  <c r="U121" i="234"/>
  <c r="R121" i="234"/>
  <c r="W121" i="234" s="1"/>
  <c r="Y121" i="234" s="1"/>
  <c r="Q120" i="234"/>
  <c r="U120" i="234"/>
  <c r="R120" i="234"/>
  <c r="S120" i="234"/>
  <c r="T120" i="234"/>
  <c r="S119" i="234"/>
  <c r="R119" i="234"/>
  <c r="Q119" i="234"/>
  <c r="V119" i="234"/>
  <c r="U119" i="234"/>
  <c r="Q118" i="234"/>
  <c r="T118" i="234"/>
  <c r="U118" i="234"/>
  <c r="R118" i="234"/>
  <c r="S118" i="234"/>
  <c r="V118" i="234"/>
  <c r="S117" i="234"/>
  <c r="Q117" i="234"/>
  <c r="V117" i="234"/>
  <c r="T117" i="234"/>
  <c r="U117" i="234"/>
  <c r="V116" i="234"/>
  <c r="R116" i="234"/>
  <c r="T116" i="234"/>
  <c r="S116" i="234"/>
  <c r="Q116" i="234"/>
  <c r="W116" i="234" s="1"/>
  <c r="Y116" i="234" s="1"/>
  <c r="R115" i="234"/>
  <c r="S115" i="234"/>
  <c r="V115" i="234"/>
  <c r="Q115" i="234"/>
  <c r="T115" i="234"/>
  <c r="S113" i="234"/>
  <c r="R113" i="234"/>
  <c r="U113" i="234"/>
  <c r="T113" i="234"/>
  <c r="V113" i="234"/>
  <c r="T112" i="234"/>
  <c r="R112" i="234"/>
  <c r="Q112" i="234"/>
  <c r="U112" i="234"/>
  <c r="V112" i="234"/>
  <c r="T111" i="234"/>
  <c r="U111" i="234"/>
  <c r="R111" i="234"/>
  <c r="Q111" i="234"/>
  <c r="V111" i="234"/>
  <c r="T110" i="234"/>
  <c r="R110" i="234"/>
  <c r="S110" i="234"/>
  <c r="U110" i="234"/>
  <c r="Q110" i="234"/>
  <c r="W110" i="234" s="1"/>
  <c r="Y110" i="234" s="1"/>
  <c r="T109" i="234"/>
  <c r="R109" i="234"/>
  <c r="S109" i="234"/>
  <c r="U109" i="234"/>
  <c r="Q109" i="234"/>
  <c r="W109" i="234" s="1"/>
  <c r="Y109" i="234" s="1"/>
  <c r="U108" i="234"/>
  <c r="V108" i="234"/>
  <c r="R108" i="234"/>
  <c r="S108" i="234"/>
  <c r="T108" i="234"/>
  <c r="Q108" i="234"/>
  <c r="W108" i="234" s="1"/>
  <c r="Y108" i="234" s="1"/>
  <c r="U107" i="234"/>
  <c r="V107" i="234"/>
  <c r="T107" i="234"/>
  <c r="S107" i="234"/>
  <c r="R107" i="234"/>
  <c r="Q107" i="234"/>
  <c r="W107" i="234" s="1"/>
  <c r="Y107" i="234" s="1"/>
  <c r="S106" i="234"/>
  <c r="T106" i="234"/>
  <c r="U106" i="234"/>
  <c r="Q106" i="234"/>
  <c r="V106" i="234"/>
  <c r="R105" i="234"/>
  <c r="S105" i="234"/>
  <c r="Q105" i="234"/>
  <c r="U105" i="234"/>
  <c r="V105" i="234"/>
  <c r="V104" i="234"/>
  <c r="U104" i="234"/>
  <c r="Q104" i="234"/>
  <c r="R104" i="234"/>
  <c r="S104" i="234"/>
  <c r="U103" i="234"/>
  <c r="Q103" i="234"/>
  <c r="T103" i="234"/>
  <c r="V103" i="234"/>
  <c r="S103" i="234"/>
  <c r="U102" i="234"/>
  <c r="R102" i="234"/>
  <c r="V102" i="234"/>
  <c r="T102" i="234"/>
  <c r="Q102" i="234"/>
  <c r="W102" i="234" s="1"/>
  <c r="Y102" i="234" s="1"/>
  <c r="Q101" i="234"/>
  <c r="T101" i="234"/>
  <c r="R101" i="234"/>
  <c r="S101" i="234"/>
  <c r="U101" i="234"/>
  <c r="Q100" i="234"/>
  <c r="U100" i="234"/>
  <c r="V100" i="234"/>
  <c r="R100" i="234"/>
  <c r="S100" i="234"/>
  <c r="H100" i="234"/>
  <c r="Q150" i="234"/>
  <c r="T99" i="234"/>
  <c r="U99" i="234"/>
  <c r="Q99" i="234"/>
  <c r="R99" i="234"/>
  <c r="S99" i="234"/>
  <c r="V99" i="234"/>
  <c r="U98" i="234"/>
  <c r="R98" i="234"/>
  <c r="T98" i="234"/>
  <c r="S98" i="234"/>
  <c r="Q98" i="234"/>
  <c r="W98" i="234" s="1"/>
  <c r="Y98" i="234" s="1"/>
  <c r="Q97" i="234"/>
  <c r="T97" i="234"/>
  <c r="U97" i="234"/>
  <c r="V97" i="234"/>
  <c r="S97" i="234"/>
  <c r="S150" i="234"/>
  <c r="H97" i="234"/>
  <c r="V96" i="234"/>
  <c r="T96" i="234"/>
  <c r="S96" i="234"/>
  <c r="U96" i="234"/>
  <c r="R96" i="234"/>
  <c r="W96" i="234" s="1"/>
  <c r="Y96" i="234" s="1"/>
  <c r="R95" i="234"/>
  <c r="U95" i="234"/>
  <c r="Q95" i="234"/>
  <c r="T95" i="234"/>
  <c r="V95" i="234"/>
  <c r="S94" i="234"/>
  <c r="V94" i="234"/>
  <c r="U94" i="234"/>
  <c r="R94" i="234"/>
  <c r="T94" i="234"/>
  <c r="S93" i="234"/>
  <c r="Q93" i="234"/>
  <c r="T93" i="234"/>
  <c r="U93" i="234"/>
  <c r="V93" i="234"/>
  <c r="S92" i="234"/>
  <c r="U92" i="234"/>
  <c r="T92" i="234"/>
  <c r="Q92" i="234"/>
  <c r="R92" i="234"/>
  <c r="V92" i="234"/>
  <c r="R91" i="234"/>
  <c r="T91" i="234"/>
  <c r="V91" i="234"/>
  <c r="S91" i="234"/>
  <c r="U91" i="234"/>
  <c r="V90" i="234"/>
  <c r="U90" i="234"/>
  <c r="S90" i="234"/>
  <c r="T90" i="234"/>
  <c r="Q90" i="234"/>
  <c r="W90" i="234" s="1"/>
  <c r="Y90" i="234" s="1"/>
  <c r="Q89" i="234"/>
  <c r="R89" i="234"/>
  <c r="S89" i="234"/>
  <c r="T89" i="234"/>
  <c r="V89" i="234"/>
  <c r="R88" i="234"/>
  <c r="V88" i="234"/>
  <c r="U88" i="234"/>
  <c r="Q88" i="234"/>
  <c r="T88" i="234"/>
  <c r="R87" i="234"/>
  <c r="Q87" i="234"/>
  <c r="S87" i="234"/>
  <c r="V87" i="234"/>
  <c r="T87" i="234"/>
  <c r="S86" i="234"/>
  <c r="R86" i="234"/>
  <c r="Q86" i="234"/>
  <c r="U86" i="234"/>
  <c r="V86" i="234"/>
  <c r="V85" i="234"/>
  <c r="Q85" i="234"/>
  <c r="T85" i="234"/>
  <c r="S85" i="234"/>
  <c r="U85" i="234"/>
  <c r="T84" i="234"/>
  <c r="S84" i="234"/>
  <c r="Q84" i="234"/>
  <c r="U84" i="234"/>
  <c r="R84" i="234"/>
  <c r="Q83" i="234"/>
  <c r="U83" i="234"/>
  <c r="T83" i="234"/>
  <c r="V83" i="234"/>
  <c r="R83" i="234"/>
  <c r="W83" i="234" s="1"/>
  <c r="Y83" i="234" s="1"/>
  <c r="S82" i="234"/>
  <c r="U82" i="234"/>
  <c r="R82" i="234"/>
  <c r="V82" i="234"/>
  <c r="T82" i="234"/>
  <c r="U81" i="234"/>
  <c r="S81" i="234"/>
  <c r="R81" i="234"/>
  <c r="Q81" i="234"/>
  <c r="T81" i="234"/>
  <c r="H81" i="234"/>
  <c r="T150" i="234"/>
  <c r="U80" i="234"/>
  <c r="T80" i="234"/>
  <c r="Q80" i="234"/>
  <c r="S80" i="234"/>
  <c r="V80" i="234"/>
  <c r="Q79" i="234"/>
  <c r="V79" i="234"/>
  <c r="S79" i="234"/>
  <c r="T79" i="234"/>
  <c r="R79" i="234"/>
  <c r="T78" i="234"/>
  <c r="V78" i="234"/>
  <c r="R78" i="234"/>
  <c r="S78" i="234"/>
  <c r="Q78" i="234"/>
  <c r="W78" i="234" s="1"/>
  <c r="Y78" i="234" s="1"/>
  <c r="R77" i="234"/>
  <c r="U77" i="234"/>
  <c r="V77" i="234"/>
  <c r="S77" i="234"/>
  <c r="T77" i="234"/>
  <c r="Q76" i="234"/>
  <c r="R76" i="234"/>
  <c r="U76" i="234"/>
  <c r="T76" i="234"/>
  <c r="S76" i="234"/>
  <c r="S75" i="234"/>
  <c r="Q75" i="234"/>
  <c r="U75" i="234"/>
  <c r="T75" i="234"/>
  <c r="V75" i="234"/>
  <c r="T74" i="234"/>
  <c r="Q74" i="234"/>
  <c r="R74" i="234"/>
  <c r="U74" i="234"/>
  <c r="S74" i="234"/>
  <c r="V73" i="234"/>
  <c r="Q73" i="234"/>
  <c r="U73" i="234"/>
  <c r="S73" i="234"/>
  <c r="T73" i="234"/>
  <c r="R73" i="234"/>
  <c r="U72" i="234"/>
  <c r="R72" i="234"/>
  <c r="S72" i="234"/>
  <c r="Q72" i="234"/>
  <c r="T72" i="234"/>
  <c r="U71" i="234"/>
  <c r="R71" i="234"/>
  <c r="T71" i="234"/>
  <c r="S71" i="234"/>
  <c r="V71" i="234"/>
  <c r="R70" i="234"/>
  <c r="V70" i="234"/>
  <c r="T70" i="234"/>
  <c r="S70" i="234"/>
  <c r="Q70" i="234"/>
  <c r="W70" i="234" s="1"/>
  <c r="Y70" i="234" s="1"/>
  <c r="T69" i="234"/>
  <c r="R69" i="234"/>
  <c r="Q69" i="234"/>
  <c r="S69" i="234"/>
  <c r="V69" i="234"/>
  <c r="U68" i="234"/>
  <c r="R68" i="234"/>
  <c r="T68" i="234"/>
  <c r="S68" i="234"/>
  <c r="V68" i="234"/>
  <c r="V67" i="234"/>
  <c r="T67" i="234"/>
  <c r="R67" i="234"/>
  <c r="V150" i="234"/>
  <c r="H67" i="234"/>
  <c r="R66" i="234"/>
  <c r="Q66" i="234"/>
  <c r="S66" i="234"/>
  <c r="U66" i="234"/>
  <c r="V66" i="234"/>
  <c r="V65" i="234"/>
  <c r="T65" i="234"/>
  <c r="S65" i="234"/>
  <c r="Q65" i="234"/>
  <c r="R65" i="234"/>
  <c r="S64" i="234"/>
  <c r="R64" i="234"/>
  <c r="T64" i="234"/>
  <c r="U64" i="234"/>
  <c r="V64" i="234"/>
  <c r="Q63" i="234"/>
  <c r="S63" i="234"/>
  <c r="T63" i="234"/>
  <c r="U63" i="234"/>
  <c r="V63" i="234"/>
  <c r="V62" i="234"/>
  <c r="S62" i="234"/>
  <c r="T62" i="234"/>
  <c r="R62" i="234"/>
  <c r="Q62" i="234"/>
  <c r="W62" i="234" s="1"/>
  <c r="Y62" i="234" s="1"/>
  <c r="U61" i="234"/>
  <c r="R61" i="234"/>
  <c r="T61" i="234"/>
  <c r="V61" i="234"/>
  <c r="Q61" i="234"/>
  <c r="W61" i="234" s="1"/>
  <c r="Y61" i="234" s="1"/>
  <c r="R60" i="234"/>
  <c r="V60" i="234"/>
  <c r="S60" i="234"/>
  <c r="T60" i="234"/>
  <c r="Q60" i="234"/>
  <c r="U60" i="234"/>
  <c r="T59" i="234"/>
  <c r="Q59" i="234"/>
  <c r="R59" i="234"/>
  <c r="S59" i="234"/>
  <c r="V59" i="234"/>
  <c r="T58" i="234"/>
  <c r="U58" i="234"/>
  <c r="V58" i="234"/>
  <c r="S58" i="234"/>
  <c r="Q58" i="234"/>
  <c r="W58" i="234" s="1"/>
  <c r="Y58" i="234" s="1"/>
  <c r="S57" i="234"/>
  <c r="T57" i="234"/>
  <c r="Q57" i="234"/>
  <c r="V57" i="234"/>
  <c r="R57" i="234"/>
  <c r="U56" i="234"/>
  <c r="V56" i="234"/>
  <c r="T56" i="234"/>
  <c r="S56" i="234"/>
  <c r="Q56" i="234"/>
  <c r="W56" i="234" s="1"/>
  <c r="Y56" i="234" s="1"/>
  <c r="U55" i="234"/>
  <c r="T55" i="234"/>
  <c r="Q55" i="234"/>
  <c r="V55" i="234"/>
  <c r="R55" i="234"/>
  <c r="S55" i="234"/>
  <c r="V54" i="234"/>
  <c r="Q54" i="234"/>
  <c r="R54" i="234"/>
  <c r="U54" i="234"/>
  <c r="S54" i="234"/>
  <c r="Q53" i="234"/>
  <c r="R53" i="234"/>
  <c r="S53" i="234"/>
  <c r="V53" i="234"/>
  <c r="U53" i="234"/>
  <c r="T53" i="234"/>
  <c r="Q52" i="234"/>
  <c r="U52" i="234"/>
  <c r="S52" i="234"/>
  <c r="V52" i="234"/>
  <c r="T52" i="234"/>
  <c r="R51" i="234"/>
  <c r="Q51" i="234"/>
  <c r="T51" i="234"/>
  <c r="S51" i="234"/>
  <c r="V51" i="234"/>
  <c r="U50" i="234"/>
  <c r="R50" i="234"/>
  <c r="S50" i="234"/>
  <c r="V50" i="234"/>
  <c r="Q50" i="234"/>
  <c r="W50" i="234" s="1"/>
  <c r="Y50" i="234" s="1"/>
  <c r="U49" i="234"/>
  <c r="V49" i="234"/>
  <c r="S49" i="234"/>
  <c r="R49" i="234"/>
  <c r="T49" i="234"/>
  <c r="T48" i="234"/>
  <c r="V48" i="234"/>
  <c r="S48" i="234"/>
  <c r="Q48" i="234"/>
  <c r="R48" i="234"/>
  <c r="U48" i="234"/>
  <c r="Q47" i="234"/>
  <c r="V47" i="234"/>
  <c r="U47" i="234"/>
  <c r="S47" i="234"/>
  <c r="T47" i="234"/>
  <c r="T46" i="234"/>
  <c r="U46" i="234"/>
  <c r="Q46" i="234"/>
  <c r="V46" i="234"/>
  <c r="R46" i="234"/>
  <c r="S46" i="234"/>
  <c r="R45" i="234"/>
  <c r="Q45" i="234"/>
  <c r="T45" i="234"/>
  <c r="V45" i="234"/>
  <c r="U45" i="234"/>
  <c r="V44" i="234"/>
  <c r="T44" i="234"/>
  <c r="R44" i="234"/>
  <c r="Q44" i="234"/>
  <c r="U44" i="234"/>
  <c r="T43" i="234"/>
  <c r="V43" i="234"/>
  <c r="S43" i="234"/>
  <c r="R43" i="234"/>
  <c r="U43" i="234"/>
  <c r="Q43" i="234"/>
  <c r="W43" i="234" s="1"/>
  <c r="Y43" i="234" s="1"/>
  <c r="V42" i="234"/>
  <c r="U42" i="234"/>
  <c r="R42" i="234"/>
  <c r="T42" i="234"/>
  <c r="S42" i="234"/>
  <c r="V41" i="234"/>
  <c r="R41" i="234"/>
  <c r="Q41" i="234"/>
  <c r="S41" i="234"/>
  <c r="U41" i="234"/>
  <c r="R40" i="234"/>
  <c r="Q40" i="234"/>
  <c r="V40" i="234"/>
  <c r="T40" i="234"/>
  <c r="U40" i="234"/>
  <c r="S39" i="234"/>
  <c r="Q39" i="234"/>
  <c r="V39" i="234"/>
  <c r="U39" i="234"/>
  <c r="T39" i="234"/>
  <c r="U38" i="234"/>
  <c r="V38" i="234"/>
  <c r="T38" i="234"/>
  <c r="R38" i="234"/>
  <c r="Q38" i="234"/>
  <c r="W38" i="234" s="1"/>
  <c r="Y38" i="234" s="1"/>
  <c r="Q37" i="234"/>
  <c r="V37" i="234"/>
  <c r="T37" i="234"/>
  <c r="R37" i="234"/>
  <c r="U37" i="234"/>
  <c r="V36" i="234"/>
  <c r="Q36" i="234"/>
  <c r="R36" i="234"/>
  <c r="T36" i="234"/>
  <c r="U36" i="234"/>
  <c r="Q35" i="234"/>
  <c r="R35" i="234"/>
  <c r="T35" i="234"/>
  <c r="S35" i="234"/>
  <c r="U35" i="234"/>
  <c r="U34" i="234"/>
  <c r="S34" i="234"/>
  <c r="R34" i="234"/>
  <c r="Q34" i="234"/>
  <c r="T34" i="234"/>
  <c r="Q33" i="234"/>
  <c r="U33" i="234"/>
  <c r="V33" i="234"/>
  <c r="S33" i="234"/>
  <c r="T33" i="234"/>
  <c r="V32" i="234"/>
  <c r="U32" i="234"/>
  <c r="T32" i="234"/>
  <c r="S32" i="234"/>
  <c r="Q32" i="234"/>
  <c r="R32" i="234"/>
  <c r="S31" i="234"/>
  <c r="U31" i="234"/>
  <c r="R31" i="234"/>
  <c r="V31" i="234"/>
  <c r="T31" i="234"/>
  <c r="R30" i="234"/>
  <c r="T30" i="234"/>
  <c r="U30" i="234"/>
  <c r="S30" i="234"/>
  <c r="V30" i="234"/>
  <c r="R28" i="234"/>
  <c r="U28" i="234"/>
  <c r="Q28" i="234"/>
  <c r="S28" i="234"/>
  <c r="T28" i="234"/>
  <c r="S27" i="234"/>
  <c r="U27" i="234"/>
  <c r="V27" i="234"/>
  <c r="R27" i="234"/>
  <c r="T27" i="234"/>
  <c r="Q26" i="234"/>
  <c r="V26" i="234"/>
  <c r="U26" i="234"/>
  <c r="S26" i="234"/>
  <c r="T26" i="234"/>
  <c r="R25" i="234"/>
  <c r="T25" i="234"/>
  <c r="S25" i="234"/>
  <c r="U25" i="234"/>
  <c r="V25" i="234"/>
  <c r="Q24" i="234"/>
  <c r="V24" i="234"/>
  <c r="R24" i="234"/>
  <c r="U24" i="234"/>
  <c r="S24" i="234"/>
  <c r="V23" i="234"/>
  <c r="R23" i="234"/>
  <c r="Q23" i="234"/>
  <c r="T23" i="234"/>
  <c r="S23" i="234"/>
  <c r="Q22" i="234"/>
  <c r="R22" i="234"/>
  <c r="T22" i="234"/>
  <c r="S22" i="234"/>
  <c r="U22" i="234"/>
  <c r="V21" i="234"/>
  <c r="Q21" i="234"/>
  <c r="T21" i="234"/>
  <c r="S21" i="234"/>
  <c r="R21" i="234"/>
  <c r="U21" i="234"/>
  <c r="R20" i="234"/>
  <c r="V20" i="234"/>
  <c r="U20" i="234"/>
  <c r="T20" i="234"/>
  <c r="Q20" i="234"/>
  <c r="W20" i="234" s="1"/>
  <c r="Y20" i="234" s="1"/>
  <c r="R19" i="234"/>
  <c r="S19" i="234"/>
  <c r="T19" i="234"/>
  <c r="V19" i="234"/>
  <c r="U19" i="234"/>
  <c r="Q19" i="234"/>
  <c r="Q18" i="234"/>
  <c r="V18" i="234"/>
  <c r="T18" i="234"/>
  <c r="S18" i="234"/>
  <c r="R18" i="234"/>
  <c r="S17" i="234"/>
  <c r="V17" i="234"/>
  <c r="U17" i="234"/>
  <c r="Q17" i="234"/>
  <c r="R17" i="234"/>
  <c r="V16" i="234"/>
  <c r="Q16" i="234"/>
  <c r="R16" i="234"/>
  <c r="S16" i="234"/>
  <c r="T16" i="234"/>
  <c r="S15" i="234"/>
  <c r="R15" i="234"/>
  <c r="Q15" i="234"/>
  <c r="T15" i="234"/>
  <c r="V15" i="234"/>
  <c r="Q14" i="234"/>
  <c r="R14" i="234"/>
  <c r="S14" i="234"/>
  <c r="U14" i="234"/>
  <c r="V14" i="234"/>
  <c r="T14" i="234"/>
  <c r="Q13" i="234"/>
  <c r="U13" i="234"/>
  <c r="R13" i="234"/>
  <c r="S13" i="234"/>
  <c r="T13" i="234"/>
  <c r="Q12" i="234"/>
  <c r="S12" i="234"/>
  <c r="U12" i="234"/>
  <c r="T12" i="234"/>
  <c r="R12" i="234"/>
  <c r="R11" i="234"/>
  <c r="Q11" i="234"/>
  <c r="U11" i="234"/>
  <c r="T11" i="234"/>
  <c r="V11" i="234"/>
  <c r="S148" i="234"/>
  <c r="H11" i="234"/>
  <c r="R10" i="234"/>
  <c r="U10" i="234"/>
  <c r="V10" i="234"/>
  <c r="T10" i="234"/>
  <c r="Q10" i="234"/>
  <c r="W10" i="234" s="1"/>
  <c r="Y10" i="234" s="1"/>
  <c r="P150" i="234"/>
  <c r="R150" i="234" s="1"/>
  <c r="H10" i="234"/>
  <c r="S9" i="234"/>
  <c r="T9" i="234"/>
  <c r="V9" i="234"/>
  <c r="U9" i="234"/>
  <c r="Q9" i="234"/>
  <c r="W9" i="234" s="1"/>
  <c r="Y9" i="234" s="1"/>
  <c r="V8" i="234"/>
  <c r="R8" i="234"/>
  <c r="S8" i="234"/>
  <c r="T8" i="234"/>
  <c r="U8" i="234"/>
  <c r="R7" i="234"/>
  <c r="S7" i="234"/>
  <c r="V7" i="234"/>
  <c r="Q7" i="234"/>
  <c r="U7" i="234"/>
  <c r="T7" i="234"/>
  <c r="R5" i="234"/>
  <c r="S5" i="234"/>
  <c r="Q5" i="234"/>
  <c r="U5" i="234"/>
  <c r="T5" i="234"/>
  <c r="S4" i="234"/>
  <c r="R4" i="234"/>
  <c r="V4" i="234"/>
  <c r="T4" i="234"/>
  <c r="H4" i="234"/>
  <c r="P148" i="234"/>
  <c r="U148" i="234"/>
  <c r="V3" i="234"/>
  <c r="S3" i="234"/>
  <c r="R3" i="234"/>
  <c r="T3" i="234"/>
  <c r="Q3" i="234"/>
  <c r="U3" i="234"/>
  <c r="P149" i="234"/>
  <c r="R149" i="234" s="1"/>
  <c r="S147" i="234"/>
  <c r="S153" i="234" s="1"/>
  <c r="U2" i="234"/>
  <c r="U143" i="234" s="1"/>
  <c r="Q2" i="234"/>
  <c r="S2" i="234"/>
  <c r="R2" i="234"/>
  <c r="R143" i="234" s="1"/>
  <c r="T2" i="234"/>
  <c r="T143" i="234" s="1"/>
  <c r="F143" i="234"/>
  <c r="V2" i="234"/>
  <c r="V143" i="234" s="1"/>
  <c r="V148" i="234"/>
  <c r="T148" i="234"/>
  <c r="A143" i="234"/>
  <c r="N153" i="234" s="1"/>
  <c r="S141" i="233"/>
  <c r="R141" i="233"/>
  <c r="V141" i="233"/>
  <c r="V140" i="233"/>
  <c r="T140" i="233"/>
  <c r="S140" i="233"/>
  <c r="R140" i="233"/>
  <c r="S139" i="233"/>
  <c r="U139" i="233"/>
  <c r="V139" i="233"/>
  <c r="R139" i="233"/>
  <c r="T139" i="233"/>
  <c r="T138" i="233"/>
  <c r="V138" i="233"/>
  <c r="S138" i="233"/>
  <c r="U138" i="233"/>
  <c r="R138" i="233"/>
  <c r="W138" i="233" s="1"/>
  <c r="Y138" i="233" s="1"/>
  <c r="T137" i="233"/>
  <c r="V137" i="233"/>
  <c r="Q137" i="233"/>
  <c r="S137" i="233"/>
  <c r="R137" i="233"/>
  <c r="Q135" i="233"/>
  <c r="V135" i="233"/>
  <c r="U135" i="233"/>
  <c r="S135" i="233"/>
  <c r="R135" i="233"/>
  <c r="T135" i="233"/>
  <c r="V134" i="233"/>
  <c r="Q134" i="233"/>
  <c r="R134" i="233"/>
  <c r="T134" i="233"/>
  <c r="S134" i="233"/>
  <c r="Q133" i="233"/>
  <c r="V133" i="233"/>
  <c r="U133" i="233"/>
  <c r="T133" i="233"/>
  <c r="S133" i="233"/>
  <c r="U132" i="233"/>
  <c r="R132" i="233"/>
  <c r="Q132" i="233"/>
  <c r="V132" i="233"/>
  <c r="S132" i="233"/>
  <c r="T132" i="233"/>
  <c r="U131" i="233"/>
  <c r="T131" i="233"/>
  <c r="V131" i="233"/>
  <c r="S131" i="233"/>
  <c r="Q131" i="233"/>
  <c r="R131" i="233"/>
  <c r="T130" i="233"/>
  <c r="S130" i="233"/>
  <c r="U130" i="233"/>
  <c r="R130" i="233"/>
  <c r="V130" i="233"/>
  <c r="S129" i="233"/>
  <c r="V129" i="233"/>
  <c r="R129" i="233"/>
  <c r="Q129" i="233"/>
  <c r="T129" i="233"/>
  <c r="S128" i="233"/>
  <c r="T128" i="233"/>
  <c r="Q128" i="233"/>
  <c r="U128" i="233"/>
  <c r="V128" i="233"/>
  <c r="V127" i="233"/>
  <c r="T127" i="233"/>
  <c r="R127" i="233"/>
  <c r="Q127" i="233"/>
  <c r="S127" i="233"/>
  <c r="U127" i="233"/>
  <c r="R126" i="233"/>
  <c r="S126" i="233"/>
  <c r="T126" i="233"/>
  <c r="Q126" i="233"/>
  <c r="U126" i="233"/>
  <c r="V126" i="233"/>
  <c r="V125" i="233"/>
  <c r="R125" i="233"/>
  <c r="U125" i="233"/>
  <c r="S125" i="233"/>
  <c r="T125" i="233"/>
  <c r="T124" i="233"/>
  <c r="V124" i="233"/>
  <c r="S124" i="233"/>
  <c r="Q124" i="233"/>
  <c r="U124" i="233"/>
  <c r="Q123" i="233"/>
  <c r="T123" i="233"/>
  <c r="V123" i="233"/>
  <c r="S123" i="233"/>
  <c r="R123" i="233"/>
  <c r="S122" i="233"/>
  <c r="R122" i="233"/>
  <c r="Q122" i="233"/>
  <c r="T122" i="233"/>
  <c r="V122" i="233"/>
  <c r="U122" i="233"/>
  <c r="Q121" i="233"/>
  <c r="U121" i="233"/>
  <c r="R121" i="233"/>
  <c r="S121" i="233"/>
  <c r="T121" i="233"/>
  <c r="T120" i="233"/>
  <c r="U120" i="233"/>
  <c r="S120" i="233"/>
  <c r="Q120" i="233"/>
  <c r="V120" i="233"/>
  <c r="R119" i="233"/>
  <c r="T119" i="233"/>
  <c r="U119" i="233"/>
  <c r="V119" i="233"/>
  <c r="Q119" i="233"/>
  <c r="W119" i="233" s="1"/>
  <c r="Y119" i="233" s="1"/>
  <c r="U118" i="233"/>
  <c r="V118" i="233"/>
  <c r="Q118" i="233"/>
  <c r="S118" i="233"/>
  <c r="T118" i="233"/>
  <c r="V117" i="233"/>
  <c r="T117" i="233"/>
  <c r="U117" i="233"/>
  <c r="Q117" i="233"/>
  <c r="S117" i="233"/>
  <c r="V116" i="233"/>
  <c r="S116" i="233"/>
  <c r="R116" i="233"/>
  <c r="Q116" i="233"/>
  <c r="T116" i="233"/>
  <c r="R115" i="233"/>
  <c r="T115" i="233"/>
  <c r="U115" i="233"/>
  <c r="Q115" i="233"/>
  <c r="S115" i="233"/>
  <c r="Q113" i="233"/>
  <c r="R113" i="233"/>
  <c r="U113" i="233"/>
  <c r="V113" i="233"/>
  <c r="S113" i="233"/>
  <c r="R112" i="233"/>
  <c r="Q112" i="233"/>
  <c r="S112" i="233"/>
  <c r="T112" i="233"/>
  <c r="U112" i="233"/>
  <c r="Q111" i="233"/>
  <c r="U111" i="233"/>
  <c r="S111" i="233"/>
  <c r="V111" i="233"/>
  <c r="T111" i="233"/>
  <c r="S110" i="233"/>
  <c r="Q110" i="233"/>
  <c r="R110" i="233"/>
  <c r="T110" i="233"/>
  <c r="U110" i="233"/>
  <c r="R109" i="233"/>
  <c r="Q109" i="233"/>
  <c r="U109" i="233"/>
  <c r="S109" i="233"/>
  <c r="T109" i="233"/>
  <c r="V109" i="233"/>
  <c r="Q108" i="233"/>
  <c r="R108" i="233"/>
  <c r="U108" i="233"/>
  <c r="V108" i="233"/>
  <c r="T108" i="233"/>
  <c r="V107" i="233"/>
  <c r="T107" i="233"/>
  <c r="U107" i="233"/>
  <c r="R107" i="233"/>
  <c r="S107" i="233"/>
  <c r="S106" i="233"/>
  <c r="U106" i="233"/>
  <c r="R106" i="233"/>
  <c r="T106" i="233"/>
  <c r="Q106" i="233"/>
  <c r="W106" i="233" s="1"/>
  <c r="Y106" i="233" s="1"/>
  <c r="V105" i="233"/>
  <c r="S105" i="233"/>
  <c r="R105" i="233"/>
  <c r="Q105" i="233"/>
  <c r="U105" i="233"/>
  <c r="V104" i="233"/>
  <c r="Q104" i="233"/>
  <c r="S104" i="233"/>
  <c r="T104" i="233"/>
  <c r="U104" i="233"/>
  <c r="R103" i="233"/>
  <c r="V103" i="233"/>
  <c r="U103" i="233"/>
  <c r="T103" i="233"/>
  <c r="Q103" i="233"/>
  <c r="W103" i="233" s="1"/>
  <c r="Y103" i="233" s="1"/>
  <c r="S102" i="233"/>
  <c r="V102" i="233"/>
  <c r="R102" i="233"/>
  <c r="Q102" i="233"/>
  <c r="T102" i="233"/>
  <c r="V101" i="233"/>
  <c r="S101" i="233"/>
  <c r="T101" i="233"/>
  <c r="U101" i="233"/>
  <c r="Q101" i="233"/>
  <c r="R101" i="233"/>
  <c r="Q100" i="233"/>
  <c r="T100" i="233"/>
  <c r="V100" i="233"/>
  <c r="U100" i="233"/>
  <c r="R100" i="233"/>
  <c r="U99" i="233"/>
  <c r="Q99" i="233"/>
  <c r="V99" i="233"/>
  <c r="T99" i="233"/>
  <c r="S99" i="233"/>
  <c r="S98" i="233"/>
  <c r="T98" i="233"/>
  <c r="U98" i="233"/>
  <c r="V98" i="233"/>
  <c r="R98" i="233"/>
  <c r="Q98" i="233"/>
  <c r="W98" i="233" s="1"/>
  <c r="Y98" i="233" s="1"/>
  <c r="Q97" i="233"/>
  <c r="S97" i="233"/>
  <c r="V97" i="233"/>
  <c r="R97" i="233"/>
  <c r="T97" i="233"/>
  <c r="S150" i="233"/>
  <c r="H97" i="233"/>
  <c r="U96" i="233"/>
  <c r="Q96" i="233"/>
  <c r="R96" i="233"/>
  <c r="S96" i="233"/>
  <c r="T96" i="233"/>
  <c r="V96" i="233"/>
  <c r="Q95" i="233"/>
  <c r="V95" i="233"/>
  <c r="U95" i="233"/>
  <c r="T95" i="233"/>
  <c r="R95" i="233"/>
  <c r="S94" i="233"/>
  <c r="V94" i="233"/>
  <c r="T94" i="233"/>
  <c r="R94" i="233"/>
  <c r="Q94" i="233"/>
  <c r="W94" i="233" s="1"/>
  <c r="Y94" i="233" s="1"/>
  <c r="Q93" i="233"/>
  <c r="U93" i="233"/>
  <c r="V93" i="233"/>
  <c r="S93" i="233"/>
  <c r="T93" i="233"/>
  <c r="S92" i="233"/>
  <c r="R92" i="233"/>
  <c r="Q92" i="233"/>
  <c r="V92" i="233"/>
  <c r="T92" i="233"/>
  <c r="R91" i="233"/>
  <c r="S91" i="233"/>
  <c r="U91" i="233"/>
  <c r="V91" i="233"/>
  <c r="T91" i="233"/>
  <c r="Q91" i="233"/>
  <c r="W91" i="233" s="1"/>
  <c r="Y91" i="233" s="1"/>
  <c r="S90" i="233"/>
  <c r="V90" i="233"/>
  <c r="Q90" i="233"/>
  <c r="U90" i="233"/>
  <c r="T90" i="233"/>
  <c r="R90" i="233"/>
  <c r="U89" i="233"/>
  <c r="T89" i="233"/>
  <c r="V89" i="233"/>
  <c r="S89" i="233"/>
  <c r="Q89" i="233"/>
  <c r="W89" i="233" s="1"/>
  <c r="Y89" i="233" s="1"/>
  <c r="T88" i="233"/>
  <c r="S88" i="233"/>
  <c r="Q88" i="233"/>
  <c r="V88" i="233"/>
  <c r="U88" i="233"/>
  <c r="Q87" i="233"/>
  <c r="S87" i="233"/>
  <c r="V87" i="233"/>
  <c r="U87" i="233"/>
  <c r="T87" i="233"/>
  <c r="T86" i="233"/>
  <c r="R86" i="233"/>
  <c r="V86" i="233"/>
  <c r="U86" i="233"/>
  <c r="Q86" i="233"/>
  <c r="W86" i="233" s="1"/>
  <c r="Y86" i="233" s="1"/>
  <c r="V85" i="233"/>
  <c r="S85" i="233"/>
  <c r="U85" i="233"/>
  <c r="R85" i="233"/>
  <c r="T85" i="233"/>
  <c r="R84" i="233"/>
  <c r="T84" i="233"/>
  <c r="U84" i="233"/>
  <c r="V84" i="233"/>
  <c r="S84" i="233"/>
  <c r="V83" i="233"/>
  <c r="Q83" i="233"/>
  <c r="T83" i="233"/>
  <c r="U83" i="233"/>
  <c r="S83" i="233"/>
  <c r="S82" i="233"/>
  <c r="U82" i="233"/>
  <c r="R82" i="233"/>
  <c r="Q82" i="233"/>
  <c r="V82" i="233"/>
  <c r="U81" i="233"/>
  <c r="S81" i="233"/>
  <c r="V81" i="233"/>
  <c r="T81" i="233"/>
  <c r="R81" i="233"/>
  <c r="W81" i="233" s="1"/>
  <c r="Y81" i="233" s="1"/>
  <c r="T150" i="233"/>
  <c r="H81" i="233"/>
  <c r="U80" i="233"/>
  <c r="S80" i="233"/>
  <c r="Q80" i="233"/>
  <c r="T80" i="233"/>
  <c r="R80" i="233"/>
  <c r="R79" i="233"/>
  <c r="S79" i="233"/>
  <c r="T79" i="233"/>
  <c r="U79" i="233"/>
  <c r="Q79" i="233"/>
  <c r="W79" i="233" s="1"/>
  <c r="Y79" i="233" s="1"/>
  <c r="U78" i="233"/>
  <c r="T78" i="233"/>
  <c r="V78" i="233"/>
  <c r="S78" i="233"/>
  <c r="R78" i="233"/>
  <c r="W78" i="233" s="1"/>
  <c r="Y78" i="233" s="1"/>
  <c r="V77" i="233"/>
  <c r="Q77" i="233"/>
  <c r="S77" i="233"/>
  <c r="R77" i="233"/>
  <c r="U77" i="233"/>
  <c r="U76" i="233"/>
  <c r="Q76" i="233"/>
  <c r="S76" i="233"/>
  <c r="R76" i="233"/>
  <c r="V76" i="233"/>
  <c r="U75" i="233"/>
  <c r="Q75" i="233"/>
  <c r="T75" i="233"/>
  <c r="S75" i="233"/>
  <c r="R75" i="233"/>
  <c r="U74" i="233"/>
  <c r="Q74" i="233"/>
  <c r="R74" i="233"/>
  <c r="S74" i="233"/>
  <c r="V74" i="233"/>
  <c r="T74" i="233"/>
  <c r="S73" i="233"/>
  <c r="Q73" i="233"/>
  <c r="T73" i="233"/>
  <c r="R73" i="233"/>
  <c r="V73" i="233"/>
  <c r="V72" i="233"/>
  <c r="Q72" i="233"/>
  <c r="S72" i="233"/>
  <c r="T72" i="233"/>
  <c r="U72" i="233"/>
  <c r="S71" i="233"/>
  <c r="R71" i="233"/>
  <c r="V71" i="233"/>
  <c r="T71" i="233"/>
  <c r="Q71" i="233"/>
  <c r="U71" i="233"/>
  <c r="T70" i="233"/>
  <c r="V70" i="233"/>
  <c r="Q70" i="233"/>
  <c r="U70" i="233"/>
  <c r="R70" i="233"/>
  <c r="U69" i="233"/>
  <c r="Q69" i="233"/>
  <c r="S69" i="233"/>
  <c r="V69" i="233"/>
  <c r="R69" i="233"/>
  <c r="T69" i="233"/>
  <c r="Q68" i="233"/>
  <c r="R68" i="233"/>
  <c r="U68" i="233"/>
  <c r="T68" i="233"/>
  <c r="V68" i="233"/>
  <c r="R67" i="233"/>
  <c r="V67" i="233"/>
  <c r="S67" i="233"/>
  <c r="T67" i="233"/>
  <c r="U67" i="233"/>
  <c r="H67" i="233"/>
  <c r="V150" i="233"/>
  <c r="Q66" i="233"/>
  <c r="R66" i="233"/>
  <c r="V66" i="233"/>
  <c r="U66" i="233"/>
  <c r="T66" i="233"/>
  <c r="T65" i="233"/>
  <c r="U65" i="233"/>
  <c r="V65" i="233"/>
  <c r="S65" i="233"/>
  <c r="Q65" i="233"/>
  <c r="W65" i="233" s="1"/>
  <c r="Y65" i="233" s="1"/>
  <c r="V64" i="233"/>
  <c r="R64" i="233"/>
  <c r="S64" i="233"/>
  <c r="T64" i="233"/>
  <c r="Q64" i="233"/>
  <c r="W64" i="233" s="1"/>
  <c r="Y64" i="233" s="1"/>
  <c r="U63" i="233"/>
  <c r="T63" i="233"/>
  <c r="V63" i="233"/>
  <c r="S63" i="233"/>
  <c r="R63" i="233"/>
  <c r="Q63" i="233"/>
  <c r="W63" i="233" s="1"/>
  <c r="Y63" i="233" s="1"/>
  <c r="R62" i="233"/>
  <c r="Q62" i="233"/>
  <c r="S62" i="233"/>
  <c r="U62" i="233"/>
  <c r="T62" i="233"/>
  <c r="R61" i="233"/>
  <c r="V61" i="233"/>
  <c r="U61" i="233"/>
  <c r="T61" i="233"/>
  <c r="Q61" i="233"/>
  <c r="W61" i="233" s="1"/>
  <c r="Y61" i="233" s="1"/>
  <c r="T60" i="233"/>
  <c r="U60" i="233"/>
  <c r="R60" i="233"/>
  <c r="Q60" i="233"/>
  <c r="V60" i="233"/>
  <c r="U59" i="233"/>
  <c r="T59" i="233"/>
  <c r="S59" i="233"/>
  <c r="R59" i="233"/>
  <c r="Q59" i="233"/>
  <c r="W59" i="233" s="1"/>
  <c r="Y59" i="233" s="1"/>
  <c r="T58" i="233"/>
  <c r="Q58" i="233"/>
  <c r="U58" i="233"/>
  <c r="V58" i="233"/>
  <c r="R58" i="233"/>
  <c r="S57" i="233"/>
  <c r="R57" i="233"/>
  <c r="T57" i="233"/>
  <c r="Q57" i="233"/>
  <c r="U57" i="233"/>
  <c r="V57" i="233"/>
  <c r="S56" i="233"/>
  <c r="Q56" i="233"/>
  <c r="R56" i="233"/>
  <c r="V56" i="233"/>
  <c r="U56" i="233"/>
  <c r="R55" i="233"/>
  <c r="T55" i="233"/>
  <c r="U55" i="233"/>
  <c r="V55" i="233"/>
  <c r="S55" i="233"/>
  <c r="S54" i="233"/>
  <c r="U54" i="233"/>
  <c r="R54" i="233"/>
  <c r="Q54" i="233"/>
  <c r="V54" i="233"/>
  <c r="Q53" i="233"/>
  <c r="T53" i="233"/>
  <c r="R53" i="233"/>
  <c r="U53" i="233"/>
  <c r="S53" i="233"/>
  <c r="R52" i="233"/>
  <c r="T52" i="233"/>
  <c r="S52" i="233"/>
  <c r="V52" i="233"/>
  <c r="U52" i="233"/>
  <c r="Q52" i="233"/>
  <c r="W52" i="233" s="1"/>
  <c r="Y52" i="233" s="1"/>
  <c r="S51" i="233"/>
  <c r="U51" i="233"/>
  <c r="Q51" i="233"/>
  <c r="V51" i="233"/>
  <c r="R51" i="233"/>
  <c r="R50" i="233"/>
  <c r="T50" i="233"/>
  <c r="U50" i="233"/>
  <c r="V50" i="233"/>
  <c r="S50" i="233"/>
  <c r="R49" i="233"/>
  <c r="T49" i="233"/>
  <c r="Q49" i="233"/>
  <c r="U49" i="233"/>
  <c r="S49" i="233"/>
  <c r="V48" i="233"/>
  <c r="S48" i="233"/>
  <c r="T48" i="233"/>
  <c r="U48" i="233"/>
  <c r="R48" i="233"/>
  <c r="Q48" i="233"/>
  <c r="W48" i="233" s="1"/>
  <c r="Y48" i="233" s="1"/>
  <c r="S47" i="233"/>
  <c r="T47" i="233"/>
  <c r="R47" i="233"/>
  <c r="V47" i="233"/>
  <c r="U47" i="233"/>
  <c r="S46" i="233"/>
  <c r="V46" i="233"/>
  <c r="U46" i="233"/>
  <c r="Q46" i="233"/>
  <c r="T46" i="233"/>
  <c r="R46" i="233"/>
  <c r="T45" i="233"/>
  <c r="U45" i="233"/>
  <c r="Q45" i="233"/>
  <c r="V45" i="233"/>
  <c r="S45" i="233"/>
  <c r="V44" i="233"/>
  <c r="U44" i="233"/>
  <c r="R44" i="233"/>
  <c r="S44" i="233"/>
  <c r="T44" i="233"/>
  <c r="V43" i="233"/>
  <c r="U43" i="233"/>
  <c r="S43" i="233"/>
  <c r="Q43" i="233"/>
  <c r="R43" i="233"/>
  <c r="T43" i="233"/>
  <c r="V42" i="233"/>
  <c r="Q42" i="233"/>
  <c r="R42" i="233"/>
  <c r="S42" i="233"/>
  <c r="U42" i="233"/>
  <c r="H42" i="233"/>
  <c r="U150" i="233"/>
  <c r="U41" i="233"/>
  <c r="S41" i="233"/>
  <c r="T41" i="233"/>
  <c r="R41" i="233"/>
  <c r="Q41" i="233"/>
  <c r="V41" i="233"/>
  <c r="R40" i="233"/>
  <c r="T40" i="233"/>
  <c r="Q40" i="233"/>
  <c r="V40" i="233"/>
  <c r="U40" i="233"/>
  <c r="S39" i="233"/>
  <c r="Q39" i="233"/>
  <c r="R39" i="233"/>
  <c r="U39" i="233"/>
  <c r="V39" i="233"/>
  <c r="S38" i="233"/>
  <c r="T38" i="233"/>
  <c r="U38" i="233"/>
  <c r="Q38" i="233"/>
  <c r="V38" i="233"/>
  <c r="R38" i="233"/>
  <c r="Q37" i="233"/>
  <c r="R37" i="233"/>
  <c r="V37" i="233"/>
  <c r="T37" i="233"/>
  <c r="U37" i="233"/>
  <c r="R36" i="233"/>
  <c r="U36" i="233"/>
  <c r="V36" i="233"/>
  <c r="S36" i="233"/>
  <c r="Q36" i="233"/>
  <c r="W36" i="233" s="1"/>
  <c r="Y36" i="233" s="1"/>
  <c r="U35" i="233"/>
  <c r="S35" i="233"/>
  <c r="R35" i="233"/>
  <c r="T35" i="233"/>
  <c r="Q35" i="233"/>
  <c r="Q34" i="233"/>
  <c r="S34" i="233"/>
  <c r="U34" i="233"/>
  <c r="R34" i="233"/>
  <c r="V34" i="233"/>
  <c r="Q33" i="233"/>
  <c r="R33" i="233"/>
  <c r="T33" i="233"/>
  <c r="U33" i="233"/>
  <c r="S33" i="233"/>
  <c r="R32" i="233"/>
  <c r="T32" i="233"/>
  <c r="V32" i="233"/>
  <c r="S32" i="233"/>
  <c r="Q32" i="233"/>
  <c r="U32" i="233"/>
  <c r="Q31" i="233"/>
  <c r="T31" i="233"/>
  <c r="S31" i="233"/>
  <c r="V31" i="233"/>
  <c r="R31" i="233"/>
  <c r="U31" i="233"/>
  <c r="S30" i="233"/>
  <c r="R30" i="233"/>
  <c r="T30" i="233"/>
  <c r="U30" i="233"/>
  <c r="Q30" i="233"/>
  <c r="V30" i="233"/>
  <c r="U28" i="233"/>
  <c r="R28" i="233"/>
  <c r="S28" i="233"/>
  <c r="Q28" i="233"/>
  <c r="T28" i="233"/>
  <c r="S27" i="233"/>
  <c r="R27" i="233"/>
  <c r="T27" i="233"/>
  <c r="U27" i="233"/>
  <c r="Q27" i="233"/>
  <c r="W27" i="233" s="1"/>
  <c r="Y27" i="233" s="1"/>
  <c r="V26" i="233"/>
  <c r="U26" i="233"/>
  <c r="Q26" i="233"/>
  <c r="S26" i="233"/>
  <c r="T26" i="233"/>
  <c r="U25" i="233"/>
  <c r="T25" i="233"/>
  <c r="Q25" i="233"/>
  <c r="R25" i="233"/>
  <c r="V25" i="233"/>
  <c r="T24" i="233"/>
  <c r="U24" i="233"/>
  <c r="Q24" i="233"/>
  <c r="S24" i="233"/>
  <c r="V24" i="233"/>
  <c r="V23" i="233"/>
  <c r="Q23" i="233"/>
  <c r="T23" i="233"/>
  <c r="S23" i="233"/>
  <c r="R23" i="233"/>
  <c r="V22" i="233"/>
  <c r="U22" i="233"/>
  <c r="S22" i="233"/>
  <c r="Q22" i="233"/>
  <c r="R22" i="233"/>
  <c r="T21" i="233"/>
  <c r="S21" i="233"/>
  <c r="Q21" i="233"/>
  <c r="R21" i="233"/>
  <c r="V21" i="233"/>
  <c r="S20" i="233"/>
  <c r="T20" i="233"/>
  <c r="Q20" i="233"/>
  <c r="V20" i="233"/>
  <c r="U20" i="233"/>
  <c r="T19" i="233"/>
  <c r="V19" i="233"/>
  <c r="R19" i="233"/>
  <c r="U19" i="233"/>
  <c r="Q19" i="233"/>
  <c r="W19" i="233" s="1"/>
  <c r="Y19" i="233" s="1"/>
  <c r="S18" i="233"/>
  <c r="Q18" i="233"/>
  <c r="R18" i="233"/>
  <c r="V18" i="233"/>
  <c r="U18" i="233"/>
  <c r="T17" i="233"/>
  <c r="Q17" i="233"/>
  <c r="U17" i="233"/>
  <c r="R17" i="233"/>
  <c r="V17" i="233"/>
  <c r="S16" i="233"/>
  <c r="T16" i="233"/>
  <c r="U16" i="233"/>
  <c r="V16" i="233"/>
  <c r="Q16" i="233"/>
  <c r="W16" i="233" s="1"/>
  <c r="Y16" i="233" s="1"/>
  <c r="T15" i="233"/>
  <c r="U15" i="233"/>
  <c r="Q15" i="233"/>
  <c r="V15" i="233"/>
  <c r="R15" i="233"/>
  <c r="R14" i="233"/>
  <c r="V14" i="233"/>
  <c r="U14" i="233"/>
  <c r="Q14" i="233"/>
  <c r="T14" i="233"/>
  <c r="S13" i="233"/>
  <c r="U13" i="233"/>
  <c r="T13" i="233"/>
  <c r="Q13" i="233"/>
  <c r="V13" i="233"/>
  <c r="S12" i="233"/>
  <c r="T12" i="233"/>
  <c r="R12" i="233"/>
  <c r="Q12" i="233"/>
  <c r="U12" i="233"/>
  <c r="Q11" i="233"/>
  <c r="V11" i="233"/>
  <c r="T11" i="233"/>
  <c r="S11" i="233"/>
  <c r="U11" i="233"/>
  <c r="H11" i="233"/>
  <c r="S148" i="233"/>
  <c r="S10" i="233"/>
  <c r="R10" i="233"/>
  <c r="Q10" i="233"/>
  <c r="V10" i="233"/>
  <c r="T10" i="233"/>
  <c r="Q9" i="233"/>
  <c r="V9" i="233"/>
  <c r="U9" i="233"/>
  <c r="R9" i="233"/>
  <c r="T9" i="233"/>
  <c r="U8" i="233"/>
  <c r="Q8" i="233"/>
  <c r="T8" i="233"/>
  <c r="V8" i="233"/>
  <c r="S8" i="233"/>
  <c r="V7" i="233"/>
  <c r="R7" i="233"/>
  <c r="S7" i="233"/>
  <c r="U7" i="233"/>
  <c r="T7" i="233"/>
  <c r="H7" i="233"/>
  <c r="V147" i="233"/>
  <c r="R5" i="233"/>
  <c r="V5" i="233"/>
  <c r="T5" i="233"/>
  <c r="S5" i="233"/>
  <c r="Q5" i="233"/>
  <c r="W5" i="233" s="1"/>
  <c r="Y5" i="233" s="1"/>
  <c r="U148" i="233"/>
  <c r="U153" i="233" s="1"/>
  <c r="H5" i="233"/>
  <c r="P148" i="233"/>
  <c r="R4" i="233"/>
  <c r="T4" i="233"/>
  <c r="V4" i="233"/>
  <c r="R3" i="233"/>
  <c r="R143" i="233" s="1"/>
  <c r="T3" i="233"/>
  <c r="S3" i="233"/>
  <c r="V3" i="233"/>
  <c r="U3" i="233"/>
  <c r="Q3" i="233"/>
  <c r="W3" i="233" s="1"/>
  <c r="Y3" i="233" s="1"/>
  <c r="H3" i="233"/>
  <c r="P149" i="233"/>
  <c r="R149" i="233" s="1"/>
  <c r="S147" i="233"/>
  <c r="T2" i="233"/>
  <c r="T143" i="233" s="1"/>
  <c r="Q2" i="233"/>
  <c r="U2" i="233"/>
  <c r="U143" i="233" s="1"/>
  <c r="S2" i="233"/>
  <c r="S143" i="233" s="1"/>
  <c r="V2" i="233"/>
  <c r="V143" i="233" s="1"/>
  <c r="F143" i="233"/>
  <c r="H2" i="233"/>
  <c r="V148" i="233"/>
  <c r="T148" i="233"/>
  <c r="T153" i="233" s="1"/>
  <c r="A143" i="233"/>
  <c r="N153" i="233" s="1"/>
  <c r="U140" i="232"/>
  <c r="R140" i="232"/>
  <c r="T140" i="232"/>
  <c r="V140" i="232"/>
  <c r="Q140" i="232"/>
  <c r="W140" i="232" s="1"/>
  <c r="Q32" i="232"/>
  <c r="S32" i="232"/>
  <c r="V32" i="232"/>
  <c r="U32" i="232"/>
  <c r="R32" i="232"/>
  <c r="U60" i="232"/>
  <c r="S60" i="232"/>
  <c r="R60" i="232"/>
  <c r="T60" i="232"/>
  <c r="Q60" i="232"/>
  <c r="W60" i="232" s="1"/>
  <c r="Y60" i="232" s="1"/>
  <c r="U139" i="232"/>
  <c r="S139" i="232"/>
  <c r="R139" i="232"/>
  <c r="T139" i="232"/>
  <c r="Q139" i="232"/>
  <c r="W139" i="232" s="1"/>
  <c r="Y139" i="232" s="1"/>
  <c r="R138" i="232"/>
  <c r="Q138" i="232"/>
  <c r="T138" i="232"/>
  <c r="U138" i="232"/>
  <c r="V138" i="232"/>
  <c r="U137" i="232"/>
  <c r="Q137" i="232"/>
  <c r="T137" i="232"/>
  <c r="V137" i="232"/>
  <c r="R137" i="232"/>
  <c r="R135" i="232"/>
  <c r="T135" i="232"/>
  <c r="V135" i="232"/>
  <c r="U135" i="232"/>
  <c r="S135" i="232"/>
  <c r="V134" i="232"/>
  <c r="S134" i="232"/>
  <c r="Q134" i="232"/>
  <c r="R134" i="232"/>
  <c r="T134" i="232"/>
  <c r="U134" i="232"/>
  <c r="U133" i="232"/>
  <c r="V133" i="232"/>
  <c r="T133" i="232"/>
  <c r="S133" i="232"/>
  <c r="Q133" i="232"/>
  <c r="W133" i="232" s="1"/>
  <c r="Y133" i="232" s="1"/>
  <c r="V132" i="232"/>
  <c r="U132" i="232"/>
  <c r="Q132" i="232"/>
  <c r="T132" i="232"/>
  <c r="S132" i="232"/>
  <c r="S131" i="232"/>
  <c r="R131" i="232"/>
  <c r="Q131" i="232"/>
  <c r="T131" i="232"/>
  <c r="V131" i="232"/>
  <c r="U130" i="232"/>
  <c r="T130" i="232"/>
  <c r="S130" i="232"/>
  <c r="V130" i="232"/>
  <c r="Q130" i="232"/>
  <c r="W130" i="232" s="1"/>
  <c r="Y130" i="232" s="1"/>
  <c r="S129" i="232"/>
  <c r="R129" i="232"/>
  <c r="V129" i="232"/>
  <c r="T129" i="232"/>
  <c r="Q129" i="232"/>
  <c r="U129" i="232"/>
  <c r="Q128" i="232"/>
  <c r="R128" i="232"/>
  <c r="T128" i="232"/>
  <c r="U128" i="232"/>
  <c r="V128" i="232"/>
  <c r="V127" i="232"/>
  <c r="T127" i="232"/>
  <c r="U127" i="232"/>
  <c r="R127" i="232"/>
  <c r="Q127" i="232"/>
  <c r="W127" i="232" s="1"/>
  <c r="Y127" i="232" s="1"/>
  <c r="S126" i="232"/>
  <c r="R126" i="232"/>
  <c r="T126" i="232"/>
  <c r="Q126" i="232"/>
  <c r="U126" i="232"/>
  <c r="V125" i="232"/>
  <c r="Q125" i="232"/>
  <c r="T125" i="232"/>
  <c r="S125" i="232"/>
  <c r="R125" i="232"/>
  <c r="S124" i="232"/>
  <c r="R124" i="232"/>
  <c r="Q124" i="232"/>
  <c r="U124" i="232"/>
  <c r="T124" i="232"/>
  <c r="V124" i="232"/>
  <c r="U123" i="232"/>
  <c r="V123" i="232"/>
  <c r="T123" i="232"/>
  <c r="R123" i="232"/>
  <c r="S123" i="232"/>
  <c r="V122" i="232"/>
  <c r="U122" i="232"/>
  <c r="T122" i="232"/>
  <c r="R122" i="232"/>
  <c r="Q122" i="232"/>
  <c r="W122" i="232" s="1"/>
  <c r="Y122" i="232" s="1"/>
  <c r="S121" i="232"/>
  <c r="V121" i="232"/>
  <c r="Q121" i="232"/>
  <c r="R121" i="232"/>
  <c r="T121" i="232"/>
  <c r="V120" i="232"/>
  <c r="S120" i="232"/>
  <c r="R120" i="232"/>
  <c r="U120" i="232"/>
  <c r="Q120" i="232"/>
  <c r="W120" i="232" s="1"/>
  <c r="Y120" i="232" s="1"/>
  <c r="U119" i="232"/>
  <c r="Q119" i="232"/>
  <c r="R119" i="232"/>
  <c r="S119" i="232"/>
  <c r="T119" i="232"/>
  <c r="S118" i="232"/>
  <c r="T118" i="232"/>
  <c r="Q118" i="232"/>
  <c r="R118" i="232"/>
  <c r="U118" i="232"/>
  <c r="T117" i="232"/>
  <c r="U117" i="232"/>
  <c r="V117" i="232"/>
  <c r="Q117" i="232"/>
  <c r="S117" i="232"/>
  <c r="S116" i="232"/>
  <c r="T116" i="232"/>
  <c r="U116" i="232"/>
  <c r="Q116" i="232"/>
  <c r="R116" i="232"/>
  <c r="U115" i="232"/>
  <c r="V115" i="232"/>
  <c r="R115" i="232"/>
  <c r="S115" i="232"/>
  <c r="Q115" i="232"/>
  <c r="W115" i="232" s="1"/>
  <c r="Y115" i="232" s="1"/>
  <c r="U113" i="232"/>
  <c r="Q113" i="232"/>
  <c r="S113" i="232"/>
  <c r="T113" i="232"/>
  <c r="V113" i="232"/>
  <c r="Q112" i="232"/>
  <c r="V112" i="232"/>
  <c r="S112" i="232"/>
  <c r="U112" i="232"/>
  <c r="T112" i="232"/>
  <c r="R112" i="232"/>
  <c r="T111" i="232"/>
  <c r="Q111" i="232"/>
  <c r="R111" i="232"/>
  <c r="S111" i="232"/>
  <c r="U111" i="232"/>
  <c r="Q110" i="232"/>
  <c r="R110" i="232"/>
  <c r="U110" i="232"/>
  <c r="T110" i="232"/>
  <c r="V110" i="232"/>
  <c r="T109" i="232"/>
  <c r="S109" i="232"/>
  <c r="U109" i="232"/>
  <c r="R109" i="232"/>
  <c r="Q109" i="232"/>
  <c r="W109" i="232" s="1"/>
  <c r="Y109" i="232" s="1"/>
  <c r="T108" i="232"/>
  <c r="V108" i="232"/>
  <c r="Q108" i="232"/>
  <c r="S108" i="232"/>
  <c r="U108" i="232"/>
  <c r="R107" i="232"/>
  <c r="T107" i="232"/>
  <c r="S107" i="232"/>
  <c r="Q107" i="232"/>
  <c r="V107" i="232"/>
  <c r="Q106" i="232"/>
  <c r="R106" i="232"/>
  <c r="U106" i="232"/>
  <c r="V106" i="232"/>
  <c r="T106" i="232"/>
  <c r="Q105" i="232"/>
  <c r="U105" i="232"/>
  <c r="T105" i="232"/>
  <c r="V105" i="232"/>
  <c r="S105" i="232"/>
  <c r="R105" i="232"/>
  <c r="U104" i="232"/>
  <c r="T104" i="232"/>
  <c r="Q104" i="232"/>
  <c r="V104" i="232"/>
  <c r="S104" i="232"/>
  <c r="S103" i="232"/>
  <c r="U103" i="232"/>
  <c r="R103" i="232"/>
  <c r="T103" i="232"/>
  <c r="Q103" i="232"/>
  <c r="V103" i="232"/>
  <c r="U102" i="232"/>
  <c r="Q102" i="232"/>
  <c r="S102" i="232"/>
  <c r="R102" i="232"/>
  <c r="T102" i="232"/>
  <c r="Q101" i="232"/>
  <c r="S101" i="232"/>
  <c r="U101" i="232"/>
  <c r="T101" i="232"/>
  <c r="V101" i="232"/>
  <c r="R101" i="232"/>
  <c r="Q100" i="232"/>
  <c r="R100" i="232"/>
  <c r="U100" i="232"/>
  <c r="S100" i="232"/>
  <c r="T100" i="232"/>
  <c r="V100" i="232"/>
  <c r="R99" i="232"/>
  <c r="V99" i="232"/>
  <c r="S99" i="232"/>
  <c r="T99" i="232"/>
  <c r="U99" i="232"/>
  <c r="S98" i="232"/>
  <c r="U98" i="232"/>
  <c r="T98" i="232"/>
  <c r="V98" i="232"/>
  <c r="R98" i="232"/>
  <c r="W98" i="232" s="1"/>
  <c r="Y98" i="232" s="1"/>
  <c r="U97" i="232"/>
  <c r="T97" i="232"/>
  <c r="S97" i="232"/>
  <c r="Q97" i="232"/>
  <c r="R97" i="232"/>
  <c r="T96" i="232"/>
  <c r="V96" i="232"/>
  <c r="Q96" i="232"/>
  <c r="U96" i="232"/>
  <c r="R96" i="232"/>
  <c r="S95" i="232"/>
  <c r="U95" i="232"/>
  <c r="V95" i="232"/>
  <c r="R95" i="232"/>
  <c r="Q95" i="232"/>
  <c r="T95" i="232"/>
  <c r="U94" i="232"/>
  <c r="Q94" i="232"/>
  <c r="V94" i="232"/>
  <c r="R94" i="232"/>
  <c r="T94" i="232"/>
  <c r="S93" i="232"/>
  <c r="Q93" i="232"/>
  <c r="T93" i="232"/>
  <c r="U93" i="232"/>
  <c r="Q92" i="232"/>
  <c r="U92" i="232"/>
  <c r="S92" i="232"/>
  <c r="R92" i="232"/>
  <c r="T92" i="232"/>
  <c r="U91" i="232"/>
  <c r="S91" i="232"/>
  <c r="Q91" i="232"/>
  <c r="T91" i="232"/>
  <c r="R91" i="232"/>
  <c r="V91" i="232"/>
  <c r="S90" i="232"/>
  <c r="U90" i="232"/>
  <c r="R90" i="232"/>
  <c r="V90" i="232"/>
  <c r="T90" i="232"/>
  <c r="T89" i="232"/>
  <c r="R89" i="232"/>
  <c r="S89" i="232"/>
  <c r="V89" i="232"/>
  <c r="U89" i="232"/>
  <c r="S88" i="232"/>
  <c r="U88" i="232"/>
  <c r="Q88" i="232"/>
  <c r="R88" i="232"/>
  <c r="T88" i="232"/>
  <c r="Q87" i="232"/>
  <c r="S87" i="232"/>
  <c r="U87" i="232"/>
  <c r="T87" i="232"/>
  <c r="R86" i="232"/>
  <c r="T86" i="232"/>
  <c r="S86" i="232"/>
  <c r="Q86" i="232"/>
  <c r="V86" i="232"/>
  <c r="U86" i="232"/>
  <c r="V85" i="232"/>
  <c r="U85" i="232"/>
  <c r="Q85" i="232"/>
  <c r="R85" i="232"/>
  <c r="S85" i="232"/>
  <c r="S84" i="232"/>
  <c r="R84" i="232"/>
  <c r="T84" i="232"/>
  <c r="V84" i="232"/>
  <c r="Q84" i="232"/>
  <c r="W84" i="232" s="1"/>
  <c r="Y84" i="232" s="1"/>
  <c r="Q83" i="232"/>
  <c r="S83" i="232"/>
  <c r="V83" i="232"/>
  <c r="R83" i="232"/>
  <c r="T83" i="232"/>
  <c r="R82" i="232"/>
  <c r="U82" i="232"/>
  <c r="V82" i="232"/>
  <c r="T82" i="232"/>
  <c r="S82" i="232"/>
  <c r="T81" i="232"/>
  <c r="R81" i="232"/>
  <c r="V81" i="232"/>
  <c r="U81" i="232"/>
  <c r="Q81" i="232"/>
  <c r="S81" i="232"/>
  <c r="T150" i="232"/>
  <c r="H81" i="232"/>
  <c r="U80" i="232"/>
  <c r="T80" i="232"/>
  <c r="R80" i="232"/>
  <c r="V80" i="232"/>
  <c r="S80" i="232"/>
  <c r="T79" i="232"/>
  <c r="Q79" i="232"/>
  <c r="U79" i="232"/>
  <c r="S79" i="232"/>
  <c r="V79" i="232"/>
  <c r="R79" i="232"/>
  <c r="S78" i="232"/>
  <c r="Q78" i="232"/>
  <c r="R78" i="232"/>
  <c r="T78" i="232"/>
  <c r="U78" i="232"/>
  <c r="S77" i="232"/>
  <c r="Q77" i="232"/>
  <c r="U77" i="232"/>
  <c r="T77" i="232"/>
  <c r="V77" i="232"/>
  <c r="V76" i="232"/>
  <c r="U76" i="232"/>
  <c r="Q76" i="232"/>
  <c r="S76" i="232"/>
  <c r="T76" i="232"/>
  <c r="R76" i="232"/>
  <c r="S75" i="232"/>
  <c r="T75" i="232"/>
  <c r="Q75" i="232"/>
  <c r="U75" i="232"/>
  <c r="V75" i="232"/>
  <c r="U74" i="232"/>
  <c r="T74" i="232"/>
  <c r="V74" i="232"/>
  <c r="S74" i="232"/>
  <c r="R74" i="232"/>
  <c r="Q74" i="232"/>
  <c r="W74" i="232" s="1"/>
  <c r="Y74" i="232" s="1"/>
  <c r="U73" i="232"/>
  <c r="V73" i="232"/>
  <c r="Q73" i="232"/>
  <c r="T73" i="232"/>
  <c r="S73" i="232"/>
  <c r="R73" i="232"/>
  <c r="R72" i="232"/>
  <c r="S72" i="232"/>
  <c r="Q72" i="232"/>
  <c r="T72" i="232"/>
  <c r="U72" i="232"/>
  <c r="R71" i="232"/>
  <c r="U71" i="232"/>
  <c r="S71" i="232"/>
  <c r="V71" i="232"/>
  <c r="T71" i="232"/>
  <c r="Q71" i="232"/>
  <c r="W71" i="232" s="1"/>
  <c r="Y71" i="232" s="1"/>
  <c r="Q70" i="232"/>
  <c r="V70" i="232"/>
  <c r="S70" i="232"/>
  <c r="T70" i="232"/>
  <c r="U70" i="232"/>
  <c r="S69" i="232"/>
  <c r="V69" i="232"/>
  <c r="Q69" i="232"/>
  <c r="U69" i="232"/>
  <c r="R69" i="232"/>
  <c r="T69" i="232"/>
  <c r="Q68" i="232"/>
  <c r="U68" i="232"/>
  <c r="R68" i="232"/>
  <c r="S68" i="232"/>
  <c r="T68" i="232"/>
  <c r="U67" i="232"/>
  <c r="T67" i="232"/>
  <c r="R67" i="232"/>
  <c r="S67" i="232"/>
  <c r="Q67" i="232"/>
  <c r="W67" i="232" s="1"/>
  <c r="Y67" i="232" s="1"/>
  <c r="H67" i="232"/>
  <c r="V150" i="232"/>
  <c r="T66" i="232"/>
  <c r="S66" i="232"/>
  <c r="R66" i="232"/>
  <c r="U66" i="232"/>
  <c r="V66" i="232"/>
  <c r="Q66" i="232"/>
  <c r="W66" i="232" s="1"/>
  <c r="Y66" i="232" s="1"/>
  <c r="S65" i="232"/>
  <c r="T65" i="232"/>
  <c r="V65" i="232"/>
  <c r="R65" i="232"/>
  <c r="Q65" i="232"/>
  <c r="W65" i="232" s="1"/>
  <c r="Y65" i="232" s="1"/>
  <c r="V64" i="232"/>
  <c r="U64" i="232"/>
  <c r="S64" i="232"/>
  <c r="T64" i="232"/>
  <c r="R64" i="232"/>
  <c r="W64" i="232" s="1"/>
  <c r="Y64" i="232" s="1"/>
  <c r="T63" i="232"/>
  <c r="Q63" i="232"/>
  <c r="R63" i="232"/>
  <c r="U63" i="232"/>
  <c r="S63" i="232"/>
  <c r="V63" i="232"/>
  <c r="V62" i="232"/>
  <c r="U62" i="232"/>
  <c r="T62" i="232"/>
  <c r="S62" i="232"/>
  <c r="R62" i="232"/>
  <c r="Q62" i="232"/>
  <c r="W62" i="232" s="1"/>
  <c r="Y62" i="232" s="1"/>
  <c r="Q61" i="232"/>
  <c r="S61" i="232"/>
  <c r="R61" i="232"/>
  <c r="V61" i="232"/>
  <c r="U61" i="232"/>
  <c r="Q59" i="232"/>
  <c r="R59" i="232"/>
  <c r="V59" i="232"/>
  <c r="U59" i="232"/>
  <c r="S59" i="232"/>
  <c r="T59" i="232"/>
  <c r="V58" i="232"/>
  <c r="Q58" i="232"/>
  <c r="R58" i="232"/>
  <c r="S58" i="232"/>
  <c r="T58" i="232"/>
  <c r="U58" i="232"/>
  <c r="T57" i="232"/>
  <c r="U57" i="232"/>
  <c r="V57" i="232"/>
  <c r="Q57" i="232"/>
  <c r="R57" i="232"/>
  <c r="S57" i="232"/>
  <c r="V56" i="232"/>
  <c r="S56" i="232"/>
  <c r="Q56" i="232"/>
  <c r="R56" i="232"/>
  <c r="U56" i="232"/>
  <c r="Q55" i="232"/>
  <c r="R55" i="232"/>
  <c r="S55" i="232"/>
  <c r="V55" i="232"/>
  <c r="U55" i="232"/>
  <c r="R54" i="232"/>
  <c r="V54" i="232"/>
  <c r="Q54" i="232"/>
  <c r="T54" i="232"/>
  <c r="S54" i="232"/>
  <c r="U53" i="232"/>
  <c r="R53" i="232"/>
  <c r="S53" i="232"/>
  <c r="T53" i="232"/>
  <c r="Q53" i="232"/>
  <c r="W53" i="232" s="1"/>
  <c r="Y53" i="232" s="1"/>
  <c r="R52" i="232"/>
  <c r="V52" i="232"/>
  <c r="U52" i="232"/>
  <c r="T52" i="232"/>
  <c r="S52" i="232"/>
  <c r="R51" i="232"/>
  <c r="U51" i="232"/>
  <c r="T51" i="232"/>
  <c r="V51" i="232"/>
  <c r="Q51" i="232"/>
  <c r="W51" i="232" s="1"/>
  <c r="Y51" i="232" s="1"/>
  <c r="U50" i="232"/>
  <c r="S50" i="232"/>
  <c r="Q50" i="232"/>
  <c r="V50" i="232"/>
  <c r="R50" i="232"/>
  <c r="R49" i="232"/>
  <c r="V49" i="232"/>
  <c r="S49" i="232"/>
  <c r="Q49" i="232"/>
  <c r="T49" i="232"/>
  <c r="S48" i="232"/>
  <c r="R48" i="232"/>
  <c r="Q48" i="232"/>
  <c r="V48" i="232"/>
  <c r="U48" i="232"/>
  <c r="T48" i="232"/>
  <c r="U47" i="232"/>
  <c r="T47" i="232"/>
  <c r="V47" i="232"/>
  <c r="S47" i="232"/>
  <c r="Q47" i="232"/>
  <c r="W47" i="232" s="1"/>
  <c r="Y47" i="232" s="1"/>
  <c r="S46" i="232"/>
  <c r="T46" i="232"/>
  <c r="R46" i="232"/>
  <c r="U46" i="232"/>
  <c r="Q46" i="232"/>
  <c r="V46" i="232"/>
  <c r="V45" i="232"/>
  <c r="Q45" i="232"/>
  <c r="U45" i="232"/>
  <c r="R45" i="232"/>
  <c r="S45" i="232"/>
  <c r="R44" i="232"/>
  <c r="T44" i="232"/>
  <c r="Q44" i="232"/>
  <c r="V44" i="232"/>
  <c r="S44" i="232"/>
  <c r="T43" i="232"/>
  <c r="Q43" i="232"/>
  <c r="R43" i="232"/>
  <c r="S43" i="232"/>
  <c r="U43" i="232"/>
  <c r="S42" i="232"/>
  <c r="T42" i="232"/>
  <c r="R42" i="232"/>
  <c r="U42" i="232"/>
  <c r="Q42" i="232"/>
  <c r="W42" i="232" s="1"/>
  <c r="Y42" i="232" s="1"/>
  <c r="H42" i="232"/>
  <c r="U150" i="232"/>
  <c r="T41" i="232"/>
  <c r="S41" i="232"/>
  <c r="Q41" i="232"/>
  <c r="U41" i="232"/>
  <c r="V41" i="232"/>
  <c r="S40" i="232"/>
  <c r="R40" i="232"/>
  <c r="V40" i="232"/>
  <c r="U40" i="232"/>
  <c r="T40" i="232"/>
  <c r="S39" i="232"/>
  <c r="Q39" i="232"/>
  <c r="U39" i="232"/>
  <c r="R39" i="232"/>
  <c r="V39" i="232"/>
  <c r="T38" i="232"/>
  <c r="U38" i="232"/>
  <c r="Q38" i="232"/>
  <c r="R38" i="232"/>
  <c r="S38" i="232"/>
  <c r="Q37" i="232"/>
  <c r="T37" i="232"/>
  <c r="U37" i="232"/>
  <c r="V37" i="232"/>
  <c r="R37" i="232"/>
  <c r="T36" i="232"/>
  <c r="U36" i="232"/>
  <c r="V36" i="232"/>
  <c r="R36" i="232"/>
  <c r="Q36" i="232"/>
  <c r="W36" i="232" s="1"/>
  <c r="Y36" i="232" s="1"/>
  <c r="R35" i="232"/>
  <c r="S35" i="232"/>
  <c r="T35" i="232"/>
  <c r="Q35" i="232"/>
  <c r="U35" i="232"/>
  <c r="V34" i="232"/>
  <c r="U34" i="232"/>
  <c r="S34" i="232"/>
  <c r="Q34" i="232"/>
  <c r="R34" i="232"/>
  <c r="R33" i="232"/>
  <c r="T33" i="232"/>
  <c r="V33" i="232"/>
  <c r="Q33" i="232"/>
  <c r="S33" i="232"/>
  <c r="T31" i="232"/>
  <c r="Q31" i="232"/>
  <c r="U31" i="232"/>
  <c r="S31" i="232"/>
  <c r="R31" i="232"/>
  <c r="U30" i="232"/>
  <c r="V30" i="232"/>
  <c r="R30" i="232"/>
  <c r="Q30" i="232"/>
  <c r="T30" i="232"/>
  <c r="R28" i="232"/>
  <c r="U28" i="232"/>
  <c r="T28" i="232"/>
  <c r="V28" i="232"/>
  <c r="Q28" i="232"/>
  <c r="W28" i="232" s="1"/>
  <c r="Y28" i="232" s="1"/>
  <c r="Q27" i="232"/>
  <c r="V27" i="232"/>
  <c r="R27" i="232"/>
  <c r="S27" i="232"/>
  <c r="T27" i="232"/>
  <c r="S26" i="232"/>
  <c r="T26" i="232"/>
  <c r="Q26" i="232"/>
  <c r="V26" i="232"/>
  <c r="R26" i="232"/>
  <c r="T25" i="232"/>
  <c r="R25" i="232"/>
  <c r="V25" i="232"/>
  <c r="S25" i="232"/>
  <c r="U25" i="232"/>
  <c r="T24" i="232"/>
  <c r="V24" i="232"/>
  <c r="U24" i="232"/>
  <c r="Q24" i="232"/>
  <c r="S24" i="232"/>
  <c r="R23" i="232"/>
  <c r="U23" i="232"/>
  <c r="T23" i="232"/>
  <c r="V23" i="232"/>
  <c r="S23" i="232"/>
  <c r="Q23" i="232"/>
  <c r="W23" i="232" s="1"/>
  <c r="Y23" i="232" s="1"/>
  <c r="V22" i="232"/>
  <c r="U22" i="232"/>
  <c r="Q22" i="232"/>
  <c r="R22" i="232"/>
  <c r="T22" i="232"/>
  <c r="S22" i="232"/>
  <c r="S21" i="232"/>
  <c r="Q21" i="232"/>
  <c r="R21" i="232"/>
  <c r="V21" i="232"/>
  <c r="T21" i="232"/>
  <c r="U21" i="232"/>
  <c r="Q20" i="232"/>
  <c r="U20" i="232"/>
  <c r="T20" i="232"/>
  <c r="V20" i="232"/>
  <c r="S20" i="232"/>
  <c r="Q19" i="232"/>
  <c r="V19" i="232"/>
  <c r="T19" i="232"/>
  <c r="S19" i="232"/>
  <c r="R19" i="232"/>
  <c r="V18" i="232"/>
  <c r="U18" i="232"/>
  <c r="R18" i="232"/>
  <c r="T18" i="232"/>
  <c r="Q18" i="232"/>
  <c r="W18" i="232" s="1"/>
  <c r="Y18" i="232" s="1"/>
  <c r="R17" i="232"/>
  <c r="T17" i="232"/>
  <c r="S17" i="232"/>
  <c r="V17" i="232"/>
  <c r="U17" i="232"/>
  <c r="Q17" i="232"/>
  <c r="W17" i="232" s="1"/>
  <c r="Y17" i="232" s="1"/>
  <c r="Q16" i="232"/>
  <c r="V16" i="232"/>
  <c r="U16" i="232"/>
  <c r="R16" i="232"/>
  <c r="T16" i="232"/>
  <c r="Q15" i="232"/>
  <c r="R15" i="232"/>
  <c r="T15" i="232"/>
  <c r="S15" i="232"/>
  <c r="U15" i="232"/>
  <c r="V15" i="232"/>
  <c r="Q14" i="232"/>
  <c r="U14" i="232"/>
  <c r="T14" i="232"/>
  <c r="S14" i="232"/>
  <c r="V14" i="232"/>
  <c r="V13" i="232"/>
  <c r="U13" i="232"/>
  <c r="Q13" i="232"/>
  <c r="T13" i="232"/>
  <c r="S13" i="232"/>
  <c r="R12" i="232"/>
  <c r="V12" i="232"/>
  <c r="U12" i="232"/>
  <c r="Q12" i="232"/>
  <c r="S12" i="232"/>
  <c r="R11" i="232"/>
  <c r="U11" i="232"/>
  <c r="Q11" i="232"/>
  <c r="T11" i="232"/>
  <c r="S11" i="232"/>
  <c r="V11" i="232"/>
  <c r="Q10" i="232"/>
  <c r="R10" i="232"/>
  <c r="S10" i="232"/>
  <c r="V10" i="232"/>
  <c r="U10" i="232"/>
  <c r="T10" i="232"/>
  <c r="U9" i="232"/>
  <c r="R9" i="232"/>
  <c r="V9" i="232"/>
  <c r="S9" i="232"/>
  <c r="Q9" i="232"/>
  <c r="W9" i="232" s="1"/>
  <c r="Y9" i="232" s="1"/>
  <c r="V8" i="232"/>
  <c r="Q8" i="232"/>
  <c r="R8" i="232"/>
  <c r="U8" i="232"/>
  <c r="T8" i="232"/>
  <c r="R7" i="232"/>
  <c r="T7" i="232"/>
  <c r="U7" i="232"/>
  <c r="Q7" i="232"/>
  <c r="V7" i="232"/>
  <c r="S5" i="232"/>
  <c r="Q5" i="232"/>
  <c r="R5" i="232"/>
  <c r="U5" i="232"/>
  <c r="V5" i="232"/>
  <c r="P148" i="232"/>
  <c r="H5" i="232"/>
  <c r="U148" i="232"/>
  <c r="V4" i="232"/>
  <c r="R4" i="232"/>
  <c r="S4" i="232"/>
  <c r="T4" i="232"/>
  <c r="T3" i="232"/>
  <c r="V3" i="232"/>
  <c r="Q3" i="232"/>
  <c r="R3" i="232"/>
  <c r="S3" i="232"/>
  <c r="P149" i="232"/>
  <c r="R149" i="232" s="1"/>
  <c r="S147" i="232"/>
  <c r="S153" i="232" s="1"/>
  <c r="F143" i="232"/>
  <c r="R2" i="232"/>
  <c r="Q2" i="232"/>
  <c r="U2" i="232"/>
  <c r="T2" i="232"/>
  <c r="V2" i="232"/>
  <c r="S2" i="232"/>
  <c r="T148" i="232"/>
  <c r="A143" i="232"/>
  <c r="N153" i="232" s="1"/>
  <c r="V148" i="232"/>
  <c r="H2" i="232"/>
  <c r="R116" i="231"/>
  <c r="Q116" i="231"/>
  <c r="V116" i="231"/>
  <c r="R35" i="231"/>
  <c r="S35" i="231"/>
  <c r="Q25" i="231"/>
  <c r="U25" i="231"/>
  <c r="R25" i="231"/>
  <c r="Q16" i="231"/>
  <c r="R16" i="231"/>
  <c r="AL4" i="283"/>
  <c r="AG6" i="283"/>
  <c r="I43" i="283"/>
  <c r="S169" i="283"/>
  <c r="W162" i="282"/>
  <c r="V162" i="282"/>
  <c r="U162" i="282"/>
  <c r="T162" i="282"/>
  <c r="Y162" i="282"/>
  <c r="X162" i="282"/>
  <c r="X160" i="282"/>
  <c r="Y160" i="282"/>
  <c r="V160" i="282"/>
  <c r="T160" i="282"/>
  <c r="U160" i="282"/>
  <c r="W160" i="282"/>
  <c r="Y159" i="282"/>
  <c r="X159" i="282"/>
  <c r="W159" i="282"/>
  <c r="V159" i="282"/>
  <c r="U159" i="282"/>
  <c r="T159" i="282"/>
  <c r="Z159" i="282" s="1"/>
  <c r="AB159" i="282" s="1"/>
  <c r="T158" i="282"/>
  <c r="U158" i="282"/>
  <c r="V158" i="282"/>
  <c r="W158" i="282"/>
  <c r="X158" i="282"/>
  <c r="Y158" i="282"/>
  <c r="T157" i="282"/>
  <c r="Y157" i="282"/>
  <c r="X157" i="282"/>
  <c r="W157" i="282"/>
  <c r="V157" i="282"/>
  <c r="U157" i="282"/>
  <c r="Y156" i="282"/>
  <c r="X156" i="282"/>
  <c r="W156" i="282"/>
  <c r="V156" i="282"/>
  <c r="U156" i="282"/>
  <c r="T156" i="282"/>
  <c r="Z156" i="282" s="1"/>
  <c r="AB156" i="282" s="1"/>
  <c r="Y155" i="282"/>
  <c r="X155" i="282"/>
  <c r="W155" i="282"/>
  <c r="V155" i="282"/>
  <c r="U155" i="282"/>
  <c r="T155" i="282"/>
  <c r="Z155" i="282" s="1"/>
  <c r="AB155" i="282" s="1"/>
  <c r="Y154" i="282"/>
  <c r="W154" i="282"/>
  <c r="T154" i="282"/>
  <c r="U154" i="282"/>
  <c r="V154" i="282"/>
  <c r="X154" i="282"/>
  <c r="X153" i="282"/>
  <c r="Y153" i="282"/>
  <c r="T153" i="282"/>
  <c r="U153" i="282"/>
  <c r="V153" i="282"/>
  <c r="W153" i="282"/>
  <c r="Y152" i="282"/>
  <c r="T152" i="282"/>
  <c r="U152" i="282"/>
  <c r="V152" i="282"/>
  <c r="W152" i="282"/>
  <c r="X152" i="282"/>
  <c r="T151" i="282"/>
  <c r="Y151" i="282"/>
  <c r="X151" i="282"/>
  <c r="W151" i="282"/>
  <c r="V151" i="282"/>
  <c r="U151" i="282"/>
  <c r="U150" i="282"/>
  <c r="Y150" i="282"/>
  <c r="X150" i="282"/>
  <c r="W150" i="282"/>
  <c r="V150" i="282"/>
  <c r="T150" i="282"/>
  <c r="Z150" i="282" s="1"/>
  <c r="AB150" i="282" s="1"/>
  <c r="Y149" i="282"/>
  <c r="X149" i="282"/>
  <c r="V149" i="282"/>
  <c r="U149" i="282"/>
  <c r="T149" i="282"/>
  <c r="W149" i="282"/>
  <c r="T148" i="282"/>
  <c r="W148" i="282"/>
  <c r="X148" i="282"/>
  <c r="V148" i="282"/>
  <c r="Y148" i="282"/>
  <c r="U148" i="282"/>
  <c r="U147" i="282"/>
  <c r="T147" i="282"/>
  <c r="Y147" i="282"/>
  <c r="X147" i="282"/>
  <c r="W147" i="282"/>
  <c r="V147" i="282"/>
  <c r="U146" i="282"/>
  <c r="Y146" i="282"/>
  <c r="X146" i="282"/>
  <c r="T146" i="282"/>
  <c r="W146" i="282"/>
  <c r="V146" i="282"/>
  <c r="U145" i="282"/>
  <c r="T145" i="282"/>
  <c r="W145" i="282"/>
  <c r="Y145" i="282"/>
  <c r="X145" i="282"/>
  <c r="V145" i="282"/>
  <c r="U144" i="282"/>
  <c r="Y144" i="282"/>
  <c r="X144" i="282"/>
  <c r="W144" i="282"/>
  <c r="V144" i="282"/>
  <c r="T144" i="282"/>
  <c r="Z144" i="282" s="1"/>
  <c r="AB144" i="282" s="1"/>
  <c r="U143" i="282"/>
  <c r="V143" i="282"/>
  <c r="T143" i="282"/>
  <c r="Y143" i="282"/>
  <c r="X143" i="282"/>
  <c r="W143" i="282"/>
  <c r="T142" i="282"/>
  <c r="Y142" i="282"/>
  <c r="X142" i="282"/>
  <c r="W142" i="282"/>
  <c r="V142" i="282"/>
  <c r="U142" i="282"/>
  <c r="T141" i="282"/>
  <c r="Y141" i="282"/>
  <c r="X141" i="282"/>
  <c r="W141" i="282"/>
  <c r="V141" i="282"/>
  <c r="U141" i="282"/>
  <c r="Y140" i="282"/>
  <c r="X140" i="282"/>
  <c r="W140" i="282"/>
  <c r="V140" i="282"/>
  <c r="U140" i="282"/>
  <c r="T140" i="282"/>
  <c r="Z140" i="282" s="1"/>
  <c r="AB140" i="282" s="1"/>
  <c r="T139" i="282"/>
  <c r="U139" i="282"/>
  <c r="V139" i="282"/>
  <c r="W139" i="282"/>
  <c r="Y139" i="282"/>
  <c r="X139" i="282"/>
  <c r="X138" i="282"/>
  <c r="Y138" i="282"/>
  <c r="V138" i="282"/>
  <c r="T138" i="282"/>
  <c r="U138" i="282"/>
  <c r="W138" i="282"/>
  <c r="T137" i="282"/>
  <c r="V137" i="282"/>
  <c r="X137" i="282"/>
  <c r="U137" i="282"/>
  <c r="Y137" i="282"/>
  <c r="W137" i="282"/>
  <c r="W136" i="282"/>
  <c r="X136" i="282"/>
  <c r="Y136" i="282"/>
  <c r="U136" i="282"/>
  <c r="V136" i="282"/>
  <c r="T136" i="282"/>
  <c r="Z136" i="282" s="1"/>
  <c r="AB136" i="282" s="1"/>
  <c r="X135" i="282"/>
  <c r="Y135" i="282"/>
  <c r="T135" i="282"/>
  <c r="U135" i="282"/>
  <c r="V135" i="282"/>
  <c r="W135" i="282"/>
  <c r="W134" i="282"/>
  <c r="T134" i="282"/>
  <c r="U134" i="282"/>
  <c r="V134" i="282"/>
  <c r="X134" i="282"/>
  <c r="Y134" i="282"/>
  <c r="T133" i="282"/>
  <c r="V133" i="282"/>
  <c r="W133" i="282"/>
  <c r="X133" i="282"/>
  <c r="Y133" i="282"/>
  <c r="U133" i="282"/>
  <c r="Y132" i="282"/>
  <c r="X132" i="282"/>
  <c r="W132" i="282"/>
  <c r="V132" i="282"/>
  <c r="U132" i="282"/>
  <c r="T132" i="282"/>
  <c r="Z132" i="282" s="1"/>
  <c r="AB132" i="282" s="1"/>
  <c r="V131" i="282"/>
  <c r="Y131" i="282"/>
  <c r="X131" i="282"/>
  <c r="W131" i="282"/>
  <c r="U131" i="282"/>
  <c r="T131" i="282"/>
  <c r="Z131" i="282" s="1"/>
  <c r="AB131" i="282" s="1"/>
  <c r="V130" i="282"/>
  <c r="W130" i="282"/>
  <c r="X130" i="282"/>
  <c r="Y130" i="282"/>
  <c r="T130" i="282"/>
  <c r="U130" i="282"/>
  <c r="Y129" i="282"/>
  <c r="V129" i="282"/>
  <c r="W129" i="282"/>
  <c r="U129" i="282"/>
  <c r="T129" i="282"/>
  <c r="X129" i="282"/>
  <c r="Y128" i="282"/>
  <c r="T128" i="282"/>
  <c r="U128" i="282"/>
  <c r="X128" i="282"/>
  <c r="W128" i="282"/>
  <c r="V128" i="282"/>
  <c r="W127" i="282"/>
  <c r="T127" i="282"/>
  <c r="X127" i="282"/>
  <c r="Y127" i="282"/>
  <c r="U127" i="282"/>
  <c r="V127" i="282"/>
  <c r="V126" i="282"/>
  <c r="Y126" i="282"/>
  <c r="W126" i="282"/>
  <c r="X126" i="282"/>
  <c r="U126" i="282"/>
  <c r="T126" i="282"/>
  <c r="Z126" i="282" s="1"/>
  <c r="AB126" i="282" s="1"/>
  <c r="Y125" i="282"/>
  <c r="T125" i="282"/>
  <c r="U125" i="282"/>
  <c r="V125" i="282"/>
  <c r="W125" i="282"/>
  <c r="X125" i="282"/>
  <c r="W124" i="282"/>
  <c r="U124" i="282"/>
  <c r="X124" i="282"/>
  <c r="T124" i="282"/>
  <c r="V124" i="282"/>
  <c r="Y124" i="282"/>
  <c r="U123" i="282"/>
  <c r="T123" i="282"/>
  <c r="V123" i="282"/>
  <c r="Y123" i="282"/>
  <c r="X123" i="282"/>
  <c r="W123" i="282"/>
  <c r="U122" i="282"/>
  <c r="V122" i="282"/>
  <c r="Y122" i="282"/>
  <c r="X122" i="282"/>
  <c r="W122" i="282"/>
  <c r="T122" i="282"/>
  <c r="Z122" i="282" s="1"/>
  <c r="AB122" i="282" s="1"/>
  <c r="V121" i="282"/>
  <c r="X121" i="282"/>
  <c r="Y121" i="282"/>
  <c r="U121" i="282"/>
  <c r="T121" i="282"/>
  <c r="W121" i="282"/>
  <c r="T120" i="282"/>
  <c r="U120" i="282"/>
  <c r="V120" i="282"/>
  <c r="W120" i="282"/>
  <c r="X120" i="282"/>
  <c r="Y120" i="282"/>
  <c r="U119" i="282"/>
  <c r="V119" i="282"/>
  <c r="W119" i="282"/>
  <c r="T119" i="282"/>
  <c r="X119" i="282"/>
  <c r="Y119" i="282"/>
  <c r="X118" i="282"/>
  <c r="V118" i="282"/>
  <c r="U118" i="282"/>
  <c r="T118" i="282"/>
  <c r="Y118" i="282"/>
  <c r="W118" i="282"/>
  <c r="I118" i="282"/>
  <c r="V171" i="282"/>
  <c r="Y117" i="282"/>
  <c r="V117" i="282"/>
  <c r="U117" i="282"/>
  <c r="W117" i="282"/>
  <c r="T117" i="282"/>
  <c r="X117" i="282"/>
  <c r="T116" i="282"/>
  <c r="Y116" i="282"/>
  <c r="W116" i="282"/>
  <c r="U116" i="282"/>
  <c r="X116" i="282"/>
  <c r="V116" i="282"/>
  <c r="W115" i="282"/>
  <c r="T115" i="282"/>
  <c r="V115" i="282"/>
  <c r="U115" i="282"/>
  <c r="X115" i="282"/>
  <c r="Y115" i="282"/>
  <c r="V114" i="282"/>
  <c r="W114" i="282"/>
  <c r="U114" i="282"/>
  <c r="X114" i="282"/>
  <c r="Y114" i="282"/>
  <c r="T114" i="282"/>
  <c r="Z114" i="282" s="1"/>
  <c r="AB114" i="282" s="1"/>
  <c r="T171" i="282"/>
  <c r="I114" i="282"/>
  <c r="X113" i="282"/>
  <c r="Y113" i="282"/>
  <c r="W113" i="282"/>
  <c r="V113" i="282"/>
  <c r="T113" i="282"/>
  <c r="U113" i="282"/>
  <c r="T112" i="282"/>
  <c r="Y112" i="282"/>
  <c r="X112" i="282"/>
  <c r="V112" i="282"/>
  <c r="W112" i="282"/>
  <c r="U112" i="282"/>
  <c r="U111" i="282"/>
  <c r="V111" i="282"/>
  <c r="Y111" i="282"/>
  <c r="W111" i="282"/>
  <c r="T111" i="282"/>
  <c r="X111" i="282"/>
  <c r="Y110" i="282"/>
  <c r="T110" i="282"/>
  <c r="U110" i="282"/>
  <c r="V110" i="282"/>
  <c r="W110" i="282"/>
  <c r="X110" i="282"/>
  <c r="X109" i="282"/>
  <c r="Y109" i="282"/>
  <c r="W109" i="282"/>
  <c r="V109" i="282"/>
  <c r="U109" i="282"/>
  <c r="T109" i="282"/>
  <c r="Z109" i="282" s="1"/>
  <c r="AB109" i="282" s="1"/>
  <c r="V108" i="282"/>
  <c r="Y108" i="282"/>
  <c r="X108" i="282"/>
  <c r="W108" i="282"/>
  <c r="U108" i="282"/>
  <c r="T108" i="282"/>
  <c r="Z108" i="282" s="1"/>
  <c r="AB108" i="282" s="1"/>
  <c r="V107" i="282"/>
  <c r="T107" i="282"/>
  <c r="X107" i="282"/>
  <c r="U107" i="282"/>
  <c r="W107" i="282"/>
  <c r="Y107" i="282"/>
  <c r="X106" i="282"/>
  <c r="T106" i="282"/>
  <c r="Y106" i="282"/>
  <c r="W106" i="282"/>
  <c r="V106" i="282"/>
  <c r="U106" i="282"/>
  <c r="U105" i="282"/>
  <c r="Y105" i="282"/>
  <c r="T105" i="282"/>
  <c r="X105" i="282"/>
  <c r="W105" i="282"/>
  <c r="V105" i="282"/>
  <c r="W104" i="282"/>
  <c r="T104" i="282"/>
  <c r="U104" i="282"/>
  <c r="V104" i="282"/>
  <c r="X104" i="282"/>
  <c r="Y104" i="282"/>
  <c r="T103" i="282"/>
  <c r="U103" i="282"/>
  <c r="Y103" i="282"/>
  <c r="X103" i="282"/>
  <c r="W103" i="282"/>
  <c r="V103" i="282"/>
  <c r="W102" i="282"/>
  <c r="U102" i="282"/>
  <c r="X102" i="282"/>
  <c r="T102" i="282"/>
  <c r="Y102" i="282"/>
  <c r="V102" i="282"/>
  <c r="T101" i="282"/>
  <c r="U101" i="282"/>
  <c r="V101" i="282"/>
  <c r="X101" i="282"/>
  <c r="Y101" i="282"/>
  <c r="W101" i="282"/>
  <c r="T169" i="282"/>
  <c r="I101" i="282"/>
  <c r="X100" i="282"/>
  <c r="Y100" i="282"/>
  <c r="T100" i="282"/>
  <c r="U100" i="282"/>
  <c r="V100" i="282"/>
  <c r="W100" i="282"/>
  <c r="Y99" i="282"/>
  <c r="X99" i="282"/>
  <c r="W99" i="282"/>
  <c r="V99" i="282"/>
  <c r="T99" i="282"/>
  <c r="U99" i="282"/>
  <c r="X98" i="282"/>
  <c r="V98" i="282"/>
  <c r="W98" i="282"/>
  <c r="Y98" i="282"/>
  <c r="T98" i="282"/>
  <c r="U98" i="282"/>
  <c r="Y97" i="282"/>
  <c r="X97" i="282"/>
  <c r="V97" i="282"/>
  <c r="W97" i="282"/>
  <c r="T97" i="282"/>
  <c r="U97" i="282"/>
  <c r="W96" i="282"/>
  <c r="U96" i="282"/>
  <c r="V96" i="282"/>
  <c r="X96" i="282"/>
  <c r="Y96" i="282"/>
  <c r="T96" i="282"/>
  <c r="Z96" i="282" s="1"/>
  <c r="AB96" i="282" s="1"/>
  <c r="X95" i="282"/>
  <c r="W95" i="282"/>
  <c r="U95" i="282"/>
  <c r="T95" i="282"/>
  <c r="Y95" i="282"/>
  <c r="V95" i="282"/>
  <c r="X94" i="282"/>
  <c r="W94" i="282"/>
  <c r="V94" i="282"/>
  <c r="U94" i="282"/>
  <c r="T94" i="282"/>
  <c r="Y94" i="282"/>
  <c r="Y93" i="282"/>
  <c r="X93" i="282"/>
  <c r="W93" i="282"/>
  <c r="V93" i="282"/>
  <c r="U93" i="282"/>
  <c r="T93" i="282"/>
  <c r="Z93" i="282" s="1"/>
  <c r="AB93" i="282" s="1"/>
  <c r="W92" i="282"/>
  <c r="U92" i="282"/>
  <c r="Y92" i="282"/>
  <c r="V92" i="282"/>
  <c r="T92" i="282"/>
  <c r="X92" i="282"/>
  <c r="U91" i="282"/>
  <c r="V91" i="282"/>
  <c r="X91" i="282"/>
  <c r="W91" i="282"/>
  <c r="Y91" i="282"/>
  <c r="T91" i="282"/>
  <c r="Z91" i="282" s="1"/>
  <c r="AB91" i="282" s="1"/>
  <c r="U90" i="282"/>
  <c r="V90" i="282"/>
  <c r="W90" i="282"/>
  <c r="X90" i="282"/>
  <c r="Y90" i="282"/>
  <c r="T90" i="282"/>
  <c r="Z90" i="282" s="1"/>
  <c r="AB90" i="282" s="1"/>
  <c r="U89" i="282"/>
  <c r="V89" i="282"/>
  <c r="W89" i="282"/>
  <c r="X89" i="282"/>
  <c r="T89" i="282"/>
  <c r="Y89" i="282"/>
  <c r="Y88" i="282"/>
  <c r="X88" i="282"/>
  <c r="V88" i="282"/>
  <c r="T88" i="282"/>
  <c r="U88" i="282"/>
  <c r="W88" i="282"/>
  <c r="T87" i="282"/>
  <c r="U87" i="282"/>
  <c r="W87" i="282"/>
  <c r="X87" i="282"/>
  <c r="V87" i="282"/>
  <c r="Y87" i="282"/>
  <c r="V86" i="282"/>
  <c r="U86" i="282"/>
  <c r="T86" i="282"/>
  <c r="X86" i="282"/>
  <c r="Y86" i="282"/>
  <c r="W86" i="282"/>
  <c r="T85" i="282"/>
  <c r="U85" i="282"/>
  <c r="V85" i="282"/>
  <c r="W85" i="282"/>
  <c r="Y85" i="282"/>
  <c r="X85" i="282"/>
  <c r="U84" i="282"/>
  <c r="Y84" i="282"/>
  <c r="X84" i="282"/>
  <c r="V84" i="282"/>
  <c r="T84" i="282"/>
  <c r="W84" i="282"/>
  <c r="U83" i="282"/>
  <c r="V83" i="282"/>
  <c r="X83" i="282"/>
  <c r="W83" i="282"/>
  <c r="Y83" i="282"/>
  <c r="T83" i="282"/>
  <c r="Z83" i="282" s="1"/>
  <c r="AB83" i="282" s="1"/>
  <c r="W82" i="282"/>
  <c r="V82" i="282"/>
  <c r="T82" i="282"/>
  <c r="X82" i="282"/>
  <c r="Y82" i="282"/>
  <c r="U82" i="282"/>
  <c r="W81" i="282"/>
  <c r="U81" i="282"/>
  <c r="V81" i="282"/>
  <c r="X81" i="282"/>
  <c r="Y81" i="282"/>
  <c r="T81" i="282"/>
  <c r="Z81" i="282" s="1"/>
  <c r="AB81" i="282" s="1"/>
  <c r="Y80" i="282"/>
  <c r="V80" i="282"/>
  <c r="X80" i="282"/>
  <c r="W80" i="282"/>
  <c r="U80" i="282"/>
  <c r="T80" i="282"/>
  <c r="Z80" i="282" s="1"/>
  <c r="AB80" i="282" s="1"/>
  <c r="W79" i="282"/>
  <c r="X79" i="282"/>
  <c r="V79" i="282"/>
  <c r="U79" i="282"/>
  <c r="T79" i="282"/>
  <c r="Y79" i="282"/>
  <c r="Y78" i="282"/>
  <c r="T78" i="282"/>
  <c r="U78" i="282"/>
  <c r="V78" i="282"/>
  <c r="W78" i="282"/>
  <c r="X78" i="282"/>
  <c r="T77" i="282"/>
  <c r="V77" i="282"/>
  <c r="U77" i="282"/>
  <c r="X77" i="282"/>
  <c r="W77" i="282"/>
  <c r="Y77" i="282"/>
  <c r="Y76" i="282"/>
  <c r="X76" i="282"/>
  <c r="U76" i="282"/>
  <c r="T76" i="282"/>
  <c r="V76" i="282"/>
  <c r="W76" i="282"/>
  <c r="X75" i="282"/>
  <c r="Y75" i="282"/>
  <c r="W75" i="282"/>
  <c r="T75" i="282"/>
  <c r="U75" i="282"/>
  <c r="V75" i="282"/>
  <c r="W74" i="282"/>
  <c r="T74" i="282"/>
  <c r="U74" i="282"/>
  <c r="V74" i="282"/>
  <c r="Y74" i="282"/>
  <c r="X74" i="282"/>
  <c r="W73" i="282"/>
  <c r="V73" i="282"/>
  <c r="U73" i="282"/>
  <c r="T73" i="282"/>
  <c r="X73" i="282"/>
  <c r="Y73" i="282"/>
  <c r="T72" i="282"/>
  <c r="V72" i="282"/>
  <c r="X72" i="282"/>
  <c r="Y72" i="282"/>
  <c r="U72" i="282"/>
  <c r="W72" i="282"/>
  <c r="U71" i="282"/>
  <c r="X71" i="282"/>
  <c r="Y71" i="282"/>
  <c r="W71" i="282"/>
  <c r="V71" i="282"/>
  <c r="T71" i="282"/>
  <c r="Z71" i="282" s="1"/>
  <c r="AB71" i="282" s="1"/>
  <c r="Y70" i="282"/>
  <c r="X70" i="282"/>
  <c r="W70" i="282"/>
  <c r="V70" i="282"/>
  <c r="U70" i="282"/>
  <c r="T70" i="282"/>
  <c r="Z70" i="282" s="1"/>
  <c r="AB70" i="282" s="1"/>
  <c r="Y69" i="282"/>
  <c r="X69" i="282"/>
  <c r="W69" i="282"/>
  <c r="V69" i="282"/>
  <c r="U69" i="282"/>
  <c r="T69" i="282"/>
  <c r="Z69" i="282" s="1"/>
  <c r="AB69" i="282" s="1"/>
  <c r="X68" i="282"/>
  <c r="T68" i="282"/>
  <c r="U68" i="282"/>
  <c r="V68" i="282"/>
  <c r="W68" i="282"/>
  <c r="Y68" i="282"/>
  <c r="X67" i="282"/>
  <c r="Y67" i="282"/>
  <c r="U67" i="282"/>
  <c r="T67" i="282"/>
  <c r="V67" i="282"/>
  <c r="W67" i="282"/>
  <c r="T66" i="282"/>
  <c r="X66" i="282"/>
  <c r="V66" i="282"/>
  <c r="W66" i="282"/>
  <c r="Y66" i="282"/>
  <c r="U66" i="282"/>
  <c r="Y65" i="282"/>
  <c r="X65" i="282"/>
  <c r="W65" i="282"/>
  <c r="V65" i="282"/>
  <c r="U65" i="282"/>
  <c r="T65" i="282"/>
  <c r="Z65" i="282" s="1"/>
  <c r="AB65" i="282" s="1"/>
  <c r="V64" i="282"/>
  <c r="Y64" i="282"/>
  <c r="X64" i="282"/>
  <c r="W64" i="282"/>
  <c r="U64" i="282"/>
  <c r="T64" i="282"/>
  <c r="Z64" i="282" s="1"/>
  <c r="AB64" i="282" s="1"/>
  <c r="Y63" i="282"/>
  <c r="W63" i="282"/>
  <c r="T63" i="282"/>
  <c r="U63" i="282"/>
  <c r="V63" i="282"/>
  <c r="X63" i="282"/>
  <c r="V62" i="282"/>
  <c r="T62" i="282"/>
  <c r="U62" i="282"/>
  <c r="W62" i="282"/>
  <c r="X62" i="282"/>
  <c r="Y62" i="282"/>
  <c r="V61" i="282"/>
  <c r="W61" i="282"/>
  <c r="X61" i="282"/>
  <c r="Y61" i="282"/>
  <c r="T61" i="282"/>
  <c r="U61" i="282"/>
  <c r="U60" i="282"/>
  <c r="V60" i="282"/>
  <c r="X60" i="282"/>
  <c r="W60" i="282"/>
  <c r="Y60" i="282"/>
  <c r="T60" i="282"/>
  <c r="Z60" i="282" s="1"/>
  <c r="AB60" i="282" s="1"/>
  <c r="W59" i="282"/>
  <c r="X59" i="282"/>
  <c r="Y59" i="282"/>
  <c r="U59" i="282"/>
  <c r="T59" i="282"/>
  <c r="V59" i="282"/>
  <c r="W58" i="282"/>
  <c r="V58" i="282"/>
  <c r="U58" i="282"/>
  <c r="T58" i="282"/>
  <c r="Y58" i="282"/>
  <c r="X58" i="282"/>
  <c r="V57" i="282"/>
  <c r="U57" i="282"/>
  <c r="T57" i="282"/>
  <c r="W57" i="282"/>
  <c r="X57" i="282"/>
  <c r="Y57" i="282"/>
  <c r="V56" i="282"/>
  <c r="X56" i="282"/>
  <c r="W56" i="282"/>
  <c r="T56" i="282"/>
  <c r="U56" i="282"/>
  <c r="Y56" i="282"/>
  <c r="I56" i="282"/>
  <c r="W168" i="282"/>
  <c r="U55" i="282"/>
  <c r="V55" i="282"/>
  <c r="W55" i="282"/>
  <c r="T55" i="282"/>
  <c r="X55" i="282"/>
  <c r="Y55" i="282"/>
  <c r="W54" i="282"/>
  <c r="U54" i="282"/>
  <c r="X54" i="282"/>
  <c r="T54" i="282"/>
  <c r="Y54" i="282"/>
  <c r="V54" i="282"/>
  <c r="U53" i="282"/>
  <c r="X53" i="282"/>
  <c r="W53" i="282"/>
  <c r="V53" i="282"/>
  <c r="Y53" i="282"/>
  <c r="T53" i="282"/>
  <c r="Z53" i="282" s="1"/>
  <c r="AB53" i="282" s="1"/>
  <c r="T52" i="282"/>
  <c r="W52" i="282"/>
  <c r="X52" i="282"/>
  <c r="Y52" i="282"/>
  <c r="U52" i="282"/>
  <c r="V52" i="282"/>
  <c r="X51" i="282"/>
  <c r="V51" i="282"/>
  <c r="T51" i="282"/>
  <c r="U51" i="282"/>
  <c r="W51" i="282"/>
  <c r="Y51" i="282"/>
  <c r="T50" i="282"/>
  <c r="Y50" i="282"/>
  <c r="X50" i="282"/>
  <c r="W50" i="282"/>
  <c r="V50" i="282"/>
  <c r="U50" i="282"/>
  <c r="T49" i="282"/>
  <c r="U49" i="282"/>
  <c r="V49" i="282"/>
  <c r="X49" i="282"/>
  <c r="Y49" i="282"/>
  <c r="W49" i="282"/>
  <c r="V48" i="282"/>
  <c r="U48" i="282"/>
  <c r="W48" i="282"/>
  <c r="T48" i="282"/>
  <c r="X48" i="282"/>
  <c r="Y48" i="282"/>
  <c r="V47" i="282"/>
  <c r="W47" i="282"/>
  <c r="Y47" i="282"/>
  <c r="X47" i="282"/>
  <c r="T47" i="282"/>
  <c r="U47" i="282"/>
  <c r="Y46" i="282"/>
  <c r="X46" i="282"/>
  <c r="U46" i="282"/>
  <c r="V46" i="282"/>
  <c r="W46" i="282"/>
  <c r="T46" i="282"/>
  <c r="Z46" i="282" s="1"/>
  <c r="AB46" i="282" s="1"/>
  <c r="W45" i="282"/>
  <c r="X45" i="282"/>
  <c r="V45" i="282"/>
  <c r="Y45" i="282"/>
  <c r="T45" i="282"/>
  <c r="U45" i="282"/>
  <c r="T44" i="282"/>
  <c r="Y44" i="282"/>
  <c r="X44" i="282"/>
  <c r="U44" i="282"/>
  <c r="V44" i="282"/>
  <c r="W44" i="282"/>
  <c r="W43" i="282"/>
  <c r="V43" i="282"/>
  <c r="U43" i="282"/>
  <c r="T43" i="282"/>
  <c r="Y43" i="282"/>
  <c r="X43" i="282"/>
  <c r="S168" i="282"/>
  <c r="T168" i="282"/>
  <c r="I43" i="282"/>
  <c r="Y168" i="282"/>
  <c r="U42" i="282"/>
  <c r="T42" i="282"/>
  <c r="V42" i="282"/>
  <c r="W42" i="282"/>
  <c r="Y42" i="282"/>
  <c r="X42" i="282"/>
  <c r="Y41" i="282"/>
  <c r="U41" i="282"/>
  <c r="V41" i="282"/>
  <c r="T41" i="282"/>
  <c r="W41" i="282"/>
  <c r="X41" i="282"/>
  <c r="Y171" i="282"/>
  <c r="I41" i="282"/>
  <c r="V40" i="282"/>
  <c r="Y40" i="282"/>
  <c r="X40" i="282"/>
  <c r="W40" i="282"/>
  <c r="U40" i="282"/>
  <c r="T40" i="282"/>
  <c r="Z40" i="282" s="1"/>
  <c r="AB40" i="282" s="1"/>
  <c r="W171" i="282"/>
  <c r="I40" i="282"/>
  <c r="V39" i="282"/>
  <c r="Y39" i="282"/>
  <c r="X39" i="282"/>
  <c r="W39" i="282"/>
  <c r="U39" i="282"/>
  <c r="T39" i="282"/>
  <c r="Z39" i="282" s="1"/>
  <c r="AB39" i="282" s="1"/>
  <c r="V38" i="282"/>
  <c r="Y38" i="282"/>
  <c r="X38" i="282"/>
  <c r="W38" i="282"/>
  <c r="U38" i="282"/>
  <c r="T38" i="282"/>
  <c r="Z38" i="282" s="1"/>
  <c r="AB38" i="282" s="1"/>
  <c r="U37" i="282"/>
  <c r="V37" i="282"/>
  <c r="Y37" i="282"/>
  <c r="X37" i="282"/>
  <c r="W37" i="282"/>
  <c r="T37" i="282"/>
  <c r="Z37" i="282" s="1"/>
  <c r="AB37" i="282" s="1"/>
  <c r="X36" i="282"/>
  <c r="T36" i="282"/>
  <c r="U36" i="282"/>
  <c r="V36" i="282"/>
  <c r="W36" i="282"/>
  <c r="Y36" i="282"/>
  <c r="T35" i="282"/>
  <c r="U35" i="282"/>
  <c r="V35" i="282"/>
  <c r="W35" i="282"/>
  <c r="X35" i="282"/>
  <c r="Y35" i="282"/>
  <c r="W34" i="282"/>
  <c r="U34" i="282"/>
  <c r="T34" i="282"/>
  <c r="X34" i="282"/>
  <c r="V34" i="282"/>
  <c r="Y34" i="282"/>
  <c r="T33" i="282"/>
  <c r="Y33" i="282"/>
  <c r="X33" i="282"/>
  <c r="W33" i="282"/>
  <c r="V33" i="282"/>
  <c r="U33" i="282"/>
  <c r="U32" i="282"/>
  <c r="T32" i="282"/>
  <c r="V32" i="282"/>
  <c r="W32" i="282"/>
  <c r="X32" i="282"/>
  <c r="Y32" i="282"/>
  <c r="Y31" i="282"/>
  <c r="X31" i="282"/>
  <c r="W31" i="282"/>
  <c r="V31" i="282"/>
  <c r="U31" i="282"/>
  <c r="T31" i="282"/>
  <c r="Z31" i="282" s="1"/>
  <c r="AB31" i="282" s="1"/>
  <c r="W30" i="282"/>
  <c r="T30" i="282"/>
  <c r="X30" i="282"/>
  <c r="U30" i="282"/>
  <c r="V30" i="282"/>
  <c r="Y30" i="282"/>
  <c r="Y29" i="282"/>
  <c r="X29" i="282"/>
  <c r="W29" i="282"/>
  <c r="T29" i="282"/>
  <c r="U29" i="282"/>
  <c r="V29" i="282"/>
  <c r="U28" i="282"/>
  <c r="X28" i="282"/>
  <c r="Y28" i="282"/>
  <c r="W28" i="282"/>
  <c r="T28" i="282"/>
  <c r="V28" i="282"/>
  <c r="I28" i="282"/>
  <c r="S171" i="282"/>
  <c r="U171" i="282" s="1"/>
  <c r="Y27" i="282"/>
  <c r="X27" i="282"/>
  <c r="W27" i="282"/>
  <c r="T27" i="282"/>
  <c r="U27" i="282"/>
  <c r="V27" i="282"/>
  <c r="T26" i="282"/>
  <c r="V26" i="282"/>
  <c r="W26" i="282"/>
  <c r="X26" i="282"/>
  <c r="Y26" i="282"/>
  <c r="U26" i="282"/>
  <c r="V25" i="282"/>
  <c r="W25" i="282"/>
  <c r="X25" i="282"/>
  <c r="Y25" i="282"/>
  <c r="U25" i="282"/>
  <c r="T25" i="282"/>
  <c r="Z25" i="282" s="1"/>
  <c r="AB25" i="282" s="1"/>
  <c r="V24" i="282"/>
  <c r="U24" i="282"/>
  <c r="W24" i="282"/>
  <c r="X24" i="282"/>
  <c r="Y24" i="282"/>
  <c r="T24" i="282"/>
  <c r="Z24" i="282" s="1"/>
  <c r="AB24" i="282" s="1"/>
  <c r="V23" i="282"/>
  <c r="Y23" i="282"/>
  <c r="X23" i="282"/>
  <c r="T23" i="282"/>
  <c r="U23" i="282"/>
  <c r="W23" i="282"/>
  <c r="T22" i="282"/>
  <c r="U22" i="282"/>
  <c r="V22" i="282"/>
  <c r="W22" i="282"/>
  <c r="X22" i="282"/>
  <c r="Y22" i="282"/>
  <c r="U21" i="282"/>
  <c r="W21" i="282"/>
  <c r="Y21" i="282"/>
  <c r="X21" i="282"/>
  <c r="V21" i="282"/>
  <c r="T21" i="282"/>
  <c r="Z21" i="282" s="1"/>
  <c r="AB21" i="282" s="1"/>
  <c r="Y20" i="282"/>
  <c r="X20" i="282"/>
  <c r="W20" i="282"/>
  <c r="V20" i="282"/>
  <c r="U20" i="282"/>
  <c r="T20" i="282"/>
  <c r="Z20" i="282" s="1"/>
  <c r="AB20" i="282" s="1"/>
  <c r="X19" i="282"/>
  <c r="T19" i="282"/>
  <c r="Y19" i="282"/>
  <c r="V19" i="282"/>
  <c r="W19" i="282"/>
  <c r="U19" i="282"/>
  <c r="U18" i="282"/>
  <c r="T18" i="282"/>
  <c r="X18" i="282"/>
  <c r="Y18" i="282"/>
  <c r="W18" i="282"/>
  <c r="V18" i="282"/>
  <c r="U17" i="282"/>
  <c r="T17" i="282"/>
  <c r="Y17" i="282"/>
  <c r="X17" i="282"/>
  <c r="V17" i="282"/>
  <c r="W17" i="282"/>
  <c r="I17" i="282"/>
  <c r="X171" i="282"/>
  <c r="T16" i="282"/>
  <c r="U16" i="282"/>
  <c r="V16" i="282"/>
  <c r="X16" i="282"/>
  <c r="W16" i="282"/>
  <c r="Y16" i="282"/>
  <c r="Y15" i="282"/>
  <c r="T15" i="282"/>
  <c r="U15" i="282"/>
  <c r="V15" i="282"/>
  <c r="W15" i="282"/>
  <c r="X15" i="282"/>
  <c r="U14" i="282"/>
  <c r="V14" i="282"/>
  <c r="W14" i="282"/>
  <c r="T14" i="282"/>
  <c r="X14" i="282"/>
  <c r="Y14" i="282"/>
  <c r="I14" i="282"/>
  <c r="Y169" i="282"/>
  <c r="V13" i="282"/>
  <c r="Y13" i="282"/>
  <c r="X13" i="282"/>
  <c r="W13" i="282"/>
  <c r="U13" i="282"/>
  <c r="T13" i="282"/>
  <c r="Z13" i="282" s="1"/>
  <c r="AB13" i="282" s="1"/>
  <c r="X12" i="282"/>
  <c r="W12" i="282"/>
  <c r="V12" i="282"/>
  <c r="T12" i="282"/>
  <c r="U12" i="282"/>
  <c r="Y12" i="282"/>
  <c r="W11" i="282"/>
  <c r="V11" i="282"/>
  <c r="U11" i="282"/>
  <c r="T11" i="282"/>
  <c r="X11" i="282"/>
  <c r="Y11" i="282"/>
  <c r="U10" i="282"/>
  <c r="Y10" i="282"/>
  <c r="X10" i="282"/>
  <c r="W10" i="282"/>
  <c r="V10" i="282"/>
  <c r="T10" i="282"/>
  <c r="Z10" i="282" s="1"/>
  <c r="AB10" i="282" s="1"/>
  <c r="U9" i="282"/>
  <c r="Y9" i="282"/>
  <c r="X9" i="282"/>
  <c r="W9" i="282"/>
  <c r="V9" i="282"/>
  <c r="T9" i="282"/>
  <c r="Z9" i="282" s="1"/>
  <c r="AB9" i="282" s="1"/>
  <c r="X168" i="282"/>
  <c r="S170" i="282"/>
  <c r="U170" i="282" s="1"/>
  <c r="I9" i="282"/>
  <c r="W8" i="282"/>
  <c r="X8" i="282"/>
  <c r="V8" i="282"/>
  <c r="U8" i="282"/>
  <c r="T8" i="282"/>
  <c r="Y8" i="282"/>
  <c r="U7" i="282"/>
  <c r="W7" i="282"/>
  <c r="T7" i="282"/>
  <c r="Y7" i="282"/>
  <c r="X7" i="282"/>
  <c r="V7" i="282"/>
  <c r="W6" i="282"/>
  <c r="X6" i="282"/>
  <c r="Y6" i="282"/>
  <c r="T6" i="282"/>
  <c r="U6" i="282"/>
  <c r="V6" i="282"/>
  <c r="AG6" i="282"/>
  <c r="AL5" i="282"/>
  <c r="Y5" i="282"/>
  <c r="X5" i="282"/>
  <c r="W5" i="282"/>
  <c r="V5" i="282"/>
  <c r="U5" i="282"/>
  <c r="T5" i="282"/>
  <c r="Z5" i="282" s="1"/>
  <c r="AB5" i="282" s="1"/>
  <c r="X4" i="282"/>
  <c r="Y4" i="282"/>
  <c r="V4" i="282"/>
  <c r="U4" i="282"/>
  <c r="T4" i="282"/>
  <c r="W4" i="282"/>
  <c r="S169" i="282"/>
  <c r="U169" i="282" s="1"/>
  <c r="I4" i="282"/>
  <c r="Y3" i="282"/>
  <c r="X3" i="282"/>
  <c r="W3" i="282"/>
  <c r="V3" i="282"/>
  <c r="U3" i="282"/>
  <c r="T3" i="282"/>
  <c r="Z3" i="282" s="1"/>
  <c r="AB3" i="282" s="1"/>
  <c r="V169" i="282"/>
  <c r="I3" i="282"/>
  <c r="T2" i="282"/>
  <c r="U2" i="282"/>
  <c r="U164" i="282" s="1"/>
  <c r="V2" i="282"/>
  <c r="V164" i="282" s="1"/>
  <c r="W2" i="282"/>
  <c r="W164" i="282" s="1"/>
  <c r="Y2" i="282"/>
  <c r="Y164" i="282" s="1"/>
  <c r="X2" i="282"/>
  <c r="X164" i="282" s="1"/>
  <c r="G164" i="282"/>
  <c r="X169" i="282"/>
  <c r="W169" i="282"/>
  <c r="A164" i="282"/>
  <c r="I2" i="282"/>
  <c r="I164" i="282" s="1"/>
  <c r="R94" i="259"/>
  <c r="U94" i="259"/>
  <c r="V94" i="259"/>
  <c r="Q94" i="259"/>
  <c r="T94" i="259"/>
  <c r="S94" i="259"/>
  <c r="U95" i="259"/>
  <c r="T95" i="259"/>
  <c r="S95" i="259"/>
  <c r="R95" i="259"/>
  <c r="Q95" i="259"/>
  <c r="V95" i="259"/>
  <c r="V96" i="259"/>
  <c r="U96" i="259"/>
  <c r="T96" i="259"/>
  <c r="S96" i="259"/>
  <c r="R96" i="259"/>
  <c r="Q96" i="259"/>
  <c r="W96" i="259" s="1"/>
  <c r="Y96" i="259" s="1"/>
  <c r="T97" i="259"/>
  <c r="S97" i="259"/>
  <c r="R97" i="259"/>
  <c r="Q97" i="259"/>
  <c r="V97" i="259"/>
  <c r="U97" i="259"/>
  <c r="V98" i="259"/>
  <c r="T98" i="259"/>
  <c r="U98" i="259"/>
  <c r="S98" i="259"/>
  <c r="R98" i="259"/>
  <c r="Q98" i="259"/>
  <c r="W98" i="259" s="1"/>
  <c r="Y98" i="259" s="1"/>
  <c r="V99" i="259"/>
  <c r="S99" i="259"/>
  <c r="Q99" i="259"/>
  <c r="R99" i="259"/>
  <c r="T99" i="259"/>
  <c r="U99" i="259"/>
  <c r="R100" i="259"/>
  <c r="V100" i="259"/>
  <c r="U100" i="259"/>
  <c r="T100" i="259"/>
  <c r="S100" i="259"/>
  <c r="Q100" i="259"/>
  <c r="W100" i="259" s="1"/>
  <c r="Y100" i="259" s="1"/>
  <c r="V101" i="259"/>
  <c r="U101" i="259"/>
  <c r="T101" i="259"/>
  <c r="S101" i="259"/>
  <c r="R101" i="259"/>
  <c r="Q101" i="259"/>
  <c r="W101" i="259" s="1"/>
  <c r="Y101" i="259" s="1"/>
  <c r="U102" i="259"/>
  <c r="T102" i="259"/>
  <c r="S102" i="259"/>
  <c r="R102" i="259"/>
  <c r="Q102" i="259"/>
  <c r="V102" i="259"/>
  <c r="T103" i="259"/>
  <c r="V103" i="259"/>
  <c r="U103" i="259"/>
  <c r="S103" i="259"/>
  <c r="R103" i="259"/>
  <c r="Q103" i="259"/>
  <c r="W103" i="259" s="1"/>
  <c r="Y103" i="259" s="1"/>
  <c r="Q104" i="259"/>
  <c r="R104" i="259"/>
  <c r="S104" i="259"/>
  <c r="T104" i="259"/>
  <c r="U104" i="259"/>
  <c r="V104" i="259"/>
  <c r="U105" i="259"/>
  <c r="T105" i="259"/>
  <c r="V105" i="259"/>
  <c r="Q105" i="259"/>
  <c r="R105" i="259"/>
  <c r="S105" i="259"/>
  <c r="Q106" i="259"/>
  <c r="R106" i="259"/>
  <c r="S106" i="259"/>
  <c r="T106" i="259"/>
  <c r="U106" i="259"/>
  <c r="V106" i="259"/>
  <c r="R107" i="259"/>
  <c r="Q107" i="259"/>
  <c r="S107" i="259"/>
  <c r="T107" i="259"/>
  <c r="U107" i="259"/>
  <c r="V107" i="259"/>
  <c r="S108" i="259"/>
  <c r="R108" i="259"/>
  <c r="Q108" i="259"/>
  <c r="U108" i="259"/>
  <c r="V108" i="259"/>
  <c r="T108" i="259"/>
  <c r="Q109" i="259"/>
  <c r="R109" i="259"/>
  <c r="S109" i="259"/>
  <c r="T109" i="259"/>
  <c r="U109" i="259"/>
  <c r="V109" i="259"/>
  <c r="U110" i="259"/>
  <c r="T110" i="259"/>
  <c r="R110" i="259"/>
  <c r="S110" i="259"/>
  <c r="Q110" i="259"/>
  <c r="V110" i="259"/>
  <c r="S162" i="259"/>
  <c r="H111" i="259"/>
  <c r="R111" i="259"/>
  <c r="Q111" i="259"/>
  <c r="V111" i="259"/>
  <c r="U111" i="259"/>
  <c r="T111" i="259"/>
  <c r="S111" i="259"/>
  <c r="T112" i="259"/>
  <c r="V112" i="259"/>
  <c r="U112" i="259"/>
  <c r="S112" i="259"/>
  <c r="R112" i="259"/>
  <c r="Q112" i="259"/>
  <c r="W112" i="259" s="1"/>
  <c r="Y112" i="259" s="1"/>
  <c r="Q113" i="259"/>
  <c r="R113" i="259"/>
  <c r="S113" i="259"/>
  <c r="V113" i="259"/>
  <c r="U113" i="259"/>
  <c r="T113" i="259"/>
  <c r="U114" i="259"/>
  <c r="V114" i="259"/>
  <c r="T114" i="259"/>
  <c r="S114" i="259"/>
  <c r="R114" i="259"/>
  <c r="Q114" i="259"/>
  <c r="W114" i="259" s="1"/>
  <c r="Y114" i="259" s="1"/>
  <c r="Q162" i="259"/>
  <c r="H115" i="259"/>
  <c r="U115" i="259"/>
  <c r="V115" i="259"/>
  <c r="T115" i="259"/>
  <c r="S115" i="259"/>
  <c r="R115" i="259"/>
  <c r="Q115" i="259"/>
  <c r="Q116" i="259"/>
  <c r="R116" i="259"/>
  <c r="T116" i="259"/>
  <c r="U116" i="259"/>
  <c r="V116" i="259"/>
  <c r="S116" i="259"/>
  <c r="T117" i="259"/>
  <c r="U117" i="259"/>
  <c r="V117" i="259"/>
  <c r="S117" i="259"/>
  <c r="R117" i="259"/>
  <c r="Q117" i="259"/>
  <c r="W117" i="259" s="1"/>
  <c r="Y117" i="259" s="1"/>
  <c r="V118" i="259"/>
  <c r="Q118" i="259"/>
  <c r="R118" i="259"/>
  <c r="S118" i="259"/>
  <c r="T118" i="259"/>
  <c r="U118" i="259"/>
  <c r="V119" i="259"/>
  <c r="Q119" i="259"/>
  <c r="R119" i="259"/>
  <c r="S119" i="259"/>
  <c r="T119" i="259"/>
  <c r="U119" i="259"/>
  <c r="U120" i="259"/>
  <c r="T120" i="259"/>
  <c r="V120" i="259"/>
  <c r="S120" i="259"/>
  <c r="R120" i="259"/>
  <c r="Q120" i="259"/>
  <c r="W120" i="259" s="1"/>
  <c r="Y120" i="259" s="1"/>
  <c r="V121" i="259"/>
  <c r="U121" i="259"/>
  <c r="T121" i="259"/>
  <c r="S121" i="259"/>
  <c r="R121" i="259"/>
  <c r="Q121" i="259"/>
  <c r="W121" i="259" s="1"/>
  <c r="Y121" i="259" s="1"/>
  <c r="U122" i="259"/>
  <c r="Q122" i="259"/>
  <c r="S122" i="259"/>
  <c r="T122" i="259"/>
  <c r="V122" i="259"/>
  <c r="R122" i="259"/>
  <c r="S123" i="259"/>
  <c r="Q123" i="259"/>
  <c r="R123" i="259"/>
  <c r="T123" i="259"/>
  <c r="U123" i="259"/>
  <c r="V123" i="259"/>
  <c r="U124" i="259"/>
  <c r="V124" i="259"/>
  <c r="Q124" i="259"/>
  <c r="R124" i="259"/>
  <c r="S124" i="259"/>
  <c r="T124" i="259"/>
  <c r="V125" i="259"/>
  <c r="U125" i="259"/>
  <c r="S125" i="259"/>
  <c r="R125" i="259"/>
  <c r="Q125" i="259"/>
  <c r="T125" i="259"/>
  <c r="U126" i="259"/>
  <c r="V126" i="259"/>
  <c r="T126" i="259"/>
  <c r="S126" i="259"/>
  <c r="Q126" i="259"/>
  <c r="R126" i="259"/>
  <c r="T127" i="259"/>
  <c r="U127" i="259"/>
  <c r="R127" i="259"/>
  <c r="S127" i="259"/>
  <c r="V127" i="259"/>
  <c r="Q127" i="259"/>
  <c r="W127" i="259" s="1"/>
  <c r="Y127" i="259" s="1"/>
  <c r="R128" i="259"/>
  <c r="Q128" i="259"/>
  <c r="V128" i="259"/>
  <c r="U128" i="259"/>
  <c r="S128" i="259"/>
  <c r="T128" i="259"/>
  <c r="T129" i="259"/>
  <c r="S129" i="259"/>
  <c r="Q129" i="259"/>
  <c r="R129" i="259"/>
  <c r="V129" i="259"/>
  <c r="U129" i="259"/>
  <c r="Q130" i="259"/>
  <c r="R130" i="259"/>
  <c r="S130" i="259"/>
  <c r="T130" i="259"/>
  <c r="U130" i="259"/>
  <c r="V130" i="259"/>
  <c r="Q131" i="259"/>
  <c r="R131" i="259"/>
  <c r="S131" i="259"/>
  <c r="T131" i="259"/>
  <c r="U131" i="259"/>
  <c r="V131" i="259"/>
  <c r="Q132" i="259"/>
  <c r="R132" i="259"/>
  <c r="S132" i="259"/>
  <c r="T132" i="259"/>
  <c r="V132" i="259"/>
  <c r="U132" i="259"/>
  <c r="R133" i="259"/>
  <c r="Q133" i="259"/>
  <c r="V133" i="259"/>
  <c r="U133" i="259"/>
  <c r="T133" i="259"/>
  <c r="S133" i="259"/>
  <c r="R134" i="259"/>
  <c r="V134" i="259"/>
  <c r="U134" i="259"/>
  <c r="T134" i="259"/>
  <c r="S134" i="259"/>
  <c r="Q134" i="259"/>
  <c r="W134" i="259" s="1"/>
  <c r="Y134" i="259" s="1"/>
  <c r="T135" i="259"/>
  <c r="U135" i="259"/>
  <c r="V135" i="259"/>
  <c r="Q135" i="259"/>
  <c r="R135" i="259"/>
  <c r="S135" i="259"/>
  <c r="R136" i="259"/>
  <c r="Q136" i="259"/>
  <c r="S136" i="259"/>
  <c r="T136" i="259"/>
  <c r="U136" i="259"/>
  <c r="V136" i="259"/>
  <c r="V137" i="259"/>
  <c r="S137" i="259"/>
  <c r="R137" i="259"/>
  <c r="Q137" i="259"/>
  <c r="U137" i="259"/>
  <c r="T137" i="259"/>
  <c r="V138" i="259"/>
  <c r="U138" i="259"/>
  <c r="S138" i="259"/>
  <c r="R138" i="259"/>
  <c r="Q138" i="259"/>
  <c r="T138" i="259"/>
  <c r="S139" i="259"/>
  <c r="R139" i="259"/>
  <c r="Q139" i="259"/>
  <c r="V139" i="259"/>
  <c r="U139" i="259"/>
  <c r="T139" i="259"/>
  <c r="R140" i="259"/>
  <c r="Q140" i="259"/>
  <c r="U140" i="259"/>
  <c r="V140" i="259"/>
  <c r="S140" i="259"/>
  <c r="T140" i="259"/>
  <c r="V141" i="259"/>
  <c r="S141" i="259"/>
  <c r="Q141" i="259"/>
  <c r="R141" i="259"/>
  <c r="T141" i="259"/>
  <c r="U141" i="259"/>
  <c r="T142" i="259"/>
  <c r="V142" i="259"/>
  <c r="U142" i="259"/>
  <c r="S142" i="259"/>
  <c r="R142" i="259"/>
  <c r="Q142" i="259"/>
  <c r="W142" i="259" s="1"/>
  <c r="Y142" i="259" s="1"/>
  <c r="S143" i="259"/>
  <c r="R143" i="259"/>
  <c r="Q143" i="259"/>
  <c r="V143" i="259"/>
  <c r="U143" i="259"/>
  <c r="T143" i="259"/>
  <c r="T144" i="259"/>
  <c r="S144" i="259"/>
  <c r="R144" i="259"/>
  <c r="Q144" i="259"/>
  <c r="V144" i="259"/>
  <c r="U144" i="259"/>
  <c r="V145" i="259"/>
  <c r="U145" i="259"/>
  <c r="T145" i="259"/>
  <c r="S145" i="259"/>
  <c r="R145" i="259"/>
  <c r="Q145" i="259"/>
  <c r="W145" i="259" s="1"/>
  <c r="Y145" i="259" s="1"/>
  <c r="Q146" i="259"/>
  <c r="R146" i="259"/>
  <c r="S146" i="259"/>
  <c r="V146" i="259"/>
  <c r="T146" i="259"/>
  <c r="U146" i="259"/>
  <c r="S147" i="259"/>
  <c r="R147" i="259"/>
  <c r="V147" i="259"/>
  <c r="Q147" i="259"/>
  <c r="T147" i="259"/>
  <c r="U147" i="259"/>
  <c r="V148" i="259"/>
  <c r="S148" i="259"/>
  <c r="U148" i="259"/>
  <c r="T148" i="259"/>
  <c r="Q148" i="259"/>
  <c r="R148" i="259"/>
  <c r="S149" i="259"/>
  <c r="V149" i="259"/>
  <c r="U149" i="259"/>
  <c r="T149" i="259"/>
  <c r="Q149" i="259"/>
  <c r="R149" i="259"/>
  <c r="R150" i="259"/>
  <c r="S150" i="259"/>
  <c r="T150" i="259"/>
  <c r="V150" i="259"/>
  <c r="Q150" i="259"/>
  <c r="U150" i="259"/>
  <c r="V151" i="259"/>
  <c r="R151" i="259"/>
  <c r="Q151" i="259"/>
  <c r="S151" i="259"/>
  <c r="T151" i="259"/>
  <c r="U151" i="259"/>
  <c r="Q152" i="259"/>
  <c r="R152" i="259"/>
  <c r="S152" i="259"/>
  <c r="T152" i="259"/>
  <c r="U152" i="259"/>
  <c r="V152" i="259"/>
  <c r="T153" i="259"/>
  <c r="S153" i="259"/>
  <c r="R153" i="259"/>
  <c r="Q153" i="259"/>
  <c r="U153" i="259"/>
  <c r="V153" i="259"/>
  <c r="X159" i="281"/>
  <c r="Y159" i="281"/>
  <c r="T159" i="281"/>
  <c r="U159" i="281"/>
  <c r="V159" i="281"/>
  <c r="W159" i="281"/>
  <c r="V163" i="281"/>
  <c r="T163" i="281"/>
  <c r="U163" i="281"/>
  <c r="Y163" i="281"/>
  <c r="X163" i="281"/>
  <c r="W163" i="281"/>
  <c r="W161" i="281"/>
  <c r="T161" i="281"/>
  <c r="U161" i="281"/>
  <c r="V161" i="281"/>
  <c r="X161" i="281"/>
  <c r="Y161" i="281"/>
  <c r="W158" i="281"/>
  <c r="X158" i="281"/>
  <c r="U158" i="281"/>
  <c r="T158" i="281"/>
  <c r="Y158" i="281"/>
  <c r="V158" i="281"/>
  <c r="U157" i="281"/>
  <c r="V157" i="281"/>
  <c r="Y157" i="281"/>
  <c r="X157" i="281"/>
  <c r="W157" i="281"/>
  <c r="T157" i="281"/>
  <c r="Z157" i="281" s="1"/>
  <c r="AB157" i="281" s="1"/>
  <c r="W156" i="281"/>
  <c r="V156" i="281"/>
  <c r="U156" i="281"/>
  <c r="T156" i="281"/>
  <c r="Y156" i="281"/>
  <c r="X156" i="281"/>
  <c r="U155" i="281"/>
  <c r="V155" i="281"/>
  <c r="W155" i="281"/>
  <c r="X155" i="281"/>
  <c r="T155" i="281"/>
  <c r="Y155" i="281"/>
  <c r="W154" i="281"/>
  <c r="Y154" i="281"/>
  <c r="U154" i="281"/>
  <c r="T154" i="281"/>
  <c r="V154" i="281"/>
  <c r="X154" i="281"/>
  <c r="U153" i="281"/>
  <c r="Y153" i="281"/>
  <c r="X153" i="281"/>
  <c r="V153" i="281"/>
  <c r="T153" i="281"/>
  <c r="W153" i="281"/>
  <c r="X152" i="281"/>
  <c r="W152" i="281"/>
  <c r="V152" i="281"/>
  <c r="U152" i="281"/>
  <c r="Y152" i="281"/>
  <c r="T152" i="281"/>
  <c r="Z152" i="281" s="1"/>
  <c r="AB152" i="281" s="1"/>
  <c r="Y151" i="281"/>
  <c r="W151" i="281"/>
  <c r="V151" i="281"/>
  <c r="U151" i="281"/>
  <c r="X151" i="281"/>
  <c r="T151" i="281"/>
  <c r="Z151" i="281" s="1"/>
  <c r="AB151" i="281" s="1"/>
  <c r="Y150" i="281"/>
  <c r="X150" i="281"/>
  <c r="W150" i="281"/>
  <c r="U150" i="281"/>
  <c r="V150" i="281"/>
  <c r="T150" i="281"/>
  <c r="Z150" i="281" s="1"/>
  <c r="AB150" i="281" s="1"/>
  <c r="T149" i="281"/>
  <c r="V149" i="281"/>
  <c r="U149" i="281"/>
  <c r="Y149" i="281"/>
  <c r="X149" i="281"/>
  <c r="W149" i="281"/>
  <c r="T148" i="281"/>
  <c r="W148" i="281"/>
  <c r="V148" i="281"/>
  <c r="X148" i="281"/>
  <c r="Y148" i="281"/>
  <c r="U148" i="281"/>
  <c r="U147" i="281"/>
  <c r="W147" i="281"/>
  <c r="X147" i="281"/>
  <c r="Y147" i="281"/>
  <c r="V147" i="281"/>
  <c r="T147" i="281"/>
  <c r="Z147" i="281" s="1"/>
  <c r="AB147" i="281" s="1"/>
  <c r="V146" i="281"/>
  <c r="W146" i="281"/>
  <c r="X146" i="281"/>
  <c r="Y146" i="281"/>
  <c r="T146" i="281"/>
  <c r="U146" i="281"/>
  <c r="Y145" i="281"/>
  <c r="X145" i="281"/>
  <c r="W145" i="281"/>
  <c r="V145" i="281"/>
  <c r="T145" i="281"/>
  <c r="U145" i="281"/>
  <c r="T144" i="281"/>
  <c r="Y144" i="281"/>
  <c r="X144" i="281"/>
  <c r="W144" i="281"/>
  <c r="U144" i="281"/>
  <c r="V144" i="281"/>
  <c r="U143" i="281"/>
  <c r="V143" i="281"/>
  <c r="W143" i="281"/>
  <c r="X143" i="281"/>
  <c r="T143" i="281"/>
  <c r="Y143" i="281"/>
  <c r="U142" i="281"/>
  <c r="V142" i="281"/>
  <c r="W142" i="281"/>
  <c r="X142" i="281"/>
  <c r="T142" i="281"/>
  <c r="Y142" i="281"/>
  <c r="V141" i="281"/>
  <c r="W141" i="281"/>
  <c r="U141" i="281"/>
  <c r="T141" i="281"/>
  <c r="Y141" i="281"/>
  <c r="X141" i="281"/>
  <c r="U140" i="281"/>
  <c r="Y140" i="281"/>
  <c r="X140" i="281"/>
  <c r="W140" i="281"/>
  <c r="V140" i="281"/>
  <c r="T140" i="281"/>
  <c r="Z140" i="281" s="1"/>
  <c r="AB140" i="281" s="1"/>
  <c r="U139" i="281"/>
  <c r="T139" i="281"/>
  <c r="Y139" i="281"/>
  <c r="X139" i="281"/>
  <c r="W139" i="281"/>
  <c r="V139" i="281"/>
  <c r="W138" i="281"/>
  <c r="T138" i="281"/>
  <c r="V138" i="281"/>
  <c r="U138" i="281"/>
  <c r="Y138" i="281"/>
  <c r="X138" i="281"/>
  <c r="T137" i="281"/>
  <c r="V137" i="281"/>
  <c r="W137" i="281"/>
  <c r="X137" i="281"/>
  <c r="Y137" i="281"/>
  <c r="U137" i="281"/>
  <c r="X136" i="281"/>
  <c r="T136" i="281"/>
  <c r="U136" i="281"/>
  <c r="V136" i="281"/>
  <c r="W136" i="281"/>
  <c r="Y136" i="281"/>
  <c r="W135" i="281"/>
  <c r="V135" i="281"/>
  <c r="U135" i="281"/>
  <c r="Y135" i="281"/>
  <c r="T135" i="281"/>
  <c r="X135" i="281"/>
  <c r="T134" i="281"/>
  <c r="U134" i="281"/>
  <c r="Y134" i="281"/>
  <c r="X134" i="281"/>
  <c r="W134" i="281"/>
  <c r="V134" i="281"/>
  <c r="W133" i="281"/>
  <c r="Y133" i="281"/>
  <c r="X133" i="281"/>
  <c r="V133" i="281"/>
  <c r="U133" i="281"/>
  <c r="T133" i="281"/>
  <c r="Z133" i="281" s="1"/>
  <c r="AB133" i="281" s="1"/>
  <c r="U132" i="281"/>
  <c r="T132" i="281"/>
  <c r="Y132" i="281"/>
  <c r="X132" i="281"/>
  <c r="W132" i="281"/>
  <c r="V132" i="281"/>
  <c r="Y131" i="281"/>
  <c r="X131" i="281"/>
  <c r="W131" i="281"/>
  <c r="T131" i="281"/>
  <c r="U131" i="281"/>
  <c r="V131" i="281"/>
  <c r="Y130" i="281"/>
  <c r="X130" i="281"/>
  <c r="W130" i="281"/>
  <c r="V130" i="281"/>
  <c r="U130" i="281"/>
  <c r="T130" i="281"/>
  <c r="Z130" i="281" s="1"/>
  <c r="AB130" i="281" s="1"/>
  <c r="X129" i="281"/>
  <c r="Y129" i="281"/>
  <c r="T129" i="281"/>
  <c r="U129" i="281"/>
  <c r="V129" i="281"/>
  <c r="W129" i="281"/>
  <c r="T128" i="281"/>
  <c r="V128" i="281"/>
  <c r="W128" i="281"/>
  <c r="X128" i="281"/>
  <c r="Y128" i="281"/>
  <c r="U128" i="281"/>
  <c r="V127" i="281"/>
  <c r="T127" i="281"/>
  <c r="U127" i="281"/>
  <c r="W127" i="281"/>
  <c r="X127" i="281"/>
  <c r="Y127" i="281"/>
  <c r="V126" i="281"/>
  <c r="W126" i="281"/>
  <c r="Y126" i="281"/>
  <c r="X126" i="281"/>
  <c r="T126" i="281"/>
  <c r="U126" i="281"/>
  <c r="T125" i="281"/>
  <c r="Y125" i="281"/>
  <c r="X125" i="281"/>
  <c r="W125" i="281"/>
  <c r="U125" i="281"/>
  <c r="V125" i="281"/>
  <c r="W124" i="281"/>
  <c r="V124" i="281"/>
  <c r="U124" i="281"/>
  <c r="T124" i="281"/>
  <c r="Y124" i="281"/>
  <c r="X124" i="281"/>
  <c r="V123" i="281"/>
  <c r="T123" i="281"/>
  <c r="U123" i="281"/>
  <c r="W123" i="281"/>
  <c r="X123" i="281"/>
  <c r="Y123" i="281"/>
  <c r="T122" i="281"/>
  <c r="Y122" i="281"/>
  <c r="X122" i="281"/>
  <c r="W122" i="281"/>
  <c r="V122" i="281"/>
  <c r="U122" i="281"/>
  <c r="W121" i="281"/>
  <c r="V121" i="281"/>
  <c r="U121" i="281"/>
  <c r="T121" i="281"/>
  <c r="Y121" i="281"/>
  <c r="X121" i="281"/>
  <c r="U120" i="281"/>
  <c r="V120" i="281"/>
  <c r="W120" i="281"/>
  <c r="X120" i="281"/>
  <c r="Y120" i="281"/>
  <c r="T120" i="281"/>
  <c r="Z120" i="281" s="1"/>
  <c r="AB120" i="281" s="1"/>
  <c r="U119" i="281"/>
  <c r="T119" i="281"/>
  <c r="W119" i="281"/>
  <c r="Y119" i="281"/>
  <c r="X119" i="281"/>
  <c r="V119" i="281"/>
  <c r="X118" i="281"/>
  <c r="W118" i="281"/>
  <c r="V118" i="281"/>
  <c r="U118" i="281"/>
  <c r="T118" i="281"/>
  <c r="Y118" i="281"/>
  <c r="V117" i="281"/>
  <c r="W117" i="281"/>
  <c r="X117" i="281"/>
  <c r="Y117" i="281"/>
  <c r="U117" i="281"/>
  <c r="T117" i="281"/>
  <c r="Z117" i="281" s="1"/>
  <c r="AB117" i="281" s="1"/>
  <c r="W116" i="281"/>
  <c r="X116" i="281"/>
  <c r="Y116" i="281"/>
  <c r="T116" i="281"/>
  <c r="U116" i="281"/>
  <c r="V116" i="281"/>
  <c r="W115" i="281"/>
  <c r="V115" i="281"/>
  <c r="Y115" i="281"/>
  <c r="X115" i="281"/>
  <c r="T115" i="281"/>
  <c r="U115" i="281"/>
  <c r="V114" i="281"/>
  <c r="Y114" i="281"/>
  <c r="U114" i="281"/>
  <c r="T114" i="281"/>
  <c r="X114" i="281"/>
  <c r="W114" i="281"/>
  <c r="I114" i="281"/>
  <c r="T172" i="281"/>
  <c r="Y113" i="281"/>
  <c r="X113" i="281"/>
  <c r="W113" i="281"/>
  <c r="V113" i="281"/>
  <c r="U113" i="281"/>
  <c r="T113" i="281"/>
  <c r="Z113" i="281" s="1"/>
  <c r="AB113" i="281" s="1"/>
  <c r="X112" i="281"/>
  <c r="W112" i="281"/>
  <c r="V112" i="281"/>
  <c r="U112" i="281"/>
  <c r="T112" i="281"/>
  <c r="Y112" i="281"/>
  <c r="U111" i="281"/>
  <c r="Y111" i="281"/>
  <c r="X111" i="281"/>
  <c r="W111" i="281"/>
  <c r="V111" i="281"/>
  <c r="T111" i="281"/>
  <c r="Z111" i="281" s="1"/>
  <c r="AB111" i="281" s="1"/>
  <c r="X110" i="281"/>
  <c r="V110" i="281"/>
  <c r="T110" i="281"/>
  <c r="U110" i="281"/>
  <c r="Y110" i="281"/>
  <c r="W110" i="281"/>
  <c r="V172" i="281"/>
  <c r="I110" i="281"/>
  <c r="U109" i="281"/>
  <c r="V109" i="281"/>
  <c r="W109" i="281"/>
  <c r="X109" i="281"/>
  <c r="Y109" i="281"/>
  <c r="T109" i="281"/>
  <c r="Z109" i="281" s="1"/>
  <c r="AB109" i="281" s="1"/>
  <c r="W108" i="281"/>
  <c r="V108" i="281"/>
  <c r="U108" i="281"/>
  <c r="T108" i="281"/>
  <c r="Y108" i="281"/>
  <c r="X108" i="281"/>
  <c r="T107" i="281"/>
  <c r="U107" i="281"/>
  <c r="V107" i="281"/>
  <c r="W107" i="281"/>
  <c r="X107" i="281"/>
  <c r="Y107" i="281"/>
  <c r="U106" i="281"/>
  <c r="T106" i="281"/>
  <c r="Y106" i="281"/>
  <c r="X106" i="281"/>
  <c r="W106" i="281"/>
  <c r="V106" i="281"/>
  <c r="Y105" i="281"/>
  <c r="X105" i="281"/>
  <c r="W105" i="281"/>
  <c r="U105" i="281"/>
  <c r="T105" i="281"/>
  <c r="V105" i="281"/>
  <c r="Y104" i="281"/>
  <c r="T104" i="281"/>
  <c r="U104" i="281"/>
  <c r="V104" i="281"/>
  <c r="W104" i="281"/>
  <c r="X104" i="281"/>
  <c r="W103" i="281"/>
  <c r="X103" i="281"/>
  <c r="T103" i="281"/>
  <c r="Y103" i="281"/>
  <c r="U103" i="281"/>
  <c r="V103" i="281"/>
  <c r="V102" i="281"/>
  <c r="T102" i="281"/>
  <c r="W102" i="281"/>
  <c r="X102" i="281"/>
  <c r="Y102" i="281"/>
  <c r="U102" i="281"/>
  <c r="U101" i="281"/>
  <c r="Y101" i="281"/>
  <c r="X101" i="281"/>
  <c r="W101" i="281"/>
  <c r="V101" i="281"/>
  <c r="T101" i="281"/>
  <c r="Z101" i="281" s="1"/>
  <c r="AB101" i="281" s="1"/>
  <c r="W100" i="281"/>
  <c r="Y100" i="281"/>
  <c r="X100" i="281"/>
  <c r="T100" i="281"/>
  <c r="U100" i="281"/>
  <c r="V100" i="281"/>
  <c r="X99" i="281"/>
  <c r="Y99" i="281"/>
  <c r="V99" i="281"/>
  <c r="T99" i="281"/>
  <c r="U99" i="281"/>
  <c r="W99" i="281"/>
  <c r="T98" i="281"/>
  <c r="U98" i="281"/>
  <c r="V98" i="281"/>
  <c r="W98" i="281"/>
  <c r="X98" i="281"/>
  <c r="Y98" i="281"/>
  <c r="U97" i="281"/>
  <c r="Y97" i="281"/>
  <c r="X97" i="281"/>
  <c r="W97" i="281"/>
  <c r="V97" i="281"/>
  <c r="T97" i="281"/>
  <c r="Z97" i="281" s="1"/>
  <c r="AB97" i="281" s="1"/>
  <c r="Y96" i="281"/>
  <c r="X96" i="281"/>
  <c r="W96" i="281"/>
  <c r="U96" i="281"/>
  <c r="T96" i="281"/>
  <c r="V96" i="281"/>
  <c r="X95" i="281"/>
  <c r="Y95" i="281"/>
  <c r="T95" i="281"/>
  <c r="W95" i="281"/>
  <c r="V95" i="281"/>
  <c r="U95" i="281"/>
  <c r="X94" i="281"/>
  <c r="Y94" i="281"/>
  <c r="T94" i="281"/>
  <c r="U94" i="281"/>
  <c r="V94" i="281"/>
  <c r="W94" i="281"/>
  <c r="T93" i="281"/>
  <c r="U93" i="281"/>
  <c r="Y93" i="281"/>
  <c r="X93" i="281"/>
  <c r="W93" i="281"/>
  <c r="V93" i="281"/>
  <c r="Y92" i="281"/>
  <c r="X92" i="281"/>
  <c r="W92" i="281"/>
  <c r="V92" i="281"/>
  <c r="U92" i="281"/>
  <c r="T92" i="281"/>
  <c r="Z92" i="281" s="1"/>
  <c r="AB92" i="281" s="1"/>
  <c r="W91" i="281"/>
  <c r="V91" i="281"/>
  <c r="U91" i="281"/>
  <c r="T91" i="281"/>
  <c r="Y91" i="281"/>
  <c r="X91" i="281"/>
  <c r="T90" i="281"/>
  <c r="Y90" i="281"/>
  <c r="X90" i="281"/>
  <c r="W90" i="281"/>
  <c r="V90" i="281"/>
  <c r="U90" i="281"/>
  <c r="Y89" i="281"/>
  <c r="X89" i="281"/>
  <c r="U89" i="281"/>
  <c r="V89" i="281"/>
  <c r="T89" i="281"/>
  <c r="W89" i="281"/>
  <c r="V88" i="281"/>
  <c r="W88" i="281"/>
  <c r="X88" i="281"/>
  <c r="Y88" i="281"/>
  <c r="T88" i="281"/>
  <c r="U88" i="281"/>
  <c r="T87" i="281"/>
  <c r="U87" i="281"/>
  <c r="V87" i="281"/>
  <c r="X87" i="281"/>
  <c r="Y87" i="281"/>
  <c r="W87" i="281"/>
  <c r="T86" i="281"/>
  <c r="X86" i="281"/>
  <c r="U86" i="281"/>
  <c r="Y86" i="281"/>
  <c r="W86" i="281"/>
  <c r="V86" i="281"/>
  <c r="X85" i="281"/>
  <c r="V85" i="281"/>
  <c r="T85" i="281"/>
  <c r="U85" i="281"/>
  <c r="Y85" i="281"/>
  <c r="W85" i="281"/>
  <c r="V84" i="281"/>
  <c r="T84" i="281"/>
  <c r="U84" i="281"/>
  <c r="W84" i="281"/>
  <c r="X84" i="281"/>
  <c r="Y84" i="281"/>
  <c r="U83" i="281"/>
  <c r="V83" i="281"/>
  <c r="W83" i="281"/>
  <c r="Y83" i="281"/>
  <c r="X83" i="281"/>
  <c r="T83" i="281"/>
  <c r="Z83" i="281" s="1"/>
  <c r="AB83" i="281" s="1"/>
  <c r="W82" i="281"/>
  <c r="X82" i="281"/>
  <c r="Y82" i="281"/>
  <c r="T82" i="281"/>
  <c r="U82" i="281"/>
  <c r="V82" i="281"/>
  <c r="W81" i="281"/>
  <c r="U81" i="281"/>
  <c r="V81" i="281"/>
  <c r="T81" i="281"/>
  <c r="Y81" i="281"/>
  <c r="X81" i="281"/>
  <c r="T80" i="281"/>
  <c r="Y80" i="281"/>
  <c r="V80" i="281"/>
  <c r="W80" i="281"/>
  <c r="X80" i="281"/>
  <c r="U80" i="281"/>
  <c r="V79" i="281"/>
  <c r="U79" i="281"/>
  <c r="T79" i="281"/>
  <c r="Y79" i="281"/>
  <c r="X79" i="281"/>
  <c r="W79" i="281"/>
  <c r="T78" i="281"/>
  <c r="U78" i="281"/>
  <c r="V78" i="281"/>
  <c r="W78" i="281"/>
  <c r="X78" i="281"/>
  <c r="Y78" i="281"/>
  <c r="W77" i="281"/>
  <c r="U77" i="281"/>
  <c r="T77" i="281"/>
  <c r="V77" i="281"/>
  <c r="X77" i="281"/>
  <c r="Y77" i="281"/>
  <c r="W76" i="281"/>
  <c r="V76" i="281"/>
  <c r="U76" i="281"/>
  <c r="T76" i="281"/>
  <c r="Y76" i="281"/>
  <c r="X76" i="281"/>
  <c r="U75" i="281"/>
  <c r="W75" i="281"/>
  <c r="Y75" i="281"/>
  <c r="T75" i="281"/>
  <c r="X75" i="281"/>
  <c r="V75" i="281"/>
  <c r="W74" i="281"/>
  <c r="U74" i="281"/>
  <c r="T74" i="281"/>
  <c r="X74" i="281"/>
  <c r="Y74" i="281"/>
  <c r="V74" i="281"/>
  <c r="T73" i="281"/>
  <c r="V73" i="281"/>
  <c r="U73" i="281"/>
  <c r="Y73" i="281"/>
  <c r="X73" i="281"/>
  <c r="W73" i="281"/>
  <c r="T72" i="281"/>
  <c r="U72" i="281"/>
  <c r="V72" i="281"/>
  <c r="W72" i="281"/>
  <c r="X72" i="281"/>
  <c r="Y72" i="281"/>
  <c r="U71" i="281"/>
  <c r="V71" i="281"/>
  <c r="X71" i="281"/>
  <c r="Y71" i="281"/>
  <c r="W71" i="281"/>
  <c r="T71" i="281"/>
  <c r="Z71" i="281" s="1"/>
  <c r="AB71" i="281" s="1"/>
  <c r="Y70" i="281"/>
  <c r="X70" i="281"/>
  <c r="W70" i="281"/>
  <c r="T70" i="281"/>
  <c r="V70" i="281"/>
  <c r="U70" i="281"/>
  <c r="V69" i="281"/>
  <c r="W69" i="281"/>
  <c r="Y69" i="281"/>
  <c r="U69" i="281"/>
  <c r="X69" i="281"/>
  <c r="T69" i="281"/>
  <c r="Z69" i="281" s="1"/>
  <c r="AB69" i="281" s="1"/>
  <c r="W68" i="281"/>
  <c r="U68" i="281"/>
  <c r="T68" i="281"/>
  <c r="Y68" i="281"/>
  <c r="X68" i="281"/>
  <c r="V68" i="281"/>
  <c r="T67" i="281"/>
  <c r="U67" i="281"/>
  <c r="V67" i="281"/>
  <c r="W67" i="281"/>
  <c r="X67" i="281"/>
  <c r="Y67" i="281"/>
  <c r="I67" i="281"/>
  <c r="X172" i="281"/>
  <c r="V66" i="281"/>
  <c r="W66" i="281"/>
  <c r="U66" i="281"/>
  <c r="T66" i="281"/>
  <c r="Y66" i="281"/>
  <c r="X66" i="281"/>
  <c r="V65" i="281"/>
  <c r="W65" i="281"/>
  <c r="X65" i="281"/>
  <c r="Y65" i="281"/>
  <c r="T65" i="281"/>
  <c r="U65" i="281"/>
  <c r="T64" i="281"/>
  <c r="U64" i="281"/>
  <c r="Y64" i="281"/>
  <c r="X64" i="281"/>
  <c r="W64" i="281"/>
  <c r="V64" i="281"/>
  <c r="Y63" i="281"/>
  <c r="U63" i="281"/>
  <c r="T63" i="281"/>
  <c r="W63" i="281"/>
  <c r="V63" i="281"/>
  <c r="X63" i="281"/>
  <c r="U62" i="281"/>
  <c r="V62" i="281"/>
  <c r="W62" i="281"/>
  <c r="X62" i="281"/>
  <c r="Y62" i="281"/>
  <c r="T62" i="281"/>
  <c r="Z62" i="281" s="1"/>
  <c r="AB62" i="281" s="1"/>
  <c r="X61" i="281"/>
  <c r="W61" i="281"/>
  <c r="Y61" i="281"/>
  <c r="V61" i="281"/>
  <c r="T61" i="281"/>
  <c r="U61" i="281"/>
  <c r="W60" i="281"/>
  <c r="U60" i="281"/>
  <c r="T60" i="281"/>
  <c r="V60" i="281"/>
  <c r="Y60" i="281"/>
  <c r="X60" i="281"/>
  <c r="T59" i="281"/>
  <c r="W59" i="281"/>
  <c r="X59" i="281"/>
  <c r="Y59" i="281"/>
  <c r="V59" i="281"/>
  <c r="U59" i="281"/>
  <c r="T58" i="281"/>
  <c r="V58" i="281"/>
  <c r="U58" i="281"/>
  <c r="X58" i="281"/>
  <c r="Y58" i="281"/>
  <c r="W58" i="281"/>
  <c r="X57" i="281"/>
  <c r="W57" i="281"/>
  <c r="U57" i="281"/>
  <c r="T57" i="281"/>
  <c r="Y57" i="281"/>
  <c r="V57" i="281"/>
  <c r="W56" i="281"/>
  <c r="V56" i="281"/>
  <c r="T56" i="281"/>
  <c r="U56" i="281"/>
  <c r="Y56" i="281"/>
  <c r="X56" i="281"/>
  <c r="W55" i="281"/>
  <c r="U55" i="281"/>
  <c r="T55" i="281"/>
  <c r="Y55" i="281"/>
  <c r="V55" i="281"/>
  <c r="X55" i="281"/>
  <c r="I55" i="281"/>
  <c r="T170" i="281"/>
  <c r="Y54" i="281"/>
  <c r="T54" i="281"/>
  <c r="U54" i="281"/>
  <c r="V54" i="281"/>
  <c r="W54" i="281"/>
  <c r="X54" i="281"/>
  <c r="T53" i="281"/>
  <c r="V53" i="281"/>
  <c r="W53" i="281"/>
  <c r="X53" i="281"/>
  <c r="Y53" i="281"/>
  <c r="U53" i="281"/>
  <c r="W52" i="281"/>
  <c r="X52" i="281"/>
  <c r="Y52" i="281"/>
  <c r="V52" i="281"/>
  <c r="U52" i="281"/>
  <c r="T52" i="281"/>
  <c r="Z52" i="281" s="1"/>
  <c r="AB52" i="281" s="1"/>
  <c r="Y51" i="281"/>
  <c r="W51" i="281"/>
  <c r="T51" i="281"/>
  <c r="X51" i="281"/>
  <c r="U51" i="281"/>
  <c r="V51" i="281"/>
  <c r="T50" i="281"/>
  <c r="W50" i="281"/>
  <c r="Y50" i="281"/>
  <c r="V50" i="281"/>
  <c r="X50" i="281"/>
  <c r="U50" i="281"/>
  <c r="X49" i="281"/>
  <c r="Y49" i="281"/>
  <c r="T49" i="281"/>
  <c r="U49" i="281"/>
  <c r="V49" i="281"/>
  <c r="W49" i="281"/>
  <c r="U48" i="281"/>
  <c r="T48" i="281"/>
  <c r="W48" i="281"/>
  <c r="Y48" i="281"/>
  <c r="X48" i="281"/>
  <c r="V48" i="281"/>
  <c r="T47" i="281"/>
  <c r="X47" i="281"/>
  <c r="U47" i="281"/>
  <c r="V47" i="281"/>
  <c r="W47" i="281"/>
  <c r="Y47" i="281"/>
  <c r="T46" i="281"/>
  <c r="U46" i="281"/>
  <c r="V46" i="281"/>
  <c r="W46" i="281"/>
  <c r="X46" i="281"/>
  <c r="Y46" i="281"/>
  <c r="U45" i="281"/>
  <c r="T45" i="281"/>
  <c r="Y45" i="281"/>
  <c r="X45" i="281"/>
  <c r="W45" i="281"/>
  <c r="V45" i="281"/>
  <c r="I45" i="281"/>
  <c r="Y171" i="281"/>
  <c r="V44" i="281"/>
  <c r="U44" i="281"/>
  <c r="Y44" i="281"/>
  <c r="X44" i="281"/>
  <c r="W44" i="281"/>
  <c r="T44" i="281"/>
  <c r="Z44" i="281" s="1"/>
  <c r="AB44" i="281" s="1"/>
  <c r="W43" i="281"/>
  <c r="X43" i="281"/>
  <c r="V43" i="281"/>
  <c r="Y43" i="281"/>
  <c r="T43" i="281"/>
  <c r="U43" i="281"/>
  <c r="Y42" i="281"/>
  <c r="T42" i="281"/>
  <c r="V42" i="281"/>
  <c r="W42" i="281"/>
  <c r="X42" i="281"/>
  <c r="U42" i="281"/>
  <c r="X41" i="281"/>
  <c r="Y41" i="281"/>
  <c r="V41" i="281"/>
  <c r="U41" i="281"/>
  <c r="T41" i="281"/>
  <c r="W41" i="281"/>
  <c r="Y172" i="281"/>
  <c r="I41" i="281"/>
  <c r="Y40" i="281"/>
  <c r="X40" i="281"/>
  <c r="W40" i="281"/>
  <c r="V40" i="281"/>
  <c r="T40" i="281"/>
  <c r="U40" i="281"/>
  <c r="W172" i="281"/>
  <c r="I40" i="281"/>
  <c r="T39" i="281"/>
  <c r="V39" i="281"/>
  <c r="U39" i="281"/>
  <c r="Y39" i="281"/>
  <c r="X39" i="281"/>
  <c r="W39" i="281"/>
  <c r="T38" i="281"/>
  <c r="U38" i="281"/>
  <c r="V38" i="281"/>
  <c r="W38" i="281"/>
  <c r="X38" i="281"/>
  <c r="Y38" i="281"/>
  <c r="W37" i="281"/>
  <c r="V37" i="281"/>
  <c r="U37" i="281"/>
  <c r="T37" i="281"/>
  <c r="X37" i="281"/>
  <c r="Y37" i="281"/>
  <c r="V36" i="281"/>
  <c r="W36" i="281"/>
  <c r="X36" i="281"/>
  <c r="Y36" i="281"/>
  <c r="U36" i="281"/>
  <c r="T36" i="281"/>
  <c r="Z36" i="281" s="1"/>
  <c r="AB36" i="281" s="1"/>
  <c r="S172" i="281"/>
  <c r="U172" i="281" s="1"/>
  <c r="I36" i="281"/>
  <c r="U35" i="281"/>
  <c r="T35" i="281"/>
  <c r="Y35" i="281"/>
  <c r="X35" i="281"/>
  <c r="V35" i="281"/>
  <c r="W35" i="281"/>
  <c r="Y34" i="281"/>
  <c r="U34" i="281"/>
  <c r="T34" i="281"/>
  <c r="X34" i="281"/>
  <c r="W34" i="281"/>
  <c r="V34" i="281"/>
  <c r="W33" i="281"/>
  <c r="V33" i="281"/>
  <c r="U33" i="281"/>
  <c r="T33" i="281"/>
  <c r="Y33" i="281"/>
  <c r="X33" i="281"/>
  <c r="X32" i="281"/>
  <c r="Y32" i="281"/>
  <c r="V32" i="281"/>
  <c r="U32" i="281"/>
  <c r="T32" i="281"/>
  <c r="W32" i="281"/>
  <c r="V31" i="281"/>
  <c r="W31" i="281"/>
  <c r="X31" i="281"/>
  <c r="Y31" i="281"/>
  <c r="T31" i="281"/>
  <c r="U31" i="281"/>
  <c r="U30" i="281"/>
  <c r="W30" i="281"/>
  <c r="X30" i="281"/>
  <c r="Y30" i="281"/>
  <c r="V30" i="281"/>
  <c r="T30" i="281"/>
  <c r="Z30" i="281" s="1"/>
  <c r="AB30" i="281" s="1"/>
  <c r="Y29" i="281"/>
  <c r="W29" i="281"/>
  <c r="V29" i="281"/>
  <c r="U29" i="281"/>
  <c r="T29" i="281"/>
  <c r="X29" i="281"/>
  <c r="V28" i="281"/>
  <c r="Y28" i="281"/>
  <c r="U28" i="281"/>
  <c r="W28" i="281"/>
  <c r="X28" i="281"/>
  <c r="T28" i="281"/>
  <c r="Z28" i="281" s="1"/>
  <c r="AB28" i="281" s="1"/>
  <c r="Y169" i="281"/>
  <c r="I28" i="281"/>
  <c r="U27" i="281"/>
  <c r="T27" i="281"/>
  <c r="Y27" i="281"/>
  <c r="X27" i="281"/>
  <c r="W27" i="281"/>
  <c r="V27" i="281"/>
  <c r="Y26" i="281"/>
  <c r="U26" i="281"/>
  <c r="V26" i="281"/>
  <c r="W26" i="281"/>
  <c r="X26" i="281"/>
  <c r="T26" i="281"/>
  <c r="Z26" i="281" s="1"/>
  <c r="AB26" i="281" s="1"/>
  <c r="W25" i="281"/>
  <c r="Y25" i="281"/>
  <c r="X25" i="281"/>
  <c r="V25" i="281"/>
  <c r="U25" i="281"/>
  <c r="T25" i="281"/>
  <c r="Z25" i="281" s="1"/>
  <c r="AB25" i="281" s="1"/>
  <c r="X24" i="281"/>
  <c r="U24" i="281"/>
  <c r="Y24" i="281"/>
  <c r="V24" i="281"/>
  <c r="T24" i="281"/>
  <c r="W24" i="281"/>
  <c r="X23" i="281"/>
  <c r="T23" i="281"/>
  <c r="Y23" i="281"/>
  <c r="V23" i="281"/>
  <c r="U23" i="281"/>
  <c r="W23" i="281"/>
  <c r="Y22" i="281"/>
  <c r="W22" i="281"/>
  <c r="V22" i="281"/>
  <c r="U22" i="281"/>
  <c r="T22" i="281"/>
  <c r="X22" i="281"/>
  <c r="V21" i="281"/>
  <c r="U21" i="281"/>
  <c r="T21" i="281"/>
  <c r="X21" i="281"/>
  <c r="Y21" i="281"/>
  <c r="W21" i="281"/>
  <c r="X20" i="281"/>
  <c r="W20" i="281"/>
  <c r="V20" i="281"/>
  <c r="U20" i="281"/>
  <c r="T20" i="281"/>
  <c r="Y20" i="281"/>
  <c r="X19" i="281"/>
  <c r="W19" i="281"/>
  <c r="U19" i="281"/>
  <c r="T19" i="281"/>
  <c r="V19" i="281"/>
  <c r="Y19" i="281"/>
  <c r="V18" i="281"/>
  <c r="U18" i="281"/>
  <c r="T18" i="281"/>
  <c r="W18" i="281"/>
  <c r="Y18" i="281"/>
  <c r="X18" i="281"/>
  <c r="X17" i="281"/>
  <c r="U17" i="281"/>
  <c r="T17" i="281"/>
  <c r="Y17" i="281"/>
  <c r="V17" i="281"/>
  <c r="W17" i="281"/>
  <c r="I17" i="281"/>
  <c r="W169" i="281"/>
  <c r="X16" i="281"/>
  <c r="Y16" i="281"/>
  <c r="W16" i="281"/>
  <c r="V16" i="281"/>
  <c r="U16" i="281"/>
  <c r="T16" i="281"/>
  <c r="Z16" i="281" s="1"/>
  <c r="AB16" i="281" s="1"/>
  <c r="V15" i="281"/>
  <c r="U15" i="281"/>
  <c r="Y15" i="281"/>
  <c r="W15" i="281"/>
  <c r="X15" i="281"/>
  <c r="T15" i="281"/>
  <c r="Z15" i="281" s="1"/>
  <c r="AB15" i="281" s="1"/>
  <c r="T14" i="281"/>
  <c r="Y14" i="281"/>
  <c r="V14" i="281"/>
  <c r="W14" i="281"/>
  <c r="X14" i="281"/>
  <c r="U14" i="281"/>
  <c r="W13" i="281"/>
  <c r="Y13" i="281"/>
  <c r="T13" i="281"/>
  <c r="U13" i="281"/>
  <c r="V13" i="281"/>
  <c r="X13" i="281"/>
  <c r="I13" i="281"/>
  <c r="Y170" i="281"/>
  <c r="T12" i="281"/>
  <c r="X12" i="281"/>
  <c r="V12" i="281"/>
  <c r="Y12" i="281"/>
  <c r="U12" i="281"/>
  <c r="W12" i="281"/>
  <c r="X11" i="281"/>
  <c r="Y11" i="281"/>
  <c r="W11" i="281"/>
  <c r="V11" i="281"/>
  <c r="U11" i="281"/>
  <c r="T11" i="281"/>
  <c r="Z11" i="281" s="1"/>
  <c r="AB11" i="281" s="1"/>
  <c r="T10" i="281"/>
  <c r="Y10" i="281"/>
  <c r="X10" i="281"/>
  <c r="U10" i="281"/>
  <c r="W10" i="281"/>
  <c r="V10" i="281"/>
  <c r="T9" i="281"/>
  <c r="U9" i="281"/>
  <c r="W9" i="281"/>
  <c r="X9" i="281"/>
  <c r="Y9" i="281"/>
  <c r="V9" i="281"/>
  <c r="X169" i="281"/>
  <c r="I9" i="281"/>
  <c r="S171" i="281"/>
  <c r="U171" i="281" s="1"/>
  <c r="W8" i="281"/>
  <c r="V8" i="281"/>
  <c r="U8" i="281"/>
  <c r="X8" i="281"/>
  <c r="Y8" i="281"/>
  <c r="T8" i="281"/>
  <c r="Z8" i="281" s="1"/>
  <c r="AB8" i="281" s="1"/>
  <c r="U7" i="281"/>
  <c r="W7" i="281"/>
  <c r="X7" i="281"/>
  <c r="Y7" i="281"/>
  <c r="V7" i="281"/>
  <c r="T7" i="281"/>
  <c r="Z7" i="281" s="1"/>
  <c r="AB7" i="281" s="1"/>
  <c r="V6" i="281"/>
  <c r="U6" i="281"/>
  <c r="T6" i="281"/>
  <c r="Y6" i="281"/>
  <c r="X6" i="281"/>
  <c r="W6" i="281"/>
  <c r="AL4" i="281"/>
  <c r="AG6" i="281"/>
  <c r="Y5" i="281"/>
  <c r="W5" i="281"/>
  <c r="V5" i="281"/>
  <c r="U5" i="281"/>
  <c r="T5" i="281"/>
  <c r="X5" i="281"/>
  <c r="Y4" i="281"/>
  <c r="X4" i="281"/>
  <c r="T4" i="281"/>
  <c r="U4" i="281"/>
  <c r="V4" i="281"/>
  <c r="W4" i="281"/>
  <c r="I4" i="281"/>
  <c r="S170" i="281"/>
  <c r="T3" i="281"/>
  <c r="V3" i="281"/>
  <c r="Y3" i="281"/>
  <c r="X3" i="281"/>
  <c r="W3" i="281"/>
  <c r="U3" i="281"/>
  <c r="V170" i="281"/>
  <c r="I3" i="281"/>
  <c r="Y2" i="281"/>
  <c r="Y165" i="281" s="1"/>
  <c r="W2" i="281"/>
  <c r="W165" i="281" s="1"/>
  <c r="V2" i="281"/>
  <c r="V165" i="281" s="1"/>
  <c r="U2" i="281"/>
  <c r="T2" i="281"/>
  <c r="G165" i="281"/>
  <c r="X2" i="281"/>
  <c r="X165" i="281" s="1"/>
  <c r="I2" i="281"/>
  <c r="W170" i="281"/>
  <c r="A165" i="281"/>
  <c r="X170" i="281"/>
  <c r="V161" i="280"/>
  <c r="T161" i="280"/>
  <c r="Y161" i="280"/>
  <c r="X161" i="280"/>
  <c r="W161" i="280"/>
  <c r="U161" i="280"/>
  <c r="U159" i="280"/>
  <c r="T159" i="280"/>
  <c r="W159" i="280"/>
  <c r="X159" i="280"/>
  <c r="Y159" i="280"/>
  <c r="V159" i="280"/>
  <c r="W158" i="280"/>
  <c r="V158" i="280"/>
  <c r="U158" i="280"/>
  <c r="T158" i="280"/>
  <c r="X158" i="280"/>
  <c r="Y158" i="280"/>
  <c r="X157" i="280"/>
  <c r="W157" i="280"/>
  <c r="V157" i="280"/>
  <c r="U157" i="280"/>
  <c r="Y157" i="280"/>
  <c r="T157" i="280"/>
  <c r="Z157" i="280" s="1"/>
  <c r="AB157" i="280" s="1"/>
  <c r="Y156" i="280"/>
  <c r="X156" i="280"/>
  <c r="W156" i="280"/>
  <c r="V156" i="280"/>
  <c r="U156" i="280"/>
  <c r="T156" i="280"/>
  <c r="Z156" i="280" s="1"/>
  <c r="AB156" i="280" s="1"/>
  <c r="T155" i="280"/>
  <c r="U155" i="280"/>
  <c r="V155" i="280"/>
  <c r="X155" i="280"/>
  <c r="Y155" i="280"/>
  <c r="W155" i="280"/>
  <c r="W154" i="280"/>
  <c r="X154" i="280"/>
  <c r="Y154" i="280"/>
  <c r="T154" i="280"/>
  <c r="V154" i="280"/>
  <c r="U154" i="280"/>
  <c r="T153" i="280"/>
  <c r="V153" i="280"/>
  <c r="X153" i="280"/>
  <c r="Y153" i="280"/>
  <c r="U153" i="280"/>
  <c r="W153" i="280"/>
  <c r="X152" i="280"/>
  <c r="Y152" i="280"/>
  <c r="T152" i="280"/>
  <c r="U152" i="280"/>
  <c r="V152" i="280"/>
  <c r="W152" i="280"/>
  <c r="Y151" i="280"/>
  <c r="T151" i="280"/>
  <c r="U151" i="280"/>
  <c r="V151" i="280"/>
  <c r="W151" i="280"/>
  <c r="X151" i="280"/>
  <c r="X150" i="280"/>
  <c r="W150" i="280"/>
  <c r="V150" i="280"/>
  <c r="U150" i="280"/>
  <c r="T150" i="280"/>
  <c r="Y150" i="280"/>
  <c r="T149" i="280"/>
  <c r="Y149" i="280"/>
  <c r="X149" i="280"/>
  <c r="W149" i="280"/>
  <c r="V149" i="280"/>
  <c r="U149" i="280"/>
  <c r="T148" i="280"/>
  <c r="U148" i="280"/>
  <c r="Y148" i="280"/>
  <c r="V148" i="280"/>
  <c r="W148" i="280"/>
  <c r="X148" i="280"/>
  <c r="U147" i="280"/>
  <c r="W147" i="280"/>
  <c r="Y147" i="280"/>
  <c r="X147" i="280"/>
  <c r="T147" i="280"/>
  <c r="V147" i="280"/>
  <c r="W146" i="280"/>
  <c r="X146" i="280"/>
  <c r="V146" i="280"/>
  <c r="U146" i="280"/>
  <c r="T146" i="280"/>
  <c r="Y146" i="280"/>
  <c r="W145" i="280"/>
  <c r="V145" i="280"/>
  <c r="T145" i="280"/>
  <c r="Y145" i="280"/>
  <c r="X145" i="280"/>
  <c r="U145" i="280"/>
  <c r="U144" i="280"/>
  <c r="X144" i="280"/>
  <c r="Y144" i="280"/>
  <c r="V144" i="280"/>
  <c r="T144" i="280"/>
  <c r="W144" i="280"/>
  <c r="Y143" i="280"/>
  <c r="W143" i="280"/>
  <c r="X143" i="280"/>
  <c r="V143" i="280"/>
  <c r="U143" i="280"/>
  <c r="T143" i="280"/>
  <c r="Z143" i="280" s="1"/>
  <c r="AB143" i="280" s="1"/>
  <c r="T142" i="280"/>
  <c r="X142" i="280"/>
  <c r="Y142" i="280"/>
  <c r="W142" i="280"/>
  <c r="V142" i="280"/>
  <c r="U142" i="280"/>
  <c r="W141" i="280"/>
  <c r="V141" i="280"/>
  <c r="T141" i="280"/>
  <c r="X141" i="280"/>
  <c r="Y141" i="280"/>
  <c r="U141" i="280"/>
  <c r="W140" i="280"/>
  <c r="X140" i="280"/>
  <c r="T140" i="280"/>
  <c r="U140" i="280"/>
  <c r="V140" i="280"/>
  <c r="Y140" i="280"/>
  <c r="X139" i="280"/>
  <c r="W139" i="280"/>
  <c r="T139" i="280"/>
  <c r="U139" i="280"/>
  <c r="V139" i="280"/>
  <c r="Y139" i="280"/>
  <c r="X138" i="280"/>
  <c r="Y138" i="280"/>
  <c r="W138" i="280"/>
  <c r="V138" i="280"/>
  <c r="T138" i="280"/>
  <c r="U138" i="280"/>
  <c r="V137" i="280"/>
  <c r="W137" i="280"/>
  <c r="Y137" i="280"/>
  <c r="U137" i="280"/>
  <c r="X137" i="280"/>
  <c r="T137" i="280"/>
  <c r="Z137" i="280" s="1"/>
  <c r="AB137" i="280" s="1"/>
  <c r="Y136" i="280"/>
  <c r="X136" i="280"/>
  <c r="V136" i="280"/>
  <c r="U136" i="280"/>
  <c r="T136" i="280"/>
  <c r="W136" i="280"/>
  <c r="Y135" i="280"/>
  <c r="U135" i="280"/>
  <c r="T135" i="280"/>
  <c r="W135" i="280"/>
  <c r="V135" i="280"/>
  <c r="X135" i="280"/>
  <c r="Y134" i="280"/>
  <c r="X134" i="280"/>
  <c r="V134" i="280"/>
  <c r="U134" i="280"/>
  <c r="T134" i="280"/>
  <c r="W134" i="280"/>
  <c r="W133" i="280"/>
  <c r="X133" i="280"/>
  <c r="Y133" i="280"/>
  <c r="V133" i="280"/>
  <c r="U133" i="280"/>
  <c r="T133" i="280"/>
  <c r="Z133" i="280" s="1"/>
  <c r="AB133" i="280" s="1"/>
  <c r="Y132" i="280"/>
  <c r="X132" i="280"/>
  <c r="W132" i="280"/>
  <c r="V132" i="280"/>
  <c r="T132" i="280"/>
  <c r="U132" i="280"/>
  <c r="X131" i="280"/>
  <c r="Y131" i="280"/>
  <c r="W131" i="280"/>
  <c r="V131" i="280"/>
  <c r="U131" i="280"/>
  <c r="T131" i="280"/>
  <c r="Z131" i="280" s="1"/>
  <c r="AB131" i="280" s="1"/>
  <c r="T130" i="280"/>
  <c r="V130" i="280"/>
  <c r="U130" i="280"/>
  <c r="W130" i="280"/>
  <c r="X130" i="280"/>
  <c r="Y130" i="280"/>
  <c r="Y129" i="280"/>
  <c r="U129" i="280"/>
  <c r="X129" i="280"/>
  <c r="W129" i="280"/>
  <c r="V129" i="280"/>
  <c r="T129" i="280"/>
  <c r="Z129" i="280" s="1"/>
  <c r="AB129" i="280" s="1"/>
  <c r="X128" i="280"/>
  <c r="T128" i="280"/>
  <c r="U128" i="280"/>
  <c r="V128" i="280"/>
  <c r="W128" i="280"/>
  <c r="Y128" i="280"/>
  <c r="W127" i="280"/>
  <c r="V127" i="280"/>
  <c r="U127" i="280"/>
  <c r="T127" i="280"/>
  <c r="X127" i="280"/>
  <c r="Y127" i="280"/>
  <c r="W126" i="280"/>
  <c r="X126" i="280"/>
  <c r="T126" i="280"/>
  <c r="U126" i="280"/>
  <c r="V126" i="280"/>
  <c r="Y126" i="280"/>
  <c r="U125" i="280"/>
  <c r="T125" i="280"/>
  <c r="V125" i="280"/>
  <c r="W125" i="280"/>
  <c r="X125" i="280"/>
  <c r="Y125" i="280"/>
  <c r="V124" i="280"/>
  <c r="W124" i="280"/>
  <c r="X124" i="280"/>
  <c r="Y124" i="280"/>
  <c r="T124" i="280"/>
  <c r="U124" i="280"/>
  <c r="V123" i="280"/>
  <c r="X123" i="280"/>
  <c r="W123" i="280"/>
  <c r="Y123" i="280"/>
  <c r="T123" i="280"/>
  <c r="U123" i="280"/>
  <c r="X122" i="280"/>
  <c r="Y122" i="280"/>
  <c r="T122" i="280"/>
  <c r="W122" i="280"/>
  <c r="U122" i="280"/>
  <c r="V122" i="280"/>
  <c r="T121" i="280"/>
  <c r="W121" i="280"/>
  <c r="V121" i="280"/>
  <c r="U121" i="280"/>
  <c r="X121" i="280"/>
  <c r="Y121" i="280"/>
  <c r="T120" i="280"/>
  <c r="U120" i="280"/>
  <c r="V120" i="280"/>
  <c r="W120" i="280"/>
  <c r="X120" i="280"/>
  <c r="Y120" i="280"/>
  <c r="U119" i="280"/>
  <c r="W119" i="280"/>
  <c r="T119" i="280"/>
  <c r="V119" i="280"/>
  <c r="X119" i="280"/>
  <c r="Y119" i="280"/>
  <c r="X118" i="280"/>
  <c r="T118" i="280"/>
  <c r="U118" i="280"/>
  <c r="Y118" i="280"/>
  <c r="V118" i="280"/>
  <c r="W118" i="280"/>
  <c r="V170" i="280"/>
  <c r="I118" i="280"/>
  <c r="U117" i="280"/>
  <c r="Y117" i="280"/>
  <c r="V117" i="280"/>
  <c r="T117" i="280"/>
  <c r="W117" i="280"/>
  <c r="X117" i="280"/>
  <c r="W116" i="280"/>
  <c r="V116" i="280"/>
  <c r="X116" i="280"/>
  <c r="U116" i="280"/>
  <c r="T116" i="280"/>
  <c r="Y116" i="280"/>
  <c r="V115" i="280"/>
  <c r="W115" i="280"/>
  <c r="T115" i="280"/>
  <c r="U115" i="280"/>
  <c r="Y115" i="280"/>
  <c r="X115" i="280"/>
  <c r="T114" i="280"/>
  <c r="U114" i="280"/>
  <c r="X114" i="280"/>
  <c r="W114" i="280"/>
  <c r="V114" i="280"/>
  <c r="Y114" i="280"/>
  <c r="T170" i="280"/>
  <c r="I114" i="280"/>
  <c r="Y113" i="280"/>
  <c r="V113" i="280"/>
  <c r="T113" i="280"/>
  <c r="U113" i="280"/>
  <c r="W113" i="280"/>
  <c r="X113" i="280"/>
  <c r="X112" i="280"/>
  <c r="W112" i="280"/>
  <c r="V112" i="280"/>
  <c r="Y112" i="280"/>
  <c r="U112" i="280"/>
  <c r="T112" i="280"/>
  <c r="Z112" i="280" s="1"/>
  <c r="AB112" i="280" s="1"/>
  <c r="Y111" i="280"/>
  <c r="X111" i="280"/>
  <c r="W111" i="280"/>
  <c r="V111" i="280"/>
  <c r="U111" i="280"/>
  <c r="T111" i="280"/>
  <c r="Z111" i="280" s="1"/>
  <c r="AB111" i="280" s="1"/>
  <c r="V110" i="280"/>
  <c r="U110" i="280"/>
  <c r="T110" i="280"/>
  <c r="W110" i="280"/>
  <c r="Y110" i="280"/>
  <c r="X110" i="280"/>
  <c r="Y109" i="280"/>
  <c r="X109" i="280"/>
  <c r="T109" i="280"/>
  <c r="U109" i="280"/>
  <c r="V109" i="280"/>
  <c r="W109" i="280"/>
  <c r="V108" i="280"/>
  <c r="Y108" i="280"/>
  <c r="T108" i="280"/>
  <c r="U108" i="280"/>
  <c r="W108" i="280"/>
  <c r="X108" i="280"/>
  <c r="W107" i="280"/>
  <c r="T107" i="280"/>
  <c r="U107" i="280"/>
  <c r="Y107" i="280"/>
  <c r="X107" i="280"/>
  <c r="V107" i="280"/>
  <c r="X106" i="280"/>
  <c r="Y106" i="280"/>
  <c r="U106" i="280"/>
  <c r="V106" i="280"/>
  <c r="T106" i="280"/>
  <c r="W106" i="280"/>
  <c r="Y105" i="280"/>
  <c r="X105" i="280"/>
  <c r="W105" i="280"/>
  <c r="V105" i="280"/>
  <c r="U105" i="280"/>
  <c r="T105" i="280"/>
  <c r="Z105" i="280" s="1"/>
  <c r="AB105" i="280" s="1"/>
  <c r="X104" i="280"/>
  <c r="T104" i="280"/>
  <c r="U104" i="280"/>
  <c r="V104" i="280"/>
  <c r="W104" i="280"/>
  <c r="Y104" i="280"/>
  <c r="T103" i="280"/>
  <c r="Y103" i="280"/>
  <c r="V103" i="280"/>
  <c r="U103" i="280"/>
  <c r="W103" i="280"/>
  <c r="X103" i="280"/>
  <c r="Y102" i="280"/>
  <c r="T102" i="280"/>
  <c r="U102" i="280"/>
  <c r="V102" i="280"/>
  <c r="W102" i="280"/>
  <c r="X102" i="280"/>
  <c r="T101" i="280"/>
  <c r="W101" i="280"/>
  <c r="Y101" i="280"/>
  <c r="X101" i="280"/>
  <c r="U101" i="280"/>
  <c r="V101" i="280"/>
  <c r="T100" i="280"/>
  <c r="U100" i="280"/>
  <c r="V100" i="280"/>
  <c r="W100" i="280"/>
  <c r="Y100" i="280"/>
  <c r="X100" i="280"/>
  <c r="X99" i="280"/>
  <c r="T99" i="280"/>
  <c r="U99" i="280"/>
  <c r="V99" i="280"/>
  <c r="W99" i="280"/>
  <c r="Y99" i="280"/>
  <c r="Y98" i="280"/>
  <c r="T98" i="280"/>
  <c r="U98" i="280"/>
  <c r="V98" i="280"/>
  <c r="W98" i="280"/>
  <c r="X98" i="280"/>
  <c r="T97" i="280"/>
  <c r="Y97" i="280"/>
  <c r="X97" i="280"/>
  <c r="W97" i="280"/>
  <c r="V97" i="280"/>
  <c r="U97" i="280"/>
  <c r="U96" i="280"/>
  <c r="Y96" i="280"/>
  <c r="X96" i="280"/>
  <c r="W96" i="280"/>
  <c r="V96" i="280"/>
  <c r="T96" i="280"/>
  <c r="Z96" i="280" s="1"/>
  <c r="AB96" i="280" s="1"/>
  <c r="X95" i="280"/>
  <c r="Y95" i="280"/>
  <c r="T95" i="280"/>
  <c r="W95" i="280"/>
  <c r="U95" i="280"/>
  <c r="V95" i="280"/>
  <c r="U94" i="280"/>
  <c r="T94" i="280"/>
  <c r="V94" i="280"/>
  <c r="W94" i="280"/>
  <c r="X94" i="280"/>
  <c r="Y94" i="280"/>
  <c r="Y93" i="280"/>
  <c r="T93" i="280"/>
  <c r="U93" i="280"/>
  <c r="V93" i="280"/>
  <c r="W93" i="280"/>
  <c r="X93" i="280"/>
  <c r="X92" i="280"/>
  <c r="U92" i="280"/>
  <c r="V92" i="280"/>
  <c r="T92" i="280"/>
  <c r="W92" i="280"/>
  <c r="Y92" i="280"/>
  <c r="T91" i="280"/>
  <c r="U91" i="280"/>
  <c r="V91" i="280"/>
  <c r="W91" i="280"/>
  <c r="X91" i="280"/>
  <c r="Y91" i="280"/>
  <c r="T90" i="280"/>
  <c r="U90" i="280"/>
  <c r="V90" i="280"/>
  <c r="W90" i="280"/>
  <c r="X90" i="280"/>
  <c r="Y90" i="280"/>
  <c r="Y89" i="280"/>
  <c r="X89" i="280"/>
  <c r="W89" i="280"/>
  <c r="V89" i="280"/>
  <c r="U89" i="280"/>
  <c r="T89" i="280"/>
  <c r="Z89" i="280" s="1"/>
  <c r="AB89" i="280" s="1"/>
  <c r="Y88" i="280"/>
  <c r="X88" i="280"/>
  <c r="W88" i="280"/>
  <c r="V88" i="280"/>
  <c r="U88" i="280"/>
  <c r="T88" i="280"/>
  <c r="Z88" i="280" s="1"/>
  <c r="AB88" i="280" s="1"/>
  <c r="U87" i="280"/>
  <c r="T87" i="280"/>
  <c r="V87" i="280"/>
  <c r="Y87" i="280"/>
  <c r="X87" i="280"/>
  <c r="W87" i="280"/>
  <c r="U86" i="280"/>
  <c r="T86" i="280"/>
  <c r="Y86" i="280"/>
  <c r="X86" i="280"/>
  <c r="W86" i="280"/>
  <c r="V86" i="280"/>
  <c r="W85" i="280"/>
  <c r="T85" i="280"/>
  <c r="U85" i="280"/>
  <c r="V85" i="280"/>
  <c r="Y85" i="280"/>
  <c r="X85" i="280"/>
  <c r="T84" i="280"/>
  <c r="U84" i="280"/>
  <c r="V84" i="280"/>
  <c r="W84" i="280"/>
  <c r="X84" i="280"/>
  <c r="Y84" i="280"/>
  <c r="W83" i="280"/>
  <c r="T83" i="280"/>
  <c r="U83" i="280"/>
  <c r="V83" i="280"/>
  <c r="X83" i="280"/>
  <c r="Y83" i="280"/>
  <c r="U82" i="280"/>
  <c r="T82" i="280"/>
  <c r="Y82" i="280"/>
  <c r="X82" i="280"/>
  <c r="W82" i="280"/>
  <c r="V82" i="280"/>
  <c r="Y81" i="280"/>
  <c r="X81" i="280"/>
  <c r="W81" i="280"/>
  <c r="U81" i="280"/>
  <c r="T81" i="280"/>
  <c r="V81" i="280"/>
  <c r="V80" i="280"/>
  <c r="W80" i="280"/>
  <c r="Y80" i="280"/>
  <c r="X80" i="280"/>
  <c r="U80" i="280"/>
  <c r="T80" i="280"/>
  <c r="Z80" i="280" s="1"/>
  <c r="AB80" i="280" s="1"/>
  <c r="T79" i="280"/>
  <c r="X79" i="280"/>
  <c r="Y79" i="280"/>
  <c r="W79" i="280"/>
  <c r="V79" i="280"/>
  <c r="U79" i="280"/>
  <c r="U78" i="280"/>
  <c r="T78" i="280"/>
  <c r="Y78" i="280"/>
  <c r="X78" i="280"/>
  <c r="W78" i="280"/>
  <c r="V78" i="280"/>
  <c r="Y77" i="280"/>
  <c r="T77" i="280"/>
  <c r="X77" i="280"/>
  <c r="W77" i="280"/>
  <c r="V77" i="280"/>
  <c r="U77" i="280"/>
  <c r="T76" i="280"/>
  <c r="Y76" i="280"/>
  <c r="X76" i="280"/>
  <c r="W76" i="280"/>
  <c r="V76" i="280"/>
  <c r="U76" i="280"/>
  <c r="I76" i="280"/>
  <c r="T168" i="280"/>
  <c r="T75" i="280"/>
  <c r="Y75" i="280"/>
  <c r="X75" i="280"/>
  <c r="W75" i="280"/>
  <c r="V75" i="280"/>
  <c r="U75" i="280"/>
  <c r="W74" i="280"/>
  <c r="Y74" i="280"/>
  <c r="X74" i="280"/>
  <c r="U74" i="280"/>
  <c r="T74" i="280"/>
  <c r="V74" i="280"/>
  <c r="W73" i="280"/>
  <c r="V73" i="280"/>
  <c r="U73" i="280"/>
  <c r="Y73" i="280"/>
  <c r="T73" i="280"/>
  <c r="X73" i="280"/>
  <c r="X72" i="280"/>
  <c r="T72" i="280"/>
  <c r="U72" i="280"/>
  <c r="V72" i="280"/>
  <c r="W72" i="280"/>
  <c r="Y72" i="280"/>
  <c r="V71" i="280"/>
  <c r="U71" i="280"/>
  <c r="Y71" i="280"/>
  <c r="T71" i="280"/>
  <c r="X71" i="280"/>
  <c r="W71" i="280"/>
  <c r="Y70" i="280"/>
  <c r="V70" i="280"/>
  <c r="U70" i="280"/>
  <c r="X70" i="280"/>
  <c r="W70" i="280"/>
  <c r="T70" i="280"/>
  <c r="Z70" i="280" s="1"/>
  <c r="AB70" i="280" s="1"/>
  <c r="Y69" i="280"/>
  <c r="X69" i="280"/>
  <c r="W69" i="280"/>
  <c r="V69" i="280"/>
  <c r="U69" i="280"/>
  <c r="T69" i="280"/>
  <c r="Z69" i="280" s="1"/>
  <c r="AB69" i="280" s="1"/>
  <c r="Y68" i="280"/>
  <c r="X68" i="280"/>
  <c r="W68" i="280"/>
  <c r="V68" i="280"/>
  <c r="U68" i="280"/>
  <c r="T68" i="280"/>
  <c r="Z68" i="280" s="1"/>
  <c r="AB68" i="280" s="1"/>
  <c r="T67" i="280"/>
  <c r="U67" i="280"/>
  <c r="V67" i="280"/>
  <c r="W67" i="280"/>
  <c r="Y67" i="280"/>
  <c r="X67" i="280"/>
  <c r="U66" i="280"/>
  <c r="W66" i="280"/>
  <c r="X66" i="280"/>
  <c r="Y66" i="280"/>
  <c r="V66" i="280"/>
  <c r="T66" i="280"/>
  <c r="Z66" i="280" s="1"/>
  <c r="AB66" i="280" s="1"/>
  <c r="W65" i="280"/>
  <c r="T65" i="280"/>
  <c r="U65" i="280"/>
  <c r="V65" i="280"/>
  <c r="X65" i="280"/>
  <c r="Y65" i="280"/>
  <c r="U64" i="280"/>
  <c r="T64" i="280"/>
  <c r="Y64" i="280"/>
  <c r="X64" i="280"/>
  <c r="W64" i="280"/>
  <c r="V64" i="280"/>
  <c r="Y63" i="280"/>
  <c r="X63" i="280"/>
  <c r="W63" i="280"/>
  <c r="V63" i="280"/>
  <c r="U63" i="280"/>
  <c r="T63" i="280"/>
  <c r="Z63" i="280" s="1"/>
  <c r="AB63" i="280" s="1"/>
  <c r="T62" i="280"/>
  <c r="V62" i="280"/>
  <c r="U62" i="280"/>
  <c r="Y62" i="280"/>
  <c r="X62" i="280"/>
  <c r="W62" i="280"/>
  <c r="V61" i="280"/>
  <c r="U61" i="280"/>
  <c r="W61" i="280"/>
  <c r="X61" i="280"/>
  <c r="Y61" i="280"/>
  <c r="T61" i="280"/>
  <c r="Z61" i="280" s="1"/>
  <c r="AB61" i="280" s="1"/>
  <c r="W60" i="280"/>
  <c r="X60" i="280"/>
  <c r="Y60" i="280"/>
  <c r="T60" i="280"/>
  <c r="U60" i="280"/>
  <c r="V60" i="280"/>
  <c r="W59" i="280"/>
  <c r="U59" i="280"/>
  <c r="T59" i="280"/>
  <c r="V59" i="280"/>
  <c r="Y59" i="280"/>
  <c r="X59" i="280"/>
  <c r="T58" i="280"/>
  <c r="U58" i="280"/>
  <c r="Y58" i="280"/>
  <c r="X58" i="280"/>
  <c r="W58" i="280"/>
  <c r="V58" i="280"/>
  <c r="T57" i="280"/>
  <c r="U57" i="280"/>
  <c r="V57" i="280"/>
  <c r="W57" i="280"/>
  <c r="X57" i="280"/>
  <c r="Y57" i="280"/>
  <c r="Y56" i="280"/>
  <c r="T56" i="280"/>
  <c r="U56" i="280"/>
  <c r="V56" i="280"/>
  <c r="X56" i="280"/>
  <c r="W56" i="280"/>
  <c r="W167" i="280"/>
  <c r="I56" i="280"/>
  <c r="X55" i="280"/>
  <c r="W55" i="280"/>
  <c r="V55" i="280"/>
  <c r="U55" i="280"/>
  <c r="T55" i="280"/>
  <c r="Y55" i="280"/>
  <c r="U54" i="280"/>
  <c r="T54" i="280"/>
  <c r="Y54" i="280"/>
  <c r="X54" i="280"/>
  <c r="W54" i="280"/>
  <c r="V54" i="280"/>
  <c r="V53" i="280"/>
  <c r="T53" i="280"/>
  <c r="U53" i="280"/>
  <c r="Y53" i="280"/>
  <c r="X53" i="280"/>
  <c r="W53" i="280"/>
  <c r="X52" i="280"/>
  <c r="Y52" i="280"/>
  <c r="U52" i="280"/>
  <c r="V52" i="280"/>
  <c r="W52" i="280"/>
  <c r="T52" i="280"/>
  <c r="Z52" i="280" s="1"/>
  <c r="AB52" i="280" s="1"/>
  <c r="T51" i="280"/>
  <c r="U51" i="280"/>
  <c r="V51" i="280"/>
  <c r="W51" i="280"/>
  <c r="X51" i="280"/>
  <c r="Y51" i="280"/>
  <c r="X50" i="280"/>
  <c r="W50" i="280"/>
  <c r="U50" i="280"/>
  <c r="T50" i="280"/>
  <c r="Y50" i="280"/>
  <c r="V50" i="280"/>
  <c r="W49" i="280"/>
  <c r="Y49" i="280"/>
  <c r="V49" i="280"/>
  <c r="U49" i="280"/>
  <c r="X49" i="280"/>
  <c r="T49" i="280"/>
  <c r="Z49" i="280" s="1"/>
  <c r="AB49" i="280" s="1"/>
  <c r="Y48" i="280"/>
  <c r="V48" i="280"/>
  <c r="T48" i="280"/>
  <c r="U48" i="280"/>
  <c r="W48" i="280"/>
  <c r="X48" i="280"/>
  <c r="T47" i="280"/>
  <c r="U47" i="280"/>
  <c r="V47" i="280"/>
  <c r="W47" i="280"/>
  <c r="X47" i="280"/>
  <c r="Y47" i="280"/>
  <c r="U46" i="280"/>
  <c r="Y46" i="280"/>
  <c r="T46" i="280"/>
  <c r="V46" i="280"/>
  <c r="W46" i="280"/>
  <c r="X46" i="280"/>
  <c r="T45" i="280"/>
  <c r="X45" i="280"/>
  <c r="Y45" i="280"/>
  <c r="U45" i="280"/>
  <c r="V45" i="280"/>
  <c r="W45" i="280"/>
  <c r="X44" i="280"/>
  <c r="Y44" i="280"/>
  <c r="V44" i="280"/>
  <c r="U44" i="280"/>
  <c r="T44" i="280"/>
  <c r="W44" i="280"/>
  <c r="V167" i="280"/>
  <c r="I44" i="280"/>
  <c r="V43" i="280"/>
  <c r="Y43" i="280"/>
  <c r="X43" i="280"/>
  <c r="W43" i="280"/>
  <c r="U43" i="280"/>
  <c r="T43" i="280"/>
  <c r="Z43" i="280" s="1"/>
  <c r="AB43" i="280" s="1"/>
  <c r="I43" i="280"/>
  <c r="T167" i="280"/>
  <c r="S167" i="280"/>
  <c r="Y167" i="280"/>
  <c r="T42" i="280"/>
  <c r="U42" i="280"/>
  <c r="Y42" i="280"/>
  <c r="X42" i="280"/>
  <c r="W42" i="280"/>
  <c r="V42" i="280"/>
  <c r="V41" i="280"/>
  <c r="U41" i="280"/>
  <c r="W41" i="280"/>
  <c r="T41" i="280"/>
  <c r="Y41" i="280"/>
  <c r="X41" i="280"/>
  <c r="I41" i="280"/>
  <c r="Y170" i="280"/>
  <c r="W40" i="280"/>
  <c r="X40" i="280"/>
  <c r="V40" i="280"/>
  <c r="U40" i="280"/>
  <c r="T40" i="280"/>
  <c r="Y40" i="280"/>
  <c r="I40" i="280"/>
  <c r="W170" i="280"/>
  <c r="U39" i="280"/>
  <c r="T39" i="280"/>
  <c r="Y39" i="280"/>
  <c r="X39" i="280"/>
  <c r="W39" i="280"/>
  <c r="V39" i="280"/>
  <c r="Y38" i="280"/>
  <c r="X38" i="280"/>
  <c r="T38" i="280"/>
  <c r="V38" i="280"/>
  <c r="U38" i="280"/>
  <c r="W38" i="280"/>
  <c r="W37" i="280"/>
  <c r="V37" i="280"/>
  <c r="U37" i="280"/>
  <c r="X37" i="280"/>
  <c r="T37" i="280"/>
  <c r="Y37" i="280"/>
  <c r="X36" i="280"/>
  <c r="Y36" i="280"/>
  <c r="W36" i="280"/>
  <c r="V36" i="280"/>
  <c r="U36" i="280"/>
  <c r="T36" i="280"/>
  <c r="Z36" i="280" s="1"/>
  <c r="AB36" i="280" s="1"/>
  <c r="W35" i="280"/>
  <c r="Y35" i="280"/>
  <c r="X35" i="280"/>
  <c r="V35" i="280"/>
  <c r="U35" i="280"/>
  <c r="T35" i="280"/>
  <c r="Z35" i="280" s="1"/>
  <c r="AB35" i="280" s="1"/>
  <c r="X34" i="280"/>
  <c r="T34" i="280"/>
  <c r="U34" i="280"/>
  <c r="Y34" i="280"/>
  <c r="W34" i="280"/>
  <c r="V34" i="280"/>
  <c r="V33" i="280"/>
  <c r="U33" i="280"/>
  <c r="T33" i="280"/>
  <c r="Y33" i="280"/>
  <c r="X33" i="280"/>
  <c r="W33" i="280"/>
  <c r="Y32" i="280"/>
  <c r="T32" i="280"/>
  <c r="X32" i="280"/>
  <c r="W32" i="280"/>
  <c r="V32" i="280"/>
  <c r="U32" i="280"/>
  <c r="Y31" i="280"/>
  <c r="T31" i="280"/>
  <c r="U31" i="280"/>
  <c r="V31" i="280"/>
  <c r="W31" i="280"/>
  <c r="X31" i="280"/>
  <c r="X30" i="280"/>
  <c r="W30" i="280"/>
  <c r="V30" i="280"/>
  <c r="U30" i="280"/>
  <c r="T30" i="280"/>
  <c r="Y30" i="280"/>
  <c r="T29" i="280"/>
  <c r="U29" i="280"/>
  <c r="V29" i="280"/>
  <c r="Y29" i="280"/>
  <c r="W29" i="280"/>
  <c r="X29" i="280"/>
  <c r="U28" i="280"/>
  <c r="T28" i="280"/>
  <c r="V28" i="280"/>
  <c r="W28" i="280"/>
  <c r="X28" i="280"/>
  <c r="Y28" i="280"/>
  <c r="S170" i="280"/>
  <c r="I28" i="280"/>
  <c r="Y27" i="280"/>
  <c r="X27" i="280"/>
  <c r="W27" i="280"/>
  <c r="T27" i="280"/>
  <c r="V27" i="280"/>
  <c r="U27" i="280"/>
  <c r="U26" i="280"/>
  <c r="V26" i="280"/>
  <c r="W26" i="280"/>
  <c r="X26" i="280"/>
  <c r="Y26" i="280"/>
  <c r="T26" i="280"/>
  <c r="Z26" i="280" s="1"/>
  <c r="AB26" i="280" s="1"/>
  <c r="X25" i="280"/>
  <c r="W25" i="280"/>
  <c r="V25" i="280"/>
  <c r="U25" i="280"/>
  <c r="T25" i="280"/>
  <c r="Y25" i="280"/>
  <c r="U24" i="280"/>
  <c r="V24" i="280"/>
  <c r="Y24" i="280"/>
  <c r="X24" i="280"/>
  <c r="W24" i="280"/>
  <c r="T24" i="280"/>
  <c r="Z24" i="280" s="1"/>
  <c r="AB24" i="280" s="1"/>
  <c r="X23" i="280"/>
  <c r="Y23" i="280"/>
  <c r="T23" i="280"/>
  <c r="V23" i="280"/>
  <c r="U23" i="280"/>
  <c r="W23" i="280"/>
  <c r="U22" i="280"/>
  <c r="W22" i="280"/>
  <c r="V22" i="280"/>
  <c r="T22" i="280"/>
  <c r="Y22" i="280"/>
  <c r="X22" i="280"/>
  <c r="Y21" i="280"/>
  <c r="X21" i="280"/>
  <c r="W21" i="280"/>
  <c r="V21" i="280"/>
  <c r="U21" i="280"/>
  <c r="T21" i="280"/>
  <c r="Z21" i="280" s="1"/>
  <c r="AB21" i="280" s="1"/>
  <c r="U20" i="280"/>
  <c r="X20" i="280"/>
  <c r="Y20" i="280"/>
  <c r="W20" i="280"/>
  <c r="T20" i="280"/>
  <c r="V20" i="280"/>
  <c r="T19" i="280"/>
  <c r="U19" i="280"/>
  <c r="V19" i="280"/>
  <c r="W19" i="280"/>
  <c r="Y19" i="280"/>
  <c r="X19" i="280"/>
  <c r="V18" i="280"/>
  <c r="W18" i="280"/>
  <c r="Y18" i="280"/>
  <c r="T18" i="280"/>
  <c r="U18" i="280"/>
  <c r="X18" i="280"/>
  <c r="V17" i="280"/>
  <c r="W17" i="280"/>
  <c r="X17" i="280"/>
  <c r="Y17" i="280"/>
  <c r="T17" i="280"/>
  <c r="U17" i="280"/>
  <c r="X170" i="280"/>
  <c r="I17" i="280"/>
  <c r="Y16" i="280"/>
  <c r="T16" i="280"/>
  <c r="V16" i="280"/>
  <c r="W16" i="280"/>
  <c r="U16" i="280"/>
  <c r="X16" i="280"/>
  <c r="W15" i="280"/>
  <c r="X15" i="280"/>
  <c r="V15" i="280"/>
  <c r="U15" i="280"/>
  <c r="T15" i="280"/>
  <c r="Y15" i="280"/>
  <c r="U14" i="280"/>
  <c r="V14" i="280"/>
  <c r="T14" i="280"/>
  <c r="Y14" i="280"/>
  <c r="X14" i="280"/>
  <c r="W14" i="280"/>
  <c r="I14" i="280"/>
  <c r="Y168" i="280"/>
  <c r="X13" i="280"/>
  <c r="Y13" i="280"/>
  <c r="U13" i="280"/>
  <c r="T13" i="280"/>
  <c r="V13" i="280"/>
  <c r="W13" i="280"/>
  <c r="U12" i="280"/>
  <c r="T12" i="280"/>
  <c r="Y12" i="280"/>
  <c r="W12" i="280"/>
  <c r="V12" i="280"/>
  <c r="X12" i="280"/>
  <c r="U11" i="280"/>
  <c r="V11" i="280"/>
  <c r="W11" i="280"/>
  <c r="X11" i="280"/>
  <c r="Y11" i="280"/>
  <c r="T11" i="280"/>
  <c r="Z11" i="280" s="1"/>
  <c r="AB11" i="280" s="1"/>
  <c r="V10" i="280"/>
  <c r="Y10" i="280"/>
  <c r="X10" i="280"/>
  <c r="W10" i="280"/>
  <c r="U10" i="280"/>
  <c r="T10" i="280"/>
  <c r="Z10" i="280" s="1"/>
  <c r="AB10" i="280" s="1"/>
  <c r="Y9" i="280"/>
  <c r="X9" i="280"/>
  <c r="W9" i="280"/>
  <c r="V9" i="280"/>
  <c r="T9" i="280"/>
  <c r="U9" i="280"/>
  <c r="X167" i="280"/>
  <c r="S169" i="280"/>
  <c r="U169" i="280" s="1"/>
  <c r="I9" i="280"/>
  <c r="Y8" i="280"/>
  <c r="X8" i="280"/>
  <c r="W8" i="280"/>
  <c r="U8" i="280"/>
  <c r="T8" i="280"/>
  <c r="V8" i="280"/>
  <c r="T7" i="280"/>
  <c r="Y7" i="280"/>
  <c r="X7" i="280"/>
  <c r="W7" i="280"/>
  <c r="V7" i="280"/>
  <c r="U7" i="280"/>
  <c r="V6" i="280"/>
  <c r="U6" i="280"/>
  <c r="T6" i="280"/>
  <c r="Y6" i="280"/>
  <c r="X6" i="280"/>
  <c r="W6" i="280"/>
  <c r="AL5" i="280"/>
  <c r="AG6" i="280"/>
  <c r="Y5" i="280"/>
  <c r="X5" i="280"/>
  <c r="W5" i="280"/>
  <c r="V5" i="280"/>
  <c r="U5" i="280"/>
  <c r="T5" i="280"/>
  <c r="Z5" i="280" s="1"/>
  <c r="AB5" i="280" s="1"/>
  <c r="V4" i="280"/>
  <c r="U4" i="280"/>
  <c r="T4" i="280"/>
  <c r="X4" i="280"/>
  <c r="Y4" i="280"/>
  <c r="W4" i="280"/>
  <c r="S168" i="280"/>
  <c r="I4" i="280"/>
  <c r="X3" i="280"/>
  <c r="W3" i="280"/>
  <c r="V3" i="280"/>
  <c r="U3" i="280"/>
  <c r="T3" i="280"/>
  <c r="Y3" i="280"/>
  <c r="V168" i="280"/>
  <c r="I3" i="280"/>
  <c r="G163" i="280"/>
  <c r="Y2" i="280"/>
  <c r="X2" i="280"/>
  <c r="W2" i="280"/>
  <c r="U2" i="280"/>
  <c r="T2" i="280"/>
  <c r="V2" i="280"/>
  <c r="W168" i="280"/>
  <c r="X168" i="280"/>
  <c r="A163" i="280"/>
  <c r="I2" i="280"/>
  <c r="Y11" i="277"/>
  <c r="W11" i="277"/>
  <c r="V11" i="277"/>
  <c r="U11" i="277"/>
  <c r="T11" i="277"/>
  <c r="X11" i="277"/>
  <c r="X161" i="278"/>
  <c r="U161" i="278"/>
  <c r="Y161" i="278"/>
  <c r="T161" i="278"/>
  <c r="V161" i="278"/>
  <c r="W161" i="278"/>
  <c r="U159" i="278"/>
  <c r="T159" i="278"/>
  <c r="W159" i="278"/>
  <c r="X159" i="278"/>
  <c r="Y159" i="278"/>
  <c r="V159" i="278"/>
  <c r="Y158" i="278"/>
  <c r="X158" i="278"/>
  <c r="W158" i="278"/>
  <c r="U158" i="278"/>
  <c r="T158" i="278"/>
  <c r="V158" i="278"/>
  <c r="Y157" i="278"/>
  <c r="T157" i="278"/>
  <c r="U157" i="278"/>
  <c r="V157" i="278"/>
  <c r="W157" i="278"/>
  <c r="X157" i="278"/>
  <c r="Y156" i="278"/>
  <c r="T156" i="278"/>
  <c r="U156" i="278"/>
  <c r="V156" i="278"/>
  <c r="W156" i="278"/>
  <c r="X156" i="278"/>
  <c r="T155" i="278"/>
  <c r="Y155" i="278"/>
  <c r="X155" i="278"/>
  <c r="W155" i="278"/>
  <c r="V155" i="278"/>
  <c r="U155" i="278"/>
  <c r="Y154" i="278"/>
  <c r="V154" i="278"/>
  <c r="W154" i="278"/>
  <c r="X154" i="278"/>
  <c r="U154" i="278"/>
  <c r="T154" i="278"/>
  <c r="Z154" i="278" s="1"/>
  <c r="Y153" i="278"/>
  <c r="X153" i="278"/>
  <c r="V153" i="278"/>
  <c r="U153" i="278"/>
  <c r="T153" i="278"/>
  <c r="W153" i="278"/>
  <c r="Y152" i="278"/>
  <c r="T152" i="278"/>
  <c r="V152" i="278"/>
  <c r="X152" i="278"/>
  <c r="W152" i="278"/>
  <c r="U152" i="278"/>
  <c r="T151" i="278"/>
  <c r="W151" i="278"/>
  <c r="V151" i="278"/>
  <c r="U151" i="278"/>
  <c r="Y151" i="278"/>
  <c r="X151" i="278"/>
  <c r="U150" i="278"/>
  <c r="T150" i="278"/>
  <c r="V150" i="278"/>
  <c r="X150" i="278"/>
  <c r="Y150" i="278"/>
  <c r="W150" i="278"/>
  <c r="V149" i="278"/>
  <c r="U149" i="278"/>
  <c r="Y149" i="278"/>
  <c r="W149" i="278"/>
  <c r="X149" i="278"/>
  <c r="T149" i="278"/>
  <c r="T148" i="278"/>
  <c r="U148" i="278"/>
  <c r="V148" i="278"/>
  <c r="Y148" i="278"/>
  <c r="X148" i="278"/>
  <c r="W148" i="278"/>
  <c r="X147" i="278"/>
  <c r="T147" i="278"/>
  <c r="U147" i="278"/>
  <c r="W147" i="278"/>
  <c r="V147" i="278"/>
  <c r="Y147" i="278"/>
  <c r="W146" i="278"/>
  <c r="X146" i="278"/>
  <c r="Y146" i="278"/>
  <c r="T146" i="278"/>
  <c r="U146" i="278"/>
  <c r="V146" i="278"/>
  <c r="U145" i="278"/>
  <c r="T145" i="278"/>
  <c r="Y145" i="278"/>
  <c r="W145" i="278"/>
  <c r="V145" i="278"/>
  <c r="X145" i="278"/>
  <c r="Y144" i="278"/>
  <c r="X144" i="278"/>
  <c r="V144" i="278"/>
  <c r="U144" i="278"/>
  <c r="T144" i="278"/>
  <c r="W144" i="278"/>
  <c r="T143" i="278"/>
  <c r="W143" i="278"/>
  <c r="Y143" i="278"/>
  <c r="V143" i="278"/>
  <c r="U143" i="278"/>
  <c r="X143" i="278"/>
  <c r="W142" i="278"/>
  <c r="T142" i="278"/>
  <c r="Y142" i="278"/>
  <c r="X142" i="278"/>
  <c r="V142" i="278"/>
  <c r="U142" i="278"/>
  <c r="U141" i="278"/>
  <c r="T141" i="278"/>
  <c r="Y141" i="278"/>
  <c r="V141" i="278"/>
  <c r="W141" i="278"/>
  <c r="X141" i="278"/>
  <c r="T140" i="278"/>
  <c r="W140" i="278"/>
  <c r="X140" i="278"/>
  <c r="U140" i="278"/>
  <c r="V140" i="278"/>
  <c r="Y140" i="278"/>
  <c r="Y139" i="278"/>
  <c r="T139" i="278"/>
  <c r="U139" i="278"/>
  <c r="V139" i="278"/>
  <c r="W139" i="278"/>
  <c r="X139" i="278"/>
  <c r="X138" i="278"/>
  <c r="U138" i="278"/>
  <c r="T138" i="278"/>
  <c r="Y138" i="278"/>
  <c r="W138" i="278"/>
  <c r="V138" i="278"/>
  <c r="T137" i="278"/>
  <c r="W137" i="278"/>
  <c r="X137" i="278"/>
  <c r="Y137" i="278"/>
  <c r="U137" i="278"/>
  <c r="V137" i="278"/>
  <c r="Y136" i="278"/>
  <c r="X136" i="278"/>
  <c r="W136" i="278"/>
  <c r="V136" i="278"/>
  <c r="U136" i="278"/>
  <c r="T136" i="278"/>
  <c r="Z136" i="278" s="1"/>
  <c r="AB136" i="278" s="1"/>
  <c r="W135" i="278"/>
  <c r="X135" i="278"/>
  <c r="V135" i="278"/>
  <c r="T135" i="278"/>
  <c r="U135" i="278"/>
  <c r="Y135" i="278"/>
  <c r="T134" i="278"/>
  <c r="U134" i="278"/>
  <c r="V134" i="278"/>
  <c r="W134" i="278"/>
  <c r="X134" i="278"/>
  <c r="Y134" i="278"/>
  <c r="T133" i="278"/>
  <c r="V133" i="278"/>
  <c r="W133" i="278"/>
  <c r="X133" i="278"/>
  <c r="Y133" i="278"/>
  <c r="U133" i="278"/>
  <c r="Y132" i="278"/>
  <c r="X132" i="278"/>
  <c r="T132" i="278"/>
  <c r="U132" i="278"/>
  <c r="V132" i="278"/>
  <c r="W132" i="278"/>
  <c r="T131" i="278"/>
  <c r="V131" i="278"/>
  <c r="W131" i="278"/>
  <c r="X131" i="278"/>
  <c r="Y131" i="278"/>
  <c r="U131" i="278"/>
  <c r="W130" i="278"/>
  <c r="Y130" i="278"/>
  <c r="X130" i="278"/>
  <c r="T130" i="278"/>
  <c r="U130" i="278"/>
  <c r="V130" i="278"/>
  <c r="I130" i="278"/>
  <c r="Y170" i="278"/>
  <c r="W129" i="278"/>
  <c r="X129" i="278"/>
  <c r="Y129" i="278"/>
  <c r="T129" i="278"/>
  <c r="U129" i="278"/>
  <c r="V129" i="278"/>
  <c r="U128" i="278"/>
  <c r="V128" i="278"/>
  <c r="W128" i="278"/>
  <c r="X128" i="278"/>
  <c r="Y128" i="278"/>
  <c r="T128" i="278"/>
  <c r="Z128" i="278" s="1"/>
  <c r="AB128" i="278" s="1"/>
  <c r="Y127" i="278"/>
  <c r="V127" i="278"/>
  <c r="U127" i="278"/>
  <c r="X127" i="278"/>
  <c r="T127" i="278"/>
  <c r="W127" i="278"/>
  <c r="Y126" i="278"/>
  <c r="T126" i="278"/>
  <c r="U126" i="278"/>
  <c r="V126" i="278"/>
  <c r="W126" i="278"/>
  <c r="X126" i="278"/>
  <c r="X125" i="278"/>
  <c r="W125" i="278"/>
  <c r="T125" i="278"/>
  <c r="V125" i="278"/>
  <c r="U125" i="278"/>
  <c r="Y125" i="278"/>
  <c r="Y124" i="278"/>
  <c r="W124" i="278"/>
  <c r="V124" i="278"/>
  <c r="T124" i="278"/>
  <c r="U124" i="278"/>
  <c r="X124" i="278"/>
  <c r="U123" i="278"/>
  <c r="T123" i="278"/>
  <c r="Y123" i="278"/>
  <c r="V123" i="278"/>
  <c r="W123" i="278"/>
  <c r="X123" i="278"/>
  <c r="U122" i="278"/>
  <c r="X122" i="278"/>
  <c r="W122" i="278"/>
  <c r="V122" i="278"/>
  <c r="T122" i="278"/>
  <c r="Y122" i="278"/>
  <c r="X121" i="278"/>
  <c r="V121" i="278"/>
  <c r="U121" i="278"/>
  <c r="Y121" i="278"/>
  <c r="W121" i="278"/>
  <c r="T121" i="278"/>
  <c r="Z121" i="278" s="1"/>
  <c r="AB121" i="278" s="1"/>
  <c r="T120" i="278"/>
  <c r="U120" i="278"/>
  <c r="Y120" i="278"/>
  <c r="X120" i="278"/>
  <c r="W120" i="278"/>
  <c r="V120" i="278"/>
  <c r="X119" i="278"/>
  <c r="W119" i="278"/>
  <c r="V119" i="278"/>
  <c r="Y119" i="278"/>
  <c r="U119" i="278"/>
  <c r="T119" i="278"/>
  <c r="Z119" i="278" s="1"/>
  <c r="AB119" i="278" s="1"/>
  <c r="W118" i="278"/>
  <c r="V118" i="278"/>
  <c r="U118" i="278"/>
  <c r="T118" i="278"/>
  <c r="Y118" i="278"/>
  <c r="X118" i="278"/>
  <c r="T117" i="278"/>
  <c r="X117" i="278"/>
  <c r="Y117" i="278"/>
  <c r="V117" i="278"/>
  <c r="W117" i="278"/>
  <c r="U117" i="278"/>
  <c r="X116" i="278"/>
  <c r="Y116" i="278"/>
  <c r="T116" i="278"/>
  <c r="U116" i="278"/>
  <c r="V116" i="278"/>
  <c r="W116" i="278"/>
  <c r="V170" i="278"/>
  <c r="I116" i="278"/>
  <c r="X115" i="278"/>
  <c r="Y115" i="278"/>
  <c r="U115" i="278"/>
  <c r="W115" i="278"/>
  <c r="T115" i="278"/>
  <c r="V115" i="278"/>
  <c r="W114" i="278"/>
  <c r="X114" i="278"/>
  <c r="T114" i="278"/>
  <c r="U114" i="278"/>
  <c r="V114" i="278"/>
  <c r="Y114" i="278"/>
  <c r="V113" i="278"/>
  <c r="Y113" i="278"/>
  <c r="W113" i="278"/>
  <c r="X113" i="278"/>
  <c r="T113" i="278"/>
  <c r="U113" i="278"/>
  <c r="Y112" i="278"/>
  <c r="X112" i="278"/>
  <c r="W112" i="278"/>
  <c r="U112" i="278"/>
  <c r="T112" i="278"/>
  <c r="V112" i="278"/>
  <c r="U111" i="278"/>
  <c r="V111" i="278"/>
  <c r="W111" i="278"/>
  <c r="X111" i="278"/>
  <c r="Y111" i="278"/>
  <c r="T111" i="278"/>
  <c r="Z111" i="278" s="1"/>
  <c r="AB111" i="278" s="1"/>
  <c r="V110" i="278"/>
  <c r="T110" i="278"/>
  <c r="U110" i="278"/>
  <c r="W110" i="278"/>
  <c r="X110" i="278"/>
  <c r="Y110" i="278"/>
  <c r="Y109" i="278"/>
  <c r="X109" i="278"/>
  <c r="W109" i="278"/>
  <c r="V109" i="278"/>
  <c r="T109" i="278"/>
  <c r="U109" i="278"/>
  <c r="X108" i="278"/>
  <c r="Y108" i="278"/>
  <c r="T108" i="278"/>
  <c r="U108" i="278"/>
  <c r="W108" i="278"/>
  <c r="V108" i="278"/>
  <c r="W107" i="278"/>
  <c r="X107" i="278"/>
  <c r="Y107" i="278"/>
  <c r="T107" i="278"/>
  <c r="U107" i="278"/>
  <c r="V107" i="278"/>
  <c r="U106" i="278"/>
  <c r="V106" i="278"/>
  <c r="W106" i="278"/>
  <c r="X106" i="278"/>
  <c r="Y106" i="278"/>
  <c r="T106" i="278"/>
  <c r="X105" i="278"/>
  <c r="Y105" i="278"/>
  <c r="V105" i="278"/>
  <c r="U105" i="278"/>
  <c r="T105" i="278"/>
  <c r="W105" i="278"/>
  <c r="X104" i="278"/>
  <c r="V104" i="278"/>
  <c r="Y104" i="278"/>
  <c r="U104" i="278"/>
  <c r="T104" i="278"/>
  <c r="W104" i="278"/>
  <c r="Y103" i="278"/>
  <c r="T103" i="278"/>
  <c r="X103" i="278"/>
  <c r="V103" i="278"/>
  <c r="U103" i="278"/>
  <c r="W103" i="278"/>
  <c r="T102" i="278"/>
  <c r="U102" i="278"/>
  <c r="V102" i="278"/>
  <c r="W102" i="278"/>
  <c r="X102" i="278"/>
  <c r="Y102" i="278"/>
  <c r="T101" i="278"/>
  <c r="U101" i="278"/>
  <c r="V101" i="278"/>
  <c r="W101" i="278"/>
  <c r="X101" i="278"/>
  <c r="Y101" i="278"/>
  <c r="X100" i="278"/>
  <c r="W100" i="278"/>
  <c r="V100" i="278"/>
  <c r="U100" i="278"/>
  <c r="T100" i="278"/>
  <c r="Y100" i="278"/>
  <c r="T99" i="278"/>
  <c r="Y99" i="278"/>
  <c r="X99" i="278"/>
  <c r="W99" i="278"/>
  <c r="V99" i="278"/>
  <c r="U99" i="278"/>
  <c r="X98" i="278"/>
  <c r="Y98" i="278"/>
  <c r="T98" i="278"/>
  <c r="U98" i="278"/>
  <c r="V98" i="278"/>
  <c r="W98" i="278"/>
  <c r="V97" i="278"/>
  <c r="T97" i="278"/>
  <c r="U97" i="278"/>
  <c r="X97" i="278"/>
  <c r="W97" i="278"/>
  <c r="Y97" i="278"/>
  <c r="X96" i="278"/>
  <c r="W96" i="278"/>
  <c r="U96" i="278"/>
  <c r="T96" i="278"/>
  <c r="V96" i="278"/>
  <c r="Y96" i="278"/>
  <c r="Y95" i="278"/>
  <c r="T95" i="278"/>
  <c r="X95" i="278"/>
  <c r="W95" i="278"/>
  <c r="V95" i="278"/>
  <c r="U95" i="278"/>
  <c r="T94" i="278"/>
  <c r="U94" i="278"/>
  <c r="V94" i="278"/>
  <c r="W94" i="278"/>
  <c r="X94" i="278"/>
  <c r="Y94" i="278"/>
  <c r="T93" i="278"/>
  <c r="U93" i="278"/>
  <c r="V93" i="278"/>
  <c r="W93" i="278"/>
  <c r="X93" i="278"/>
  <c r="Y93" i="278"/>
  <c r="Y92" i="278"/>
  <c r="X92" i="278"/>
  <c r="T92" i="278"/>
  <c r="W92" i="278"/>
  <c r="U92" i="278"/>
  <c r="V92" i="278"/>
  <c r="Y91" i="278"/>
  <c r="T91" i="278"/>
  <c r="U91" i="278"/>
  <c r="V91" i="278"/>
  <c r="W91" i="278"/>
  <c r="X91" i="278"/>
  <c r="U90" i="278"/>
  <c r="Y90" i="278"/>
  <c r="X90" i="278"/>
  <c r="T90" i="278"/>
  <c r="V90" i="278"/>
  <c r="W90" i="278"/>
  <c r="Y89" i="278"/>
  <c r="X89" i="278"/>
  <c r="W89" i="278"/>
  <c r="V89" i="278"/>
  <c r="U89" i="278"/>
  <c r="T89" i="278"/>
  <c r="Z89" i="278" s="1"/>
  <c r="AB89" i="278" s="1"/>
  <c r="Y88" i="278"/>
  <c r="X88" i="278"/>
  <c r="W88" i="278"/>
  <c r="V88" i="278"/>
  <c r="U88" i="278"/>
  <c r="T88" i="278"/>
  <c r="Z88" i="278" s="1"/>
  <c r="AB88" i="278" s="1"/>
  <c r="W87" i="278"/>
  <c r="X87" i="278"/>
  <c r="V87" i="278"/>
  <c r="Y87" i="278"/>
  <c r="U87" i="278"/>
  <c r="T87" i="278"/>
  <c r="Z87" i="278" s="1"/>
  <c r="AB87" i="278" s="1"/>
  <c r="X86" i="278"/>
  <c r="Y86" i="278"/>
  <c r="W86" i="278"/>
  <c r="V86" i="278"/>
  <c r="T86" i="278"/>
  <c r="U86" i="278"/>
  <c r="W85" i="278"/>
  <c r="U85" i="278"/>
  <c r="V85" i="278"/>
  <c r="X85" i="278"/>
  <c r="Y85" i="278"/>
  <c r="T85" i="278"/>
  <c r="Z85" i="278" s="1"/>
  <c r="AB85" i="278" s="1"/>
  <c r="T84" i="278"/>
  <c r="U84" i="278"/>
  <c r="V84" i="278"/>
  <c r="W84" i="278"/>
  <c r="X84" i="278"/>
  <c r="Y84" i="278"/>
  <c r="T83" i="278"/>
  <c r="U83" i="278"/>
  <c r="V83" i="278"/>
  <c r="W83" i="278"/>
  <c r="X83" i="278"/>
  <c r="Y83" i="278"/>
  <c r="Y82" i="278"/>
  <c r="U82" i="278"/>
  <c r="T82" i="278"/>
  <c r="V82" i="278"/>
  <c r="X82" i="278"/>
  <c r="W82" i="278"/>
  <c r="T81" i="278"/>
  <c r="X81" i="278"/>
  <c r="Y81" i="278"/>
  <c r="V81" i="278"/>
  <c r="W81" i="278"/>
  <c r="U81" i="278"/>
  <c r="X80" i="278"/>
  <c r="Y80" i="278"/>
  <c r="T80" i="278"/>
  <c r="U80" i="278"/>
  <c r="V80" i="278"/>
  <c r="W80" i="278"/>
  <c r="W79" i="278"/>
  <c r="V79" i="278"/>
  <c r="U79" i="278"/>
  <c r="T79" i="278"/>
  <c r="X79" i="278"/>
  <c r="Y79" i="278"/>
  <c r="V78" i="278"/>
  <c r="T78" i="278"/>
  <c r="U78" i="278"/>
  <c r="Y78" i="278"/>
  <c r="X78" i="278"/>
  <c r="W78" i="278"/>
  <c r="V77" i="278"/>
  <c r="Y77" i="278"/>
  <c r="X77" i="278"/>
  <c r="W77" i="278"/>
  <c r="U77" i="278"/>
  <c r="T77" i="278"/>
  <c r="Z77" i="278" s="1"/>
  <c r="AB77" i="278" s="1"/>
  <c r="W76" i="278"/>
  <c r="X76" i="278"/>
  <c r="V76" i="278"/>
  <c r="U76" i="278"/>
  <c r="Y76" i="278"/>
  <c r="T76" i="278"/>
  <c r="Z76" i="278" s="1"/>
  <c r="AB76" i="278" s="1"/>
  <c r="X75" i="278"/>
  <c r="Y75" i="278"/>
  <c r="U75" i="278"/>
  <c r="V75" i="278"/>
  <c r="T75" i="278"/>
  <c r="W75" i="278"/>
  <c r="T170" i="278"/>
  <c r="I75" i="278"/>
  <c r="V74" i="278"/>
  <c r="T74" i="278"/>
  <c r="Y74" i="278"/>
  <c r="X74" i="278"/>
  <c r="W74" i="278"/>
  <c r="U74" i="278"/>
  <c r="Y73" i="278"/>
  <c r="U73" i="278"/>
  <c r="T73" i="278"/>
  <c r="X73" i="278"/>
  <c r="W73" i="278"/>
  <c r="V73" i="278"/>
  <c r="X72" i="278"/>
  <c r="Y72" i="278"/>
  <c r="W72" i="278"/>
  <c r="V72" i="278"/>
  <c r="T72" i="278"/>
  <c r="U72" i="278"/>
  <c r="Y71" i="278"/>
  <c r="X71" i="278"/>
  <c r="T71" i="278"/>
  <c r="U71" i="278"/>
  <c r="V71" i="278"/>
  <c r="W71" i="278"/>
  <c r="U70" i="278"/>
  <c r="W70" i="278"/>
  <c r="V70" i="278"/>
  <c r="X70" i="278"/>
  <c r="Y70" i="278"/>
  <c r="T70" i="278"/>
  <c r="Z70" i="278" s="1"/>
  <c r="AB70" i="278" s="1"/>
  <c r="V69" i="278"/>
  <c r="T69" i="278"/>
  <c r="Y69" i="278"/>
  <c r="X69" i="278"/>
  <c r="U69" i="278"/>
  <c r="W69" i="278"/>
  <c r="U68" i="278"/>
  <c r="V68" i="278"/>
  <c r="W68" i="278"/>
  <c r="X68" i="278"/>
  <c r="Y68" i="278"/>
  <c r="T68" i="278"/>
  <c r="W67" i="278"/>
  <c r="X67" i="278"/>
  <c r="Y67" i="278"/>
  <c r="T67" i="278"/>
  <c r="U67" i="278"/>
  <c r="V67" i="278"/>
  <c r="Y66" i="278"/>
  <c r="T66" i="278"/>
  <c r="V66" i="278"/>
  <c r="U66" i="278"/>
  <c r="W66" i="278"/>
  <c r="X66" i="278"/>
  <c r="V65" i="278"/>
  <c r="W65" i="278"/>
  <c r="U65" i="278"/>
  <c r="T65" i="278"/>
  <c r="Y65" i="278"/>
  <c r="X65" i="278"/>
  <c r="T64" i="278"/>
  <c r="X64" i="278"/>
  <c r="Y64" i="278"/>
  <c r="U64" i="278"/>
  <c r="V64" i="278"/>
  <c r="W64" i="278"/>
  <c r="X63" i="278"/>
  <c r="Y63" i="278"/>
  <c r="V63" i="278"/>
  <c r="U63" i="278"/>
  <c r="T63" i="278"/>
  <c r="W63" i="278"/>
  <c r="U62" i="278"/>
  <c r="Y62" i="278"/>
  <c r="X62" i="278"/>
  <c r="W62" i="278"/>
  <c r="V62" i="278"/>
  <c r="T62" i="278"/>
  <c r="Z62" i="278" s="1"/>
  <c r="AB62" i="278" s="1"/>
  <c r="Y61" i="278"/>
  <c r="X61" i="278"/>
  <c r="W61" i="278"/>
  <c r="V61" i="278"/>
  <c r="U61" i="278"/>
  <c r="T61" i="278"/>
  <c r="Z61" i="278" s="1"/>
  <c r="AB61" i="278" s="1"/>
  <c r="U60" i="278"/>
  <c r="V60" i="278"/>
  <c r="X60" i="278"/>
  <c r="Y60" i="278"/>
  <c r="W60" i="278"/>
  <c r="T60" i="278"/>
  <c r="Z60" i="278" s="1"/>
  <c r="AB60" i="278" s="1"/>
  <c r="U59" i="278"/>
  <c r="T59" i="278"/>
  <c r="Y59" i="278"/>
  <c r="V59" i="278"/>
  <c r="X59" i="278"/>
  <c r="W59" i="278"/>
  <c r="Y58" i="278"/>
  <c r="W58" i="278"/>
  <c r="X58" i="278"/>
  <c r="T58" i="278"/>
  <c r="U58" i="278"/>
  <c r="V58" i="278"/>
  <c r="V57" i="278"/>
  <c r="W57" i="278"/>
  <c r="Y57" i="278"/>
  <c r="X57" i="278"/>
  <c r="T57" i="278"/>
  <c r="U57" i="278"/>
  <c r="T168" i="278"/>
  <c r="I57" i="278"/>
  <c r="X56" i="278"/>
  <c r="V56" i="278"/>
  <c r="W56" i="278"/>
  <c r="T56" i="278"/>
  <c r="U56" i="278"/>
  <c r="Y56" i="278"/>
  <c r="T55" i="278"/>
  <c r="U55" i="278"/>
  <c r="W55" i="278"/>
  <c r="X55" i="278"/>
  <c r="Y55" i="278"/>
  <c r="V55" i="278"/>
  <c r="Y54" i="278"/>
  <c r="T54" i="278"/>
  <c r="U54" i="278"/>
  <c r="V54" i="278"/>
  <c r="W54" i="278"/>
  <c r="X54" i="278"/>
  <c r="Y53" i="278"/>
  <c r="T53" i="278"/>
  <c r="V53" i="278"/>
  <c r="X53" i="278"/>
  <c r="W53" i="278"/>
  <c r="U53" i="278"/>
  <c r="T52" i="278"/>
  <c r="W52" i="278"/>
  <c r="V52" i="278"/>
  <c r="X52" i="278"/>
  <c r="Y52" i="278"/>
  <c r="U52" i="278"/>
  <c r="W51" i="278"/>
  <c r="V51" i="278"/>
  <c r="T51" i="278"/>
  <c r="U51" i="278"/>
  <c r="Y51" i="278"/>
  <c r="X51" i="278"/>
  <c r="T50" i="278"/>
  <c r="W50" i="278"/>
  <c r="X50" i="278"/>
  <c r="Y50" i="278"/>
  <c r="V50" i="278"/>
  <c r="U50" i="278"/>
  <c r="V49" i="278"/>
  <c r="W49" i="278"/>
  <c r="X49" i="278"/>
  <c r="Y49" i="278"/>
  <c r="T49" i="278"/>
  <c r="U49" i="278"/>
  <c r="T48" i="278"/>
  <c r="W48" i="278"/>
  <c r="Y48" i="278"/>
  <c r="V48" i="278"/>
  <c r="U48" i="278"/>
  <c r="X48" i="278"/>
  <c r="Y47" i="278"/>
  <c r="X47" i="278"/>
  <c r="V47" i="278"/>
  <c r="U47" i="278"/>
  <c r="T47" i="278"/>
  <c r="W47" i="278"/>
  <c r="T46" i="278"/>
  <c r="V46" i="278"/>
  <c r="W46" i="278"/>
  <c r="Y46" i="278"/>
  <c r="U46" i="278"/>
  <c r="X46" i="278"/>
  <c r="Y45" i="278"/>
  <c r="T45" i="278"/>
  <c r="U45" i="278"/>
  <c r="V45" i="278"/>
  <c r="W45" i="278"/>
  <c r="X45" i="278"/>
  <c r="I45" i="278"/>
  <c r="W167" i="278"/>
  <c r="U44" i="278"/>
  <c r="X44" i="278"/>
  <c r="V44" i="278"/>
  <c r="W44" i="278"/>
  <c r="Y44" i="278"/>
  <c r="T44" i="278"/>
  <c r="Z44" i="278" s="1"/>
  <c r="AB44" i="278" s="1"/>
  <c r="V167" i="278"/>
  <c r="I44" i="278"/>
  <c r="W43" i="278"/>
  <c r="T43" i="278"/>
  <c r="Y43" i="278"/>
  <c r="V43" i="278"/>
  <c r="U43" i="278"/>
  <c r="X43" i="278"/>
  <c r="I43" i="278"/>
  <c r="Y167" i="278"/>
  <c r="T167" i="278"/>
  <c r="T173" i="278" s="1"/>
  <c r="S167" i="278"/>
  <c r="T42" i="278"/>
  <c r="U42" i="278"/>
  <c r="Y42" i="278"/>
  <c r="W42" i="278"/>
  <c r="V42" i="278"/>
  <c r="X42" i="278"/>
  <c r="X41" i="278"/>
  <c r="W41" i="278"/>
  <c r="V41" i="278"/>
  <c r="U41" i="278"/>
  <c r="T41" i="278"/>
  <c r="Y41" i="278"/>
  <c r="V40" i="278"/>
  <c r="W40" i="278"/>
  <c r="X40" i="278"/>
  <c r="Y40" i="278"/>
  <c r="U40" i="278"/>
  <c r="T40" i="278"/>
  <c r="Z40" i="278" s="1"/>
  <c r="AB40" i="278" s="1"/>
  <c r="T39" i="278"/>
  <c r="U39" i="278"/>
  <c r="Y39" i="278"/>
  <c r="X39" i="278"/>
  <c r="V39" i="278"/>
  <c r="W39" i="278"/>
  <c r="U38" i="278"/>
  <c r="X38" i="278"/>
  <c r="V38" i="278"/>
  <c r="W38" i="278"/>
  <c r="T38" i="278"/>
  <c r="Y38" i="278"/>
  <c r="W37" i="278"/>
  <c r="V37" i="278"/>
  <c r="X37" i="278"/>
  <c r="T37" i="278"/>
  <c r="U37" i="278"/>
  <c r="Y37" i="278"/>
  <c r="I37" i="278"/>
  <c r="W170" i="278"/>
  <c r="X36" i="278"/>
  <c r="W36" i="278"/>
  <c r="V36" i="278"/>
  <c r="U36" i="278"/>
  <c r="T36" i="278"/>
  <c r="Y36" i="278"/>
  <c r="W35" i="278"/>
  <c r="V35" i="278"/>
  <c r="X35" i="278"/>
  <c r="Y35" i="278"/>
  <c r="T35" i="278"/>
  <c r="U35" i="278"/>
  <c r="W34" i="278"/>
  <c r="Y34" i="278"/>
  <c r="X34" i="278"/>
  <c r="V34" i="278"/>
  <c r="U34" i="278"/>
  <c r="T34" i="278"/>
  <c r="Z34" i="278" s="1"/>
  <c r="AB34" i="278" s="1"/>
  <c r="T33" i="278"/>
  <c r="Y33" i="278"/>
  <c r="X33" i="278"/>
  <c r="W33" i="278"/>
  <c r="V33" i="278"/>
  <c r="U33" i="278"/>
  <c r="T32" i="278"/>
  <c r="U32" i="278"/>
  <c r="V32" i="278"/>
  <c r="W32" i="278"/>
  <c r="X32" i="278"/>
  <c r="Y32" i="278"/>
  <c r="T31" i="278"/>
  <c r="Y31" i="278"/>
  <c r="X31" i="278"/>
  <c r="U31" i="278"/>
  <c r="W31" i="278"/>
  <c r="V31" i="278"/>
  <c r="U30" i="278"/>
  <c r="V30" i="278"/>
  <c r="W30" i="278"/>
  <c r="X30" i="278"/>
  <c r="Y30" i="278"/>
  <c r="T30" i="278"/>
  <c r="V29" i="278"/>
  <c r="Y29" i="278"/>
  <c r="X29" i="278"/>
  <c r="W29" i="278"/>
  <c r="T29" i="278"/>
  <c r="U29" i="278"/>
  <c r="V28" i="278"/>
  <c r="X28" i="278"/>
  <c r="U28" i="278"/>
  <c r="W28" i="278"/>
  <c r="T28" i="278"/>
  <c r="Y28" i="278"/>
  <c r="I28" i="278"/>
  <c r="S170" i="278"/>
  <c r="X27" i="278"/>
  <c r="T27" i="278"/>
  <c r="U27" i="278"/>
  <c r="W27" i="278"/>
  <c r="V27" i="278"/>
  <c r="Y27" i="278"/>
  <c r="Y26" i="278"/>
  <c r="X26" i="278"/>
  <c r="W26" i="278"/>
  <c r="U26" i="278"/>
  <c r="V26" i="278"/>
  <c r="T26" i="278"/>
  <c r="V25" i="278"/>
  <c r="U25" i="278"/>
  <c r="W25" i="278"/>
  <c r="T25" i="278"/>
  <c r="Y25" i="278"/>
  <c r="X25" i="278"/>
  <c r="Y24" i="278"/>
  <c r="W24" i="278"/>
  <c r="V24" i="278"/>
  <c r="U24" i="278"/>
  <c r="X24" i="278"/>
  <c r="T24" i="278"/>
  <c r="Y23" i="278"/>
  <c r="X23" i="278"/>
  <c r="W23" i="278"/>
  <c r="V23" i="278"/>
  <c r="U23" i="278"/>
  <c r="T23" i="278"/>
  <c r="U22" i="278"/>
  <c r="V22" i="278"/>
  <c r="W22" i="278"/>
  <c r="X22" i="278"/>
  <c r="Y22" i="278"/>
  <c r="T22" i="278"/>
  <c r="Z22" i="278" s="1"/>
  <c r="AB22" i="278" s="1"/>
  <c r="U21" i="278"/>
  <c r="X21" i="278"/>
  <c r="Y21" i="278"/>
  <c r="W21" i="278"/>
  <c r="V21" i="278"/>
  <c r="T21" i="278"/>
  <c r="Z21" i="278" s="1"/>
  <c r="AB21" i="278" s="1"/>
  <c r="W20" i="278"/>
  <c r="X20" i="278"/>
  <c r="Y20" i="278"/>
  <c r="U20" i="278"/>
  <c r="T20" i="278"/>
  <c r="V20" i="278"/>
  <c r="X19" i="278"/>
  <c r="W19" i="278"/>
  <c r="V19" i="278"/>
  <c r="Y19" i="278"/>
  <c r="T19" i="278"/>
  <c r="U19" i="278"/>
  <c r="V18" i="278"/>
  <c r="X18" i="278"/>
  <c r="T18" i="278"/>
  <c r="U18" i="278"/>
  <c r="Y18" i="278"/>
  <c r="W18" i="278"/>
  <c r="X17" i="278"/>
  <c r="T17" i="278"/>
  <c r="U17" i="278"/>
  <c r="V17" i="278"/>
  <c r="W17" i="278"/>
  <c r="Y17" i="278"/>
  <c r="X16" i="278"/>
  <c r="Y16" i="278"/>
  <c r="V16" i="278"/>
  <c r="U16" i="278"/>
  <c r="T16" i="278"/>
  <c r="W16" i="278"/>
  <c r="Y15" i="278"/>
  <c r="T15" i="278"/>
  <c r="X15" i="278"/>
  <c r="W15" i="278"/>
  <c r="V15" i="278"/>
  <c r="U15" i="278"/>
  <c r="Y168" i="278"/>
  <c r="I15" i="278"/>
  <c r="T14" i="278"/>
  <c r="V14" i="278"/>
  <c r="W14" i="278"/>
  <c r="X14" i="278"/>
  <c r="Y14" i="278"/>
  <c r="U14" i="278"/>
  <c r="V13" i="278"/>
  <c r="U13" i="278"/>
  <c r="T13" i="278"/>
  <c r="Y13" i="278"/>
  <c r="X13" i="278"/>
  <c r="W13" i="278"/>
  <c r="Y12" i="278"/>
  <c r="U12" i="278"/>
  <c r="T12" i="278"/>
  <c r="X12" i="278"/>
  <c r="W12" i="278"/>
  <c r="V12" i="278"/>
  <c r="V10" i="278"/>
  <c r="W10" i="278"/>
  <c r="Y10" i="278"/>
  <c r="X10" i="278"/>
  <c r="T10" i="278"/>
  <c r="U10" i="278"/>
  <c r="Y9" i="278"/>
  <c r="X9" i="278"/>
  <c r="W9" i="278"/>
  <c r="V9" i="278"/>
  <c r="U9" i="278"/>
  <c r="T9" i="278"/>
  <c r="X167" i="278"/>
  <c r="S169" i="278"/>
  <c r="U169" i="278" s="1"/>
  <c r="I9" i="278"/>
  <c r="T8" i="278"/>
  <c r="U8" i="278"/>
  <c r="V8" i="278"/>
  <c r="W8" i="278"/>
  <c r="X8" i="278"/>
  <c r="Y8" i="278"/>
  <c r="U7" i="278"/>
  <c r="T7" i="278"/>
  <c r="X7" i="278"/>
  <c r="W7" i="278"/>
  <c r="V7" i="278"/>
  <c r="Y7" i="278"/>
  <c r="U6" i="278"/>
  <c r="W6" i="278"/>
  <c r="V6" i="278"/>
  <c r="X6" i="278"/>
  <c r="Y6" i="278"/>
  <c r="T6" i="278"/>
  <c r="X170" i="278"/>
  <c r="I6" i="278"/>
  <c r="AL5" i="278"/>
  <c r="AG6" i="278"/>
  <c r="Y5" i="278"/>
  <c r="X5" i="278"/>
  <c r="W5" i="278"/>
  <c r="V5" i="278"/>
  <c r="T5" i="278"/>
  <c r="U5" i="278"/>
  <c r="U4" i="278"/>
  <c r="V4" i="278"/>
  <c r="W4" i="278"/>
  <c r="X4" i="278"/>
  <c r="Y4" i="278"/>
  <c r="T4" i="278"/>
  <c r="S168" i="278"/>
  <c r="I4" i="278"/>
  <c r="U3" i="278"/>
  <c r="V3" i="278"/>
  <c r="X3" i="278"/>
  <c r="T3" i="278"/>
  <c r="Y3" i="278"/>
  <c r="W3" i="278"/>
  <c r="I3" i="278"/>
  <c r="V168" i="278"/>
  <c r="T2" i="278"/>
  <c r="U2" i="278"/>
  <c r="V2" i="278"/>
  <c r="W2" i="278"/>
  <c r="X2" i="278"/>
  <c r="Y2" i="278"/>
  <c r="G163" i="278"/>
  <c r="X168" i="278"/>
  <c r="W168" i="278"/>
  <c r="A163" i="278"/>
  <c r="I2" i="278"/>
  <c r="AG6" i="277"/>
  <c r="AL5" i="277"/>
  <c r="U144" i="277"/>
  <c r="V144" i="277"/>
  <c r="T144" i="277"/>
  <c r="X144" i="277"/>
  <c r="Y144" i="277"/>
  <c r="W144" i="277"/>
  <c r="V161" i="277"/>
  <c r="W161" i="277"/>
  <c r="X161" i="277"/>
  <c r="Y161" i="277"/>
  <c r="T161" i="277"/>
  <c r="U161" i="277"/>
  <c r="U159" i="277"/>
  <c r="X159" i="277"/>
  <c r="T159" i="277"/>
  <c r="Y159" i="277"/>
  <c r="W159" i="277"/>
  <c r="V159" i="277"/>
  <c r="Y158" i="277"/>
  <c r="X158" i="277"/>
  <c r="W158" i="277"/>
  <c r="V158" i="277"/>
  <c r="T158" i="277"/>
  <c r="U158" i="277"/>
  <c r="Y157" i="277"/>
  <c r="X157" i="277"/>
  <c r="W157" i="277"/>
  <c r="V157" i="277"/>
  <c r="U157" i="277"/>
  <c r="T157" i="277"/>
  <c r="T156" i="277"/>
  <c r="V156" i="277"/>
  <c r="U156" i="277"/>
  <c r="Y156" i="277"/>
  <c r="X156" i="277"/>
  <c r="W156" i="277"/>
  <c r="V155" i="277"/>
  <c r="U155" i="277"/>
  <c r="T155" i="277"/>
  <c r="W155" i="277"/>
  <c r="X155" i="277"/>
  <c r="Y155" i="277"/>
  <c r="Y154" i="277"/>
  <c r="X154" i="277"/>
  <c r="W154" i="277"/>
  <c r="V154" i="277"/>
  <c r="U154" i="277"/>
  <c r="T154" i="277"/>
  <c r="Z154" i="277" s="1"/>
  <c r="V153" i="277"/>
  <c r="U153" i="277"/>
  <c r="T153" i="277"/>
  <c r="W153" i="277"/>
  <c r="Y153" i="277"/>
  <c r="X153" i="277"/>
  <c r="T152" i="277"/>
  <c r="V152" i="277"/>
  <c r="U152" i="277"/>
  <c r="Y152" i="277"/>
  <c r="X152" i="277"/>
  <c r="W152" i="277"/>
  <c r="T151" i="277"/>
  <c r="V151" i="277"/>
  <c r="W151" i="277"/>
  <c r="X151" i="277"/>
  <c r="Y151" i="277"/>
  <c r="U151" i="277"/>
  <c r="W150" i="277"/>
  <c r="X150" i="277"/>
  <c r="T150" i="277"/>
  <c r="U150" i="277"/>
  <c r="V150" i="277"/>
  <c r="Y150" i="277"/>
  <c r="V149" i="277"/>
  <c r="T149" i="277"/>
  <c r="Y149" i="277"/>
  <c r="U149" i="277"/>
  <c r="X149" i="277"/>
  <c r="W149" i="277"/>
  <c r="Y148" i="277"/>
  <c r="X148" i="277"/>
  <c r="W148" i="277"/>
  <c r="U148" i="277"/>
  <c r="T148" i="277"/>
  <c r="V148" i="277"/>
  <c r="X147" i="277"/>
  <c r="W147" i="277"/>
  <c r="V147" i="277"/>
  <c r="U147" i="277"/>
  <c r="T147" i="277"/>
  <c r="Y147" i="277"/>
  <c r="X146" i="277"/>
  <c r="V146" i="277"/>
  <c r="U146" i="277"/>
  <c r="T146" i="277"/>
  <c r="W146" i="277"/>
  <c r="Y146" i="277"/>
  <c r="I146" i="277"/>
  <c r="T169" i="277"/>
  <c r="T145" i="277"/>
  <c r="Y145" i="277"/>
  <c r="V145" i="277"/>
  <c r="W145" i="277"/>
  <c r="X145" i="277"/>
  <c r="U145" i="277"/>
  <c r="W143" i="277"/>
  <c r="V143" i="277"/>
  <c r="U143" i="277"/>
  <c r="T143" i="277"/>
  <c r="X143" i="277"/>
  <c r="Y143" i="277"/>
  <c r="U142" i="277"/>
  <c r="X142" i="277"/>
  <c r="W142" i="277"/>
  <c r="Y142" i="277"/>
  <c r="V142" i="277"/>
  <c r="T142" i="277"/>
  <c r="Z142" i="277" s="1"/>
  <c r="AB142" i="277" s="1"/>
  <c r="Y141" i="277"/>
  <c r="X141" i="277"/>
  <c r="W141" i="277"/>
  <c r="V141" i="277"/>
  <c r="U141" i="277"/>
  <c r="T141" i="277"/>
  <c r="Z141" i="277" s="1"/>
  <c r="AB141" i="277" s="1"/>
  <c r="T140" i="277"/>
  <c r="V140" i="277"/>
  <c r="X140" i="277"/>
  <c r="W140" i="277"/>
  <c r="U140" i="277"/>
  <c r="Y140" i="277"/>
  <c r="Y139" i="277"/>
  <c r="X139" i="277"/>
  <c r="W139" i="277"/>
  <c r="V139" i="277"/>
  <c r="U139" i="277"/>
  <c r="T139" i="277"/>
  <c r="X138" i="277"/>
  <c r="Y138" i="277"/>
  <c r="U138" i="277"/>
  <c r="T138" i="277"/>
  <c r="W138" i="277"/>
  <c r="V138" i="277"/>
  <c r="V137" i="277"/>
  <c r="U137" i="277"/>
  <c r="T137" i="277"/>
  <c r="Y137" i="277"/>
  <c r="X137" i="277"/>
  <c r="W137" i="277"/>
  <c r="W136" i="277"/>
  <c r="X136" i="277"/>
  <c r="Y136" i="277"/>
  <c r="T136" i="277"/>
  <c r="U136" i="277"/>
  <c r="V136" i="277"/>
  <c r="Y135" i="277"/>
  <c r="X135" i="277"/>
  <c r="V135" i="277"/>
  <c r="T135" i="277"/>
  <c r="W135" i="277"/>
  <c r="U135" i="277"/>
  <c r="Y134" i="277"/>
  <c r="X134" i="277"/>
  <c r="W134" i="277"/>
  <c r="V134" i="277"/>
  <c r="U134" i="277"/>
  <c r="T134" i="277"/>
  <c r="Z134" i="277" s="1"/>
  <c r="AB134" i="277" s="1"/>
  <c r="Y133" i="277"/>
  <c r="T133" i="277"/>
  <c r="U133" i="277"/>
  <c r="V133" i="277"/>
  <c r="W133" i="277"/>
  <c r="X133" i="277"/>
  <c r="Y132" i="277"/>
  <c r="X132" i="277"/>
  <c r="V132" i="277"/>
  <c r="U132" i="277"/>
  <c r="T132" i="277"/>
  <c r="W132" i="277"/>
  <c r="Y131" i="277"/>
  <c r="V131" i="277"/>
  <c r="U131" i="277"/>
  <c r="T131" i="277"/>
  <c r="X131" i="277"/>
  <c r="W131" i="277"/>
  <c r="X130" i="277"/>
  <c r="V130" i="277"/>
  <c r="W130" i="277"/>
  <c r="Y130" i="277"/>
  <c r="U130" i="277"/>
  <c r="T130" i="277"/>
  <c r="U129" i="277"/>
  <c r="Y129" i="277"/>
  <c r="W129" i="277"/>
  <c r="X129" i="277"/>
  <c r="V129" i="277"/>
  <c r="T129" i="277"/>
  <c r="Z129" i="277" s="1"/>
  <c r="AB129" i="277" s="1"/>
  <c r="V128" i="277"/>
  <c r="X128" i="277"/>
  <c r="Y128" i="277"/>
  <c r="W128" i="277"/>
  <c r="T128" i="277"/>
  <c r="U128" i="277"/>
  <c r="U127" i="277"/>
  <c r="Y127" i="277"/>
  <c r="V127" i="277"/>
  <c r="X127" i="277"/>
  <c r="W127" i="277"/>
  <c r="T127" i="277"/>
  <c r="Z127" i="277" s="1"/>
  <c r="AB127" i="277" s="1"/>
  <c r="Y126" i="277"/>
  <c r="X126" i="277"/>
  <c r="V126" i="277"/>
  <c r="U126" i="277"/>
  <c r="T126" i="277"/>
  <c r="W126" i="277"/>
  <c r="Y125" i="277"/>
  <c r="W125" i="277"/>
  <c r="X125" i="277"/>
  <c r="V125" i="277"/>
  <c r="U125" i="277"/>
  <c r="T125" i="277"/>
  <c r="Z125" i="277" s="1"/>
  <c r="AB125" i="277" s="1"/>
  <c r="W124" i="277"/>
  <c r="X124" i="277"/>
  <c r="V124" i="277"/>
  <c r="U124" i="277"/>
  <c r="T124" i="277"/>
  <c r="Y124" i="277"/>
  <c r="X123" i="277"/>
  <c r="W123" i="277"/>
  <c r="V123" i="277"/>
  <c r="U123" i="277"/>
  <c r="T123" i="277"/>
  <c r="Y123" i="277"/>
  <c r="Y122" i="277"/>
  <c r="X122" i="277"/>
  <c r="W122" i="277"/>
  <c r="T122" i="277"/>
  <c r="V122" i="277"/>
  <c r="U122" i="277"/>
  <c r="W121" i="277"/>
  <c r="Y121" i="277"/>
  <c r="X121" i="277"/>
  <c r="V121" i="277"/>
  <c r="U121" i="277"/>
  <c r="T121" i="277"/>
  <c r="Z121" i="277" s="1"/>
  <c r="AB121" i="277" s="1"/>
  <c r="X120" i="277"/>
  <c r="Y120" i="277"/>
  <c r="W120" i="277"/>
  <c r="U120" i="277"/>
  <c r="T120" i="277"/>
  <c r="V120" i="277"/>
  <c r="X119" i="277"/>
  <c r="Y119" i="277"/>
  <c r="U119" i="277"/>
  <c r="T119" i="277"/>
  <c r="W119" i="277"/>
  <c r="V119" i="277"/>
  <c r="T118" i="277"/>
  <c r="U118" i="277"/>
  <c r="V118" i="277"/>
  <c r="W118" i="277"/>
  <c r="X118" i="277"/>
  <c r="Y118" i="277"/>
  <c r="I118" i="277"/>
  <c r="V170" i="277"/>
  <c r="T117" i="277"/>
  <c r="U117" i="277"/>
  <c r="V117" i="277"/>
  <c r="W117" i="277"/>
  <c r="X117" i="277"/>
  <c r="Y117" i="277"/>
  <c r="T116" i="277"/>
  <c r="U116" i="277"/>
  <c r="Y116" i="277"/>
  <c r="X116" i="277"/>
  <c r="W116" i="277"/>
  <c r="V116" i="277"/>
  <c r="V115" i="277"/>
  <c r="T115" i="277"/>
  <c r="Y115" i="277"/>
  <c r="X115" i="277"/>
  <c r="W115" i="277"/>
  <c r="U115" i="277"/>
  <c r="T114" i="277"/>
  <c r="V114" i="277"/>
  <c r="W114" i="277"/>
  <c r="X114" i="277"/>
  <c r="U114" i="277"/>
  <c r="Y114" i="277"/>
  <c r="U113" i="277"/>
  <c r="T113" i="277"/>
  <c r="X113" i="277"/>
  <c r="Y113" i="277"/>
  <c r="W113" i="277"/>
  <c r="V113" i="277"/>
  <c r="X112" i="277"/>
  <c r="Y112" i="277"/>
  <c r="T112" i="277"/>
  <c r="W112" i="277"/>
  <c r="V112" i="277"/>
  <c r="U112" i="277"/>
  <c r="Y111" i="277"/>
  <c r="T111" i="277"/>
  <c r="W111" i="277"/>
  <c r="X111" i="277"/>
  <c r="V111" i="277"/>
  <c r="U111" i="277"/>
  <c r="V110" i="277"/>
  <c r="W110" i="277"/>
  <c r="U110" i="277"/>
  <c r="X110" i="277"/>
  <c r="Y110" i="277"/>
  <c r="T110" i="277"/>
  <c r="Z110" i="277" s="1"/>
  <c r="AB110" i="277" s="1"/>
  <c r="T109" i="277"/>
  <c r="U109" i="277"/>
  <c r="W109" i="277"/>
  <c r="X109" i="277"/>
  <c r="Y109" i="277"/>
  <c r="V109" i="277"/>
  <c r="T108" i="277"/>
  <c r="U108" i="277"/>
  <c r="V108" i="277"/>
  <c r="W108" i="277"/>
  <c r="X108" i="277"/>
  <c r="Y108" i="277"/>
  <c r="T107" i="277"/>
  <c r="U107" i="277"/>
  <c r="V107" i="277"/>
  <c r="W107" i="277"/>
  <c r="X107" i="277"/>
  <c r="Y107" i="277"/>
  <c r="T106" i="277"/>
  <c r="U106" i="277"/>
  <c r="V106" i="277"/>
  <c r="W106" i="277"/>
  <c r="X106" i="277"/>
  <c r="Y106" i="277"/>
  <c r="T105" i="277"/>
  <c r="U105" i="277"/>
  <c r="V105" i="277"/>
  <c r="W105" i="277"/>
  <c r="X105" i="277"/>
  <c r="Y105" i="277"/>
  <c r="Y104" i="277"/>
  <c r="X104" i="277"/>
  <c r="T104" i="277"/>
  <c r="U104" i="277"/>
  <c r="V104" i="277"/>
  <c r="W104" i="277"/>
  <c r="U103" i="277"/>
  <c r="T103" i="277"/>
  <c r="Y103" i="277"/>
  <c r="X103" i="277"/>
  <c r="W103" i="277"/>
  <c r="V103" i="277"/>
  <c r="Y102" i="277"/>
  <c r="X102" i="277"/>
  <c r="W102" i="277"/>
  <c r="V102" i="277"/>
  <c r="U102" i="277"/>
  <c r="T102" i="277"/>
  <c r="Z102" i="277" s="1"/>
  <c r="AB102" i="277" s="1"/>
  <c r="Y101" i="277"/>
  <c r="X101" i="277"/>
  <c r="W101" i="277"/>
  <c r="V101" i="277"/>
  <c r="U101" i="277"/>
  <c r="T101" i="277"/>
  <c r="Z101" i="277" s="1"/>
  <c r="AB101" i="277" s="1"/>
  <c r="Y100" i="277"/>
  <c r="X100" i="277"/>
  <c r="T100" i="277"/>
  <c r="U100" i="277"/>
  <c r="V100" i="277"/>
  <c r="W100" i="277"/>
  <c r="W99" i="277"/>
  <c r="V99" i="277"/>
  <c r="U99" i="277"/>
  <c r="T99" i="277"/>
  <c r="Y99" i="277"/>
  <c r="X99" i="277"/>
  <c r="U98" i="277"/>
  <c r="W98" i="277"/>
  <c r="X98" i="277"/>
  <c r="Y98" i="277"/>
  <c r="V98" i="277"/>
  <c r="T98" i="277"/>
  <c r="Z98" i="277" s="1"/>
  <c r="AB98" i="277" s="1"/>
  <c r="U97" i="277"/>
  <c r="V97" i="277"/>
  <c r="W97" i="277"/>
  <c r="T97" i="277"/>
  <c r="Y97" i="277"/>
  <c r="X97" i="277"/>
  <c r="W96" i="277"/>
  <c r="X96" i="277"/>
  <c r="Y96" i="277"/>
  <c r="U96" i="277"/>
  <c r="T96" i="277"/>
  <c r="V96" i="277"/>
  <c r="V95" i="277"/>
  <c r="U95" i="277"/>
  <c r="T95" i="277"/>
  <c r="W95" i="277"/>
  <c r="Y95" i="277"/>
  <c r="X95" i="277"/>
  <c r="X94" i="277"/>
  <c r="Y94" i="277"/>
  <c r="T94" i="277"/>
  <c r="U94" i="277"/>
  <c r="V94" i="277"/>
  <c r="W94" i="277"/>
  <c r="X93" i="277"/>
  <c r="V93" i="277"/>
  <c r="W93" i="277"/>
  <c r="Y93" i="277"/>
  <c r="T93" i="277"/>
  <c r="U93" i="277"/>
  <c r="Y92" i="277"/>
  <c r="X92" i="277"/>
  <c r="W92" i="277"/>
  <c r="V92" i="277"/>
  <c r="T92" i="277"/>
  <c r="U92" i="277"/>
  <c r="Y91" i="277"/>
  <c r="X91" i="277"/>
  <c r="W91" i="277"/>
  <c r="V91" i="277"/>
  <c r="U91" i="277"/>
  <c r="T91" i="277"/>
  <c r="Z91" i="277" s="1"/>
  <c r="AB91" i="277" s="1"/>
  <c r="V90" i="277"/>
  <c r="U90" i="277"/>
  <c r="T90" i="277"/>
  <c r="W90" i="277"/>
  <c r="X90" i="277"/>
  <c r="Y90" i="277"/>
  <c r="V89" i="277"/>
  <c r="U89" i="277"/>
  <c r="Y89" i="277"/>
  <c r="X89" i="277"/>
  <c r="W89" i="277"/>
  <c r="T89" i="277"/>
  <c r="Z89" i="277" s="1"/>
  <c r="AB89" i="277" s="1"/>
  <c r="X88" i="277"/>
  <c r="Y88" i="277"/>
  <c r="W88" i="277"/>
  <c r="V88" i="277"/>
  <c r="U88" i="277"/>
  <c r="T88" i="277"/>
  <c r="Z88" i="277" s="1"/>
  <c r="AB88" i="277" s="1"/>
  <c r="U87" i="277"/>
  <c r="V87" i="277"/>
  <c r="W87" i="277"/>
  <c r="Y87" i="277"/>
  <c r="X87" i="277"/>
  <c r="T87" i="277"/>
  <c r="Z87" i="277" s="1"/>
  <c r="AB87" i="277" s="1"/>
  <c r="T86" i="277"/>
  <c r="U86" i="277"/>
  <c r="V86" i="277"/>
  <c r="W86" i="277"/>
  <c r="X86" i="277"/>
  <c r="Y86" i="277"/>
  <c r="T85" i="277"/>
  <c r="U85" i="277"/>
  <c r="V85" i="277"/>
  <c r="W85" i="277"/>
  <c r="X85" i="277"/>
  <c r="Y85" i="277"/>
  <c r="T84" i="277"/>
  <c r="U84" i="277"/>
  <c r="V84" i="277"/>
  <c r="W84" i="277"/>
  <c r="X84" i="277"/>
  <c r="Y84" i="277"/>
  <c r="W83" i="277"/>
  <c r="T83" i="277"/>
  <c r="U83" i="277"/>
  <c r="V83" i="277"/>
  <c r="X83" i="277"/>
  <c r="Y83" i="277"/>
  <c r="T82" i="277"/>
  <c r="U82" i="277"/>
  <c r="V82" i="277"/>
  <c r="W82" i="277"/>
  <c r="X82" i="277"/>
  <c r="Y82" i="277"/>
  <c r="Y81" i="277"/>
  <c r="X81" i="277"/>
  <c r="T81" i="277"/>
  <c r="U81" i="277"/>
  <c r="V81" i="277"/>
  <c r="W81" i="277"/>
  <c r="Y80" i="277"/>
  <c r="X80" i="277"/>
  <c r="W80" i="277"/>
  <c r="U80" i="277"/>
  <c r="T80" i="277"/>
  <c r="V80" i="277"/>
  <c r="V79" i="277"/>
  <c r="U79" i="277"/>
  <c r="T79" i="277"/>
  <c r="Y79" i="277"/>
  <c r="X79" i="277"/>
  <c r="W79" i="277"/>
  <c r="X78" i="277"/>
  <c r="Y78" i="277"/>
  <c r="T78" i="277"/>
  <c r="U78" i="277"/>
  <c r="V78" i="277"/>
  <c r="W78" i="277"/>
  <c r="V77" i="277"/>
  <c r="U77" i="277"/>
  <c r="W77" i="277"/>
  <c r="X77" i="277"/>
  <c r="T77" i="277"/>
  <c r="Y77" i="277"/>
  <c r="Y76" i="277"/>
  <c r="T76" i="277"/>
  <c r="U76" i="277"/>
  <c r="V76" i="277"/>
  <c r="W76" i="277"/>
  <c r="X76" i="277"/>
  <c r="U75" i="277"/>
  <c r="V75" i="277"/>
  <c r="W75" i="277"/>
  <c r="X75" i="277"/>
  <c r="Y75" i="277"/>
  <c r="T75" i="277"/>
  <c r="Z75" i="277" s="1"/>
  <c r="AB75" i="277" s="1"/>
  <c r="V74" i="277"/>
  <c r="W74" i="277"/>
  <c r="X74" i="277"/>
  <c r="Y74" i="277"/>
  <c r="T74" i="277"/>
  <c r="U74" i="277"/>
  <c r="U73" i="277"/>
  <c r="T73" i="277"/>
  <c r="Y73" i="277"/>
  <c r="X73" i="277"/>
  <c r="W73" i="277"/>
  <c r="V73" i="277"/>
  <c r="T72" i="277"/>
  <c r="U72" i="277"/>
  <c r="V72" i="277"/>
  <c r="W72" i="277"/>
  <c r="X72" i="277"/>
  <c r="Y72" i="277"/>
  <c r="T71" i="277"/>
  <c r="U71" i="277"/>
  <c r="V71" i="277"/>
  <c r="W71" i="277"/>
  <c r="X71" i="277"/>
  <c r="Y71" i="277"/>
  <c r="I71" i="277"/>
  <c r="W170" i="277"/>
  <c r="U70" i="277"/>
  <c r="V70" i="277"/>
  <c r="W70" i="277"/>
  <c r="X70" i="277"/>
  <c r="Y70" i="277"/>
  <c r="T70" i="277"/>
  <c r="Z70" i="277" s="1"/>
  <c r="AB70" i="277" s="1"/>
  <c r="U69" i="277"/>
  <c r="V69" i="277"/>
  <c r="W69" i="277"/>
  <c r="X69" i="277"/>
  <c r="Y69" i="277"/>
  <c r="T69" i="277"/>
  <c r="Z69" i="277" s="1"/>
  <c r="AB69" i="277" s="1"/>
  <c r="W68" i="277"/>
  <c r="T68" i="277"/>
  <c r="U68" i="277"/>
  <c r="V68" i="277"/>
  <c r="X68" i="277"/>
  <c r="Y68" i="277"/>
  <c r="T67" i="277"/>
  <c r="U67" i="277"/>
  <c r="V67" i="277"/>
  <c r="W67" i="277"/>
  <c r="X67" i="277"/>
  <c r="Y67" i="277"/>
  <c r="T66" i="277"/>
  <c r="U66" i="277"/>
  <c r="V66" i="277"/>
  <c r="W66" i="277"/>
  <c r="X66" i="277"/>
  <c r="Y66" i="277"/>
  <c r="T65" i="277"/>
  <c r="U65" i="277"/>
  <c r="V65" i="277"/>
  <c r="W65" i="277"/>
  <c r="X65" i="277"/>
  <c r="Y65" i="277"/>
  <c r="W64" i="277"/>
  <c r="X64" i="277"/>
  <c r="Y64" i="277"/>
  <c r="T64" i="277"/>
  <c r="U64" i="277"/>
  <c r="V64" i="277"/>
  <c r="W63" i="277"/>
  <c r="X63" i="277"/>
  <c r="Y63" i="277"/>
  <c r="T63" i="277"/>
  <c r="U63" i="277"/>
  <c r="V63" i="277"/>
  <c r="T62" i="277"/>
  <c r="U62" i="277"/>
  <c r="V62" i="277"/>
  <c r="W62" i="277"/>
  <c r="X62" i="277"/>
  <c r="Y62" i="277"/>
  <c r="T61" i="277"/>
  <c r="U61" i="277"/>
  <c r="V61" i="277"/>
  <c r="W61" i="277"/>
  <c r="X61" i="277"/>
  <c r="Y61" i="277"/>
  <c r="U60" i="277"/>
  <c r="T60" i="277"/>
  <c r="V60" i="277"/>
  <c r="W60" i="277"/>
  <c r="X60" i="277"/>
  <c r="Y60" i="277"/>
  <c r="T59" i="277"/>
  <c r="U59" i="277"/>
  <c r="V59" i="277"/>
  <c r="W59" i="277"/>
  <c r="X59" i="277"/>
  <c r="Y59" i="277"/>
  <c r="T58" i="277"/>
  <c r="U58" i="277"/>
  <c r="V58" i="277"/>
  <c r="W58" i="277"/>
  <c r="X58" i="277"/>
  <c r="Y58" i="277"/>
  <c r="W57" i="277"/>
  <c r="X57" i="277"/>
  <c r="Y57" i="277"/>
  <c r="T57" i="277"/>
  <c r="U57" i="277"/>
  <c r="V57" i="277"/>
  <c r="T168" i="277"/>
  <c r="I57" i="277"/>
  <c r="T56" i="277"/>
  <c r="U56" i="277"/>
  <c r="V56" i="277"/>
  <c r="W56" i="277"/>
  <c r="X56" i="277"/>
  <c r="Y56" i="277"/>
  <c r="W55" i="277"/>
  <c r="X55" i="277"/>
  <c r="Y55" i="277"/>
  <c r="T55" i="277"/>
  <c r="U55" i="277"/>
  <c r="V55" i="277"/>
  <c r="T170" i="277"/>
  <c r="I55" i="277"/>
  <c r="W54" i="277"/>
  <c r="T54" i="277"/>
  <c r="U54" i="277"/>
  <c r="V54" i="277"/>
  <c r="X54" i="277"/>
  <c r="Y54" i="277"/>
  <c r="T53" i="277"/>
  <c r="U53" i="277"/>
  <c r="V53" i="277"/>
  <c r="W53" i="277"/>
  <c r="X53" i="277"/>
  <c r="Y53" i="277"/>
  <c r="W52" i="277"/>
  <c r="X52" i="277"/>
  <c r="Y52" i="277"/>
  <c r="T52" i="277"/>
  <c r="U52" i="277"/>
  <c r="V52" i="277"/>
  <c r="X51" i="277"/>
  <c r="T51" i="277"/>
  <c r="V51" i="277"/>
  <c r="W51" i="277"/>
  <c r="Y51" i="277"/>
  <c r="U51" i="277"/>
  <c r="V50" i="277"/>
  <c r="X50" i="277"/>
  <c r="T50" i="277"/>
  <c r="U50" i="277"/>
  <c r="Y50" i="277"/>
  <c r="W50" i="277"/>
  <c r="U49" i="277"/>
  <c r="V49" i="277"/>
  <c r="W49" i="277"/>
  <c r="X49" i="277"/>
  <c r="T49" i="277"/>
  <c r="Y49" i="277"/>
  <c r="W48" i="277"/>
  <c r="X48" i="277"/>
  <c r="Y48" i="277"/>
  <c r="V48" i="277"/>
  <c r="T48" i="277"/>
  <c r="U48" i="277"/>
  <c r="W47" i="277"/>
  <c r="T47" i="277"/>
  <c r="U47" i="277"/>
  <c r="V47" i="277"/>
  <c r="X47" i="277"/>
  <c r="Y47" i="277"/>
  <c r="U46" i="277"/>
  <c r="V46" i="277"/>
  <c r="Y46" i="277"/>
  <c r="W46" i="277"/>
  <c r="X46" i="277"/>
  <c r="T46" i="277"/>
  <c r="Z46" i="277" s="1"/>
  <c r="AB46" i="277" s="1"/>
  <c r="X45" i="277"/>
  <c r="Y45" i="277"/>
  <c r="W45" i="277"/>
  <c r="T45" i="277"/>
  <c r="U45" i="277"/>
  <c r="V45" i="277"/>
  <c r="W167" i="277"/>
  <c r="I45" i="277"/>
  <c r="X44" i="277"/>
  <c r="U44" i="277"/>
  <c r="T44" i="277"/>
  <c r="W44" i="277"/>
  <c r="V44" i="277"/>
  <c r="Y44" i="277"/>
  <c r="I44" i="277"/>
  <c r="V167" i="277"/>
  <c r="V43" i="277"/>
  <c r="Y43" i="277"/>
  <c r="X43" i="277"/>
  <c r="W43" i="277"/>
  <c r="U43" i="277"/>
  <c r="T43" i="277"/>
  <c r="Z43" i="277" s="1"/>
  <c r="AB43" i="277" s="1"/>
  <c r="I43" i="277"/>
  <c r="S167" i="277"/>
  <c r="Y167" i="277"/>
  <c r="T167" i="277"/>
  <c r="T42" i="277"/>
  <c r="W42" i="277"/>
  <c r="Y42" i="277"/>
  <c r="X42" i="277"/>
  <c r="V42" i="277"/>
  <c r="U42" i="277"/>
  <c r="W41" i="277"/>
  <c r="X41" i="277"/>
  <c r="Y41" i="277"/>
  <c r="U41" i="277"/>
  <c r="V41" i="277"/>
  <c r="T41" i="277"/>
  <c r="Z41" i="277" s="1"/>
  <c r="AB41" i="277" s="1"/>
  <c r="T40" i="277"/>
  <c r="U40" i="277"/>
  <c r="V40" i="277"/>
  <c r="W40" i="277"/>
  <c r="X40" i="277"/>
  <c r="Y40" i="277"/>
  <c r="I40" i="277"/>
  <c r="X170" i="277"/>
  <c r="T39" i="277"/>
  <c r="U39" i="277"/>
  <c r="W39" i="277"/>
  <c r="X39" i="277"/>
  <c r="V39" i="277"/>
  <c r="Y39" i="277"/>
  <c r="W38" i="277"/>
  <c r="X38" i="277"/>
  <c r="Y38" i="277"/>
  <c r="V38" i="277"/>
  <c r="T38" i="277"/>
  <c r="U38" i="277"/>
  <c r="U37" i="277"/>
  <c r="V37" i="277"/>
  <c r="W37" i="277"/>
  <c r="X37" i="277"/>
  <c r="Y37" i="277"/>
  <c r="T37" i="277"/>
  <c r="Z37" i="277" s="1"/>
  <c r="AB37" i="277" s="1"/>
  <c r="T36" i="277"/>
  <c r="U36" i="277"/>
  <c r="V36" i="277"/>
  <c r="W36" i="277"/>
  <c r="X36" i="277"/>
  <c r="Y36" i="277"/>
  <c r="X35" i="277"/>
  <c r="Y35" i="277"/>
  <c r="T35" i="277"/>
  <c r="U35" i="277"/>
  <c r="W35" i="277"/>
  <c r="V35" i="277"/>
  <c r="T34" i="277"/>
  <c r="U34" i="277"/>
  <c r="V34" i="277"/>
  <c r="W34" i="277"/>
  <c r="X34" i="277"/>
  <c r="Y34" i="277"/>
  <c r="U33" i="277"/>
  <c r="T33" i="277"/>
  <c r="V33" i="277"/>
  <c r="W33" i="277"/>
  <c r="X33" i="277"/>
  <c r="Y33" i="277"/>
  <c r="U32" i="277"/>
  <c r="V32" i="277"/>
  <c r="W32" i="277"/>
  <c r="X32" i="277"/>
  <c r="T32" i="277"/>
  <c r="Y32" i="277"/>
  <c r="T31" i="277"/>
  <c r="Y31" i="277"/>
  <c r="U31" i="277"/>
  <c r="V31" i="277"/>
  <c r="W31" i="277"/>
  <c r="X31" i="277"/>
  <c r="T30" i="277"/>
  <c r="U30" i="277"/>
  <c r="V30" i="277"/>
  <c r="W30" i="277"/>
  <c r="X30" i="277"/>
  <c r="Y30" i="277"/>
  <c r="T29" i="277"/>
  <c r="U29" i="277"/>
  <c r="W29" i="277"/>
  <c r="X29" i="277"/>
  <c r="Y29" i="277"/>
  <c r="V29" i="277"/>
  <c r="T28" i="277"/>
  <c r="U28" i="277"/>
  <c r="V28" i="277"/>
  <c r="W28" i="277"/>
  <c r="X28" i="277"/>
  <c r="Y28" i="277"/>
  <c r="S170" i="277"/>
  <c r="U170" i="277" s="1"/>
  <c r="I28" i="277"/>
  <c r="U27" i="277"/>
  <c r="W27" i="277"/>
  <c r="X27" i="277"/>
  <c r="V27" i="277"/>
  <c r="Y27" i="277"/>
  <c r="T27" i="277"/>
  <c r="Z27" i="277" s="1"/>
  <c r="AB27" i="277" s="1"/>
  <c r="V26" i="277"/>
  <c r="U26" i="277"/>
  <c r="T26" i="277"/>
  <c r="Y26" i="277"/>
  <c r="X26" i="277"/>
  <c r="W26" i="277"/>
  <c r="W25" i="277"/>
  <c r="V25" i="277"/>
  <c r="U25" i="277"/>
  <c r="T25" i="277"/>
  <c r="X25" i="277"/>
  <c r="Y25" i="277"/>
  <c r="Y24" i="277"/>
  <c r="X24" i="277"/>
  <c r="W24" i="277"/>
  <c r="V24" i="277"/>
  <c r="U24" i="277"/>
  <c r="T24" i="277"/>
  <c r="Z24" i="277" s="1"/>
  <c r="AB24" i="277" s="1"/>
  <c r="U23" i="277"/>
  <c r="V23" i="277"/>
  <c r="W23" i="277"/>
  <c r="X23" i="277"/>
  <c r="Y23" i="277"/>
  <c r="T23" i="277"/>
  <c r="Z23" i="277" s="1"/>
  <c r="AB23" i="277" s="1"/>
  <c r="U22" i="277"/>
  <c r="Y22" i="277"/>
  <c r="T22" i="277"/>
  <c r="X22" i="277"/>
  <c r="W22" i="277"/>
  <c r="V22" i="277"/>
  <c r="V21" i="277"/>
  <c r="W21" i="277"/>
  <c r="X21" i="277"/>
  <c r="Y21" i="277"/>
  <c r="T21" i="277"/>
  <c r="U21" i="277"/>
  <c r="T20" i="277"/>
  <c r="U20" i="277"/>
  <c r="V20" i="277"/>
  <c r="W20" i="277"/>
  <c r="X20" i="277"/>
  <c r="Y20" i="277"/>
  <c r="T19" i="277"/>
  <c r="Y19" i="277"/>
  <c r="X19" i="277"/>
  <c r="W19" i="277"/>
  <c r="U19" i="277"/>
  <c r="V19" i="277"/>
  <c r="W18" i="277"/>
  <c r="X18" i="277"/>
  <c r="T18" i="277"/>
  <c r="Y18" i="277"/>
  <c r="V18" i="277"/>
  <c r="U18" i="277"/>
  <c r="Y17" i="277"/>
  <c r="X17" i="277"/>
  <c r="T17" i="277"/>
  <c r="U17" i="277"/>
  <c r="W17" i="277"/>
  <c r="V17" i="277"/>
  <c r="Y16" i="277"/>
  <c r="U16" i="277"/>
  <c r="T16" i="277"/>
  <c r="X16" i="277"/>
  <c r="W16" i="277"/>
  <c r="V16" i="277"/>
  <c r="V15" i="277"/>
  <c r="U15" i="277"/>
  <c r="T15" i="277"/>
  <c r="X15" i="277"/>
  <c r="W15" i="277"/>
  <c r="Y15" i="277"/>
  <c r="U14" i="277"/>
  <c r="Y14" i="277"/>
  <c r="T14" i="277"/>
  <c r="X14" i="277"/>
  <c r="V14" i="277"/>
  <c r="W14" i="277"/>
  <c r="V13" i="277"/>
  <c r="X13" i="277"/>
  <c r="Y13" i="277"/>
  <c r="W13" i="277"/>
  <c r="T13" i="277"/>
  <c r="U13" i="277"/>
  <c r="Y12" i="277"/>
  <c r="X12" i="277"/>
  <c r="W12" i="277"/>
  <c r="V12" i="277"/>
  <c r="U12" i="277"/>
  <c r="T12" i="277"/>
  <c r="Z12" i="277" s="1"/>
  <c r="AB12" i="277" s="1"/>
  <c r="X10" i="277"/>
  <c r="Y10" i="277"/>
  <c r="T10" i="277"/>
  <c r="V10" i="277"/>
  <c r="U10" i="277"/>
  <c r="W10" i="277"/>
  <c r="T9" i="277"/>
  <c r="U9" i="277"/>
  <c r="X9" i="277"/>
  <c r="Y9" i="277"/>
  <c r="W9" i="277"/>
  <c r="V9" i="277"/>
  <c r="I9" i="277"/>
  <c r="X167" i="277"/>
  <c r="S169" i="277"/>
  <c r="Y8" i="277"/>
  <c r="T8" i="277"/>
  <c r="U8" i="277"/>
  <c r="V8" i="277"/>
  <c r="W8" i="277"/>
  <c r="X8" i="277"/>
  <c r="W7" i="277"/>
  <c r="Y7" i="277"/>
  <c r="U7" i="277"/>
  <c r="V7" i="277"/>
  <c r="T7" i="277"/>
  <c r="X7" i="277"/>
  <c r="T6" i="277"/>
  <c r="U6" i="277"/>
  <c r="V6" i="277"/>
  <c r="W6" i="277"/>
  <c r="X6" i="277"/>
  <c r="Y6" i="277"/>
  <c r="Y5" i="277"/>
  <c r="W5" i="277"/>
  <c r="X5" i="277"/>
  <c r="V5" i="277"/>
  <c r="U5" i="277"/>
  <c r="T5" i="277"/>
  <c r="Z5" i="277" s="1"/>
  <c r="AB5" i="277" s="1"/>
  <c r="W4" i="277"/>
  <c r="T4" i="277"/>
  <c r="X4" i="277"/>
  <c r="Y4" i="277"/>
  <c r="V4" i="277"/>
  <c r="U4" i="277"/>
  <c r="I4" i="277"/>
  <c r="S168" i="277"/>
  <c r="U168" i="277" s="1"/>
  <c r="V3" i="277"/>
  <c r="W3" i="277"/>
  <c r="X3" i="277"/>
  <c r="Y3" i="277"/>
  <c r="T3" i="277"/>
  <c r="U3" i="277"/>
  <c r="I3" i="277"/>
  <c r="V168" i="277"/>
  <c r="X168" i="277"/>
  <c r="T2" i="277"/>
  <c r="U2" i="277"/>
  <c r="V2" i="277"/>
  <c r="W2" i="277"/>
  <c r="X2" i="277"/>
  <c r="Y2" i="277"/>
  <c r="G163" i="277"/>
  <c r="I2" i="277"/>
  <c r="W168" i="277"/>
  <c r="Y168" i="277"/>
  <c r="A163" i="277"/>
  <c r="U160" i="276"/>
  <c r="V160" i="276"/>
  <c r="W160" i="276"/>
  <c r="X160" i="276"/>
  <c r="Y160" i="276"/>
  <c r="T160" i="276"/>
  <c r="Z160" i="276" s="1"/>
  <c r="AB160" i="276" s="1"/>
  <c r="V158" i="276"/>
  <c r="U158" i="276"/>
  <c r="T158" i="276"/>
  <c r="W158" i="276"/>
  <c r="Y158" i="276"/>
  <c r="X158" i="276"/>
  <c r="T157" i="276"/>
  <c r="U157" i="276"/>
  <c r="V157" i="276"/>
  <c r="W157" i="276"/>
  <c r="X157" i="276"/>
  <c r="Y157" i="276"/>
  <c r="W156" i="276"/>
  <c r="V156" i="276"/>
  <c r="U156" i="276"/>
  <c r="T156" i="276"/>
  <c r="Y156" i="276"/>
  <c r="X156" i="276"/>
  <c r="T155" i="276"/>
  <c r="X155" i="276"/>
  <c r="W155" i="276"/>
  <c r="V155" i="276"/>
  <c r="U155" i="276"/>
  <c r="Y155" i="276"/>
  <c r="U154" i="276"/>
  <c r="T154" i="276"/>
  <c r="V154" i="276"/>
  <c r="Y154" i="276"/>
  <c r="X154" i="276"/>
  <c r="W154" i="276"/>
  <c r="W153" i="276"/>
  <c r="X153" i="276"/>
  <c r="Y153" i="276"/>
  <c r="V153" i="276"/>
  <c r="U153" i="276"/>
  <c r="T153" i="276"/>
  <c r="Z153" i="276" s="1"/>
  <c r="T152" i="276"/>
  <c r="U152" i="276"/>
  <c r="V152" i="276"/>
  <c r="W152" i="276"/>
  <c r="X152" i="276"/>
  <c r="Y152" i="276"/>
  <c r="U151" i="276"/>
  <c r="T151" i="276"/>
  <c r="Y151" i="276"/>
  <c r="W151" i="276"/>
  <c r="X151" i="276"/>
  <c r="V151" i="276"/>
  <c r="U150" i="276"/>
  <c r="X150" i="276"/>
  <c r="W150" i="276"/>
  <c r="V150" i="276"/>
  <c r="T150" i="276"/>
  <c r="Y150" i="276"/>
  <c r="Y149" i="276"/>
  <c r="X149" i="276"/>
  <c r="W149" i="276"/>
  <c r="V149" i="276"/>
  <c r="U149" i="276"/>
  <c r="T149" i="276"/>
  <c r="Z149" i="276" s="1"/>
  <c r="AB149" i="276" s="1"/>
  <c r="V148" i="276"/>
  <c r="W148" i="276"/>
  <c r="X148" i="276"/>
  <c r="Y148" i="276"/>
  <c r="T148" i="276"/>
  <c r="U148" i="276"/>
  <c r="V147" i="276"/>
  <c r="X147" i="276"/>
  <c r="W147" i="276"/>
  <c r="Y147" i="276"/>
  <c r="T147" i="276"/>
  <c r="U147" i="276"/>
  <c r="X146" i="276"/>
  <c r="Y146" i="276"/>
  <c r="T146" i="276"/>
  <c r="U146" i="276"/>
  <c r="V146" i="276"/>
  <c r="W146" i="276"/>
  <c r="W145" i="276"/>
  <c r="V145" i="276"/>
  <c r="U145" i="276"/>
  <c r="T145" i="276"/>
  <c r="Y145" i="276"/>
  <c r="X145" i="276"/>
  <c r="T168" i="276"/>
  <c r="I145" i="276"/>
  <c r="X144" i="276"/>
  <c r="Y144" i="276"/>
  <c r="W144" i="276"/>
  <c r="V144" i="276"/>
  <c r="U144" i="276"/>
  <c r="T144" i="276"/>
  <c r="Z144" i="276" s="1"/>
  <c r="AB144" i="276" s="1"/>
  <c r="Y143" i="276"/>
  <c r="X143" i="276"/>
  <c r="W143" i="276"/>
  <c r="V143" i="276"/>
  <c r="T143" i="276"/>
  <c r="U143" i="276"/>
  <c r="T142" i="276"/>
  <c r="Y142" i="276"/>
  <c r="X142" i="276"/>
  <c r="W142" i="276"/>
  <c r="V142" i="276"/>
  <c r="U142" i="276"/>
  <c r="Y141" i="276"/>
  <c r="X141" i="276"/>
  <c r="W141" i="276"/>
  <c r="V141" i="276"/>
  <c r="U141" i="276"/>
  <c r="T141" i="276"/>
  <c r="Z141" i="276" s="1"/>
  <c r="AB141" i="276" s="1"/>
  <c r="X140" i="276"/>
  <c r="W140" i="276"/>
  <c r="U140" i="276"/>
  <c r="T140" i="276"/>
  <c r="Y140" i="276"/>
  <c r="V140" i="276"/>
  <c r="Y139" i="276"/>
  <c r="X139" i="276"/>
  <c r="V139" i="276"/>
  <c r="U139" i="276"/>
  <c r="T139" i="276"/>
  <c r="W139" i="276"/>
  <c r="U138" i="276"/>
  <c r="T138" i="276"/>
  <c r="V138" i="276"/>
  <c r="W138" i="276"/>
  <c r="Y138" i="276"/>
  <c r="X138" i="276"/>
  <c r="X137" i="276"/>
  <c r="Y137" i="276"/>
  <c r="U137" i="276"/>
  <c r="V137" i="276"/>
  <c r="W137" i="276"/>
  <c r="T137" i="276"/>
  <c r="Z137" i="276" s="1"/>
  <c r="AB137" i="276" s="1"/>
  <c r="U136" i="276"/>
  <c r="X136" i="276"/>
  <c r="W136" i="276"/>
  <c r="T136" i="276"/>
  <c r="V136" i="276"/>
  <c r="Y136" i="276"/>
  <c r="U135" i="276"/>
  <c r="V135" i="276"/>
  <c r="T135" i="276"/>
  <c r="Y135" i="276"/>
  <c r="X135" i="276"/>
  <c r="W135" i="276"/>
  <c r="V134" i="276"/>
  <c r="Y134" i="276"/>
  <c r="W134" i="276"/>
  <c r="X134" i="276"/>
  <c r="U134" i="276"/>
  <c r="T134" i="276"/>
  <c r="Z134" i="276" s="1"/>
  <c r="AB134" i="276" s="1"/>
  <c r="T133" i="276"/>
  <c r="Y133" i="276"/>
  <c r="X133" i="276"/>
  <c r="W133" i="276"/>
  <c r="V133" i="276"/>
  <c r="U133" i="276"/>
  <c r="U132" i="276"/>
  <c r="Y132" i="276"/>
  <c r="X132" i="276"/>
  <c r="W132" i="276"/>
  <c r="V132" i="276"/>
  <c r="T132" i="276"/>
  <c r="Z132" i="276" s="1"/>
  <c r="AB132" i="276" s="1"/>
  <c r="T131" i="276"/>
  <c r="U131" i="276"/>
  <c r="Y131" i="276"/>
  <c r="X131" i="276"/>
  <c r="W131" i="276"/>
  <c r="V131" i="276"/>
  <c r="T130" i="276"/>
  <c r="U130" i="276"/>
  <c r="V130" i="276"/>
  <c r="Y130" i="276"/>
  <c r="X130" i="276"/>
  <c r="W130" i="276"/>
  <c r="T129" i="276"/>
  <c r="W129" i="276"/>
  <c r="V129" i="276"/>
  <c r="X129" i="276"/>
  <c r="Y129" i="276"/>
  <c r="U129" i="276"/>
  <c r="U128" i="276"/>
  <c r="V128" i="276"/>
  <c r="W128" i="276"/>
  <c r="X128" i="276"/>
  <c r="Y128" i="276"/>
  <c r="T128" i="276"/>
  <c r="Z128" i="276" s="1"/>
  <c r="AB128" i="276" s="1"/>
  <c r="V127" i="276"/>
  <c r="W127" i="276"/>
  <c r="X127" i="276"/>
  <c r="Y127" i="276"/>
  <c r="T127" i="276"/>
  <c r="U127" i="276"/>
  <c r="W126" i="276"/>
  <c r="V126" i="276"/>
  <c r="U126" i="276"/>
  <c r="T126" i="276"/>
  <c r="X126" i="276"/>
  <c r="Y126" i="276"/>
  <c r="X125" i="276"/>
  <c r="U125" i="276"/>
  <c r="T125" i="276"/>
  <c r="W125" i="276"/>
  <c r="V125" i="276"/>
  <c r="Y125" i="276"/>
  <c r="U124" i="276"/>
  <c r="T124" i="276"/>
  <c r="Y124" i="276"/>
  <c r="X124" i="276"/>
  <c r="W124" i="276"/>
  <c r="V124" i="276"/>
  <c r="W123" i="276"/>
  <c r="X123" i="276"/>
  <c r="T123" i="276"/>
  <c r="U123" i="276"/>
  <c r="V123" i="276"/>
  <c r="Y123" i="276"/>
  <c r="X122" i="276"/>
  <c r="T122" i="276"/>
  <c r="U122" i="276"/>
  <c r="V122" i="276"/>
  <c r="Y122" i="276"/>
  <c r="W122" i="276"/>
  <c r="X121" i="276"/>
  <c r="U121" i="276"/>
  <c r="T121" i="276"/>
  <c r="Y121" i="276"/>
  <c r="V121" i="276"/>
  <c r="W121" i="276"/>
  <c r="Y120" i="276"/>
  <c r="T120" i="276"/>
  <c r="X120" i="276"/>
  <c r="W120" i="276"/>
  <c r="V120" i="276"/>
  <c r="U120" i="276"/>
  <c r="V119" i="276"/>
  <c r="U119" i="276"/>
  <c r="X119" i="276"/>
  <c r="Y119" i="276"/>
  <c r="T119" i="276"/>
  <c r="W119" i="276"/>
  <c r="V118" i="276"/>
  <c r="U118" i="276"/>
  <c r="T118" i="276"/>
  <c r="Y118" i="276"/>
  <c r="X118" i="276"/>
  <c r="W118" i="276"/>
  <c r="X117" i="276"/>
  <c r="Y117" i="276"/>
  <c r="U117" i="276"/>
  <c r="T117" i="276"/>
  <c r="V117" i="276"/>
  <c r="W117" i="276"/>
  <c r="X116" i="276"/>
  <c r="T116" i="276"/>
  <c r="U116" i="276"/>
  <c r="V116" i="276"/>
  <c r="W116" i="276"/>
  <c r="Y116" i="276"/>
  <c r="X115" i="276"/>
  <c r="V115" i="276"/>
  <c r="Y115" i="276"/>
  <c r="W115" i="276"/>
  <c r="T115" i="276"/>
  <c r="U115" i="276"/>
  <c r="V114" i="276"/>
  <c r="U114" i="276"/>
  <c r="T114" i="276"/>
  <c r="X114" i="276"/>
  <c r="W114" i="276"/>
  <c r="Y114" i="276"/>
  <c r="U113" i="276"/>
  <c r="T113" i="276"/>
  <c r="V113" i="276"/>
  <c r="W113" i="276"/>
  <c r="X113" i="276"/>
  <c r="Y113" i="276"/>
  <c r="T112" i="276"/>
  <c r="U112" i="276"/>
  <c r="V112" i="276"/>
  <c r="X112" i="276"/>
  <c r="W112" i="276"/>
  <c r="Y112" i="276"/>
  <c r="W111" i="276"/>
  <c r="V111" i="276"/>
  <c r="U111" i="276"/>
  <c r="Y111" i="276"/>
  <c r="T111" i="276"/>
  <c r="X111" i="276"/>
  <c r="Y110" i="276"/>
  <c r="X110" i="276"/>
  <c r="W110" i="276"/>
  <c r="V110" i="276"/>
  <c r="U110" i="276"/>
  <c r="T110" i="276"/>
  <c r="Z110" i="276" s="1"/>
  <c r="AB110" i="276" s="1"/>
  <c r="T109" i="276"/>
  <c r="U109" i="276"/>
  <c r="V109" i="276"/>
  <c r="W109" i="276"/>
  <c r="X109" i="276"/>
  <c r="Y109" i="276"/>
  <c r="V108" i="276"/>
  <c r="U108" i="276"/>
  <c r="W108" i="276"/>
  <c r="X108" i="276"/>
  <c r="Y108" i="276"/>
  <c r="T108" i="276"/>
  <c r="Z108" i="276" s="1"/>
  <c r="AB108" i="276" s="1"/>
  <c r="Y107" i="276"/>
  <c r="T107" i="276"/>
  <c r="U107" i="276"/>
  <c r="V107" i="276"/>
  <c r="W107" i="276"/>
  <c r="X107" i="276"/>
  <c r="T167" i="276"/>
  <c r="I107" i="276"/>
  <c r="W106" i="276"/>
  <c r="V106" i="276"/>
  <c r="U106" i="276"/>
  <c r="T106" i="276"/>
  <c r="Y106" i="276"/>
  <c r="X106" i="276"/>
  <c r="V105" i="276"/>
  <c r="U105" i="276"/>
  <c r="T105" i="276"/>
  <c r="X105" i="276"/>
  <c r="Y105" i="276"/>
  <c r="W105" i="276"/>
  <c r="X104" i="276"/>
  <c r="T104" i="276"/>
  <c r="U104" i="276"/>
  <c r="V104" i="276"/>
  <c r="W104" i="276"/>
  <c r="Y104" i="276"/>
  <c r="U103" i="276"/>
  <c r="V103" i="276"/>
  <c r="W103" i="276"/>
  <c r="X103" i="276"/>
  <c r="Y103" i="276"/>
  <c r="T103" i="276"/>
  <c r="Z103" i="276" s="1"/>
  <c r="AB103" i="276" s="1"/>
  <c r="T102" i="276"/>
  <c r="U102" i="276"/>
  <c r="V102" i="276"/>
  <c r="W102" i="276"/>
  <c r="X102" i="276"/>
  <c r="Y102" i="276"/>
  <c r="X101" i="276"/>
  <c r="Y101" i="276"/>
  <c r="W101" i="276"/>
  <c r="T101" i="276"/>
  <c r="U101" i="276"/>
  <c r="V101" i="276"/>
  <c r="W100" i="276"/>
  <c r="Y100" i="276"/>
  <c r="X100" i="276"/>
  <c r="U100" i="276"/>
  <c r="T100" i="276"/>
  <c r="V100" i="276"/>
  <c r="Y99" i="276"/>
  <c r="T99" i="276"/>
  <c r="U99" i="276"/>
  <c r="V99" i="276"/>
  <c r="W99" i="276"/>
  <c r="X99" i="276"/>
  <c r="Y98" i="276"/>
  <c r="T98" i="276"/>
  <c r="X98" i="276"/>
  <c r="U98" i="276"/>
  <c r="V98" i="276"/>
  <c r="W98" i="276"/>
  <c r="I98" i="276"/>
  <c r="Y168" i="276"/>
  <c r="X97" i="276"/>
  <c r="W97" i="276"/>
  <c r="V97" i="276"/>
  <c r="U97" i="276"/>
  <c r="Y97" i="276"/>
  <c r="T97" i="276"/>
  <c r="Z97" i="276" s="1"/>
  <c r="AB97" i="276" s="1"/>
  <c r="U96" i="276"/>
  <c r="Y96" i="276"/>
  <c r="X96" i="276"/>
  <c r="W96" i="276"/>
  <c r="V96" i="276"/>
  <c r="T96" i="276"/>
  <c r="Z96" i="276" s="1"/>
  <c r="AB96" i="276" s="1"/>
  <c r="W169" i="276"/>
  <c r="I96" i="276"/>
  <c r="W95" i="276"/>
  <c r="V95" i="276"/>
  <c r="U95" i="276"/>
  <c r="T95" i="276"/>
  <c r="Y95" i="276"/>
  <c r="X95" i="276"/>
  <c r="V169" i="276"/>
  <c r="I95" i="276"/>
  <c r="X94" i="276"/>
  <c r="W94" i="276"/>
  <c r="V94" i="276"/>
  <c r="U94" i="276"/>
  <c r="T94" i="276"/>
  <c r="Y94" i="276"/>
  <c r="Y93" i="276"/>
  <c r="X93" i="276"/>
  <c r="W93" i="276"/>
  <c r="V93" i="276"/>
  <c r="U93" i="276"/>
  <c r="T93" i="276"/>
  <c r="Z93" i="276" s="1"/>
  <c r="AB93" i="276" s="1"/>
  <c r="U92" i="276"/>
  <c r="V92" i="276"/>
  <c r="X92" i="276"/>
  <c r="W92" i="276"/>
  <c r="Y92" i="276"/>
  <c r="T92" i="276"/>
  <c r="Z92" i="276" s="1"/>
  <c r="AB92" i="276" s="1"/>
  <c r="U91" i="276"/>
  <c r="Y91" i="276"/>
  <c r="X91" i="276"/>
  <c r="W91" i="276"/>
  <c r="V91" i="276"/>
  <c r="T91" i="276"/>
  <c r="Z91" i="276" s="1"/>
  <c r="AB91" i="276" s="1"/>
  <c r="W90" i="276"/>
  <c r="V90" i="276"/>
  <c r="U90" i="276"/>
  <c r="T90" i="276"/>
  <c r="Y90" i="276"/>
  <c r="X90" i="276"/>
  <c r="T89" i="276"/>
  <c r="V89" i="276"/>
  <c r="W89" i="276"/>
  <c r="U89" i="276"/>
  <c r="X89" i="276"/>
  <c r="Y89" i="276"/>
  <c r="T88" i="276"/>
  <c r="U88" i="276"/>
  <c r="V88" i="276"/>
  <c r="W88" i="276"/>
  <c r="X88" i="276"/>
  <c r="Y88" i="276"/>
  <c r="Y87" i="276"/>
  <c r="W87" i="276"/>
  <c r="X87" i="276"/>
  <c r="V87" i="276"/>
  <c r="U87" i="276"/>
  <c r="T87" i="276"/>
  <c r="Z87" i="276" s="1"/>
  <c r="AB87" i="276" s="1"/>
  <c r="U86" i="276"/>
  <c r="T86" i="276"/>
  <c r="W86" i="276"/>
  <c r="Y86" i="276"/>
  <c r="X86" i="276"/>
  <c r="V86" i="276"/>
  <c r="W85" i="276"/>
  <c r="V85" i="276"/>
  <c r="T85" i="276"/>
  <c r="U85" i="276"/>
  <c r="Y85" i="276"/>
  <c r="X85" i="276"/>
  <c r="W84" i="276"/>
  <c r="T84" i="276"/>
  <c r="U84" i="276"/>
  <c r="V84" i="276"/>
  <c r="X84" i="276"/>
  <c r="Y84" i="276"/>
  <c r="U83" i="276"/>
  <c r="W83" i="276"/>
  <c r="T83" i="276"/>
  <c r="Y83" i="276"/>
  <c r="V83" i="276"/>
  <c r="X83" i="276"/>
  <c r="X82" i="276"/>
  <c r="W82" i="276"/>
  <c r="V82" i="276"/>
  <c r="U82" i="276"/>
  <c r="T82" i="276"/>
  <c r="Y82" i="276"/>
  <c r="Y81" i="276"/>
  <c r="X81" i="276"/>
  <c r="T81" i="276"/>
  <c r="W81" i="276"/>
  <c r="U81" i="276"/>
  <c r="V81" i="276"/>
  <c r="T80" i="276"/>
  <c r="U80" i="276"/>
  <c r="W80" i="276"/>
  <c r="V80" i="276"/>
  <c r="Y80" i="276"/>
  <c r="X80" i="276"/>
  <c r="U79" i="276"/>
  <c r="Y79" i="276"/>
  <c r="X79" i="276"/>
  <c r="V79" i="276"/>
  <c r="W79" i="276"/>
  <c r="T79" i="276"/>
  <c r="Z79" i="276" s="1"/>
  <c r="AB79" i="276" s="1"/>
  <c r="X78" i="276"/>
  <c r="W78" i="276"/>
  <c r="V78" i="276"/>
  <c r="U78" i="276"/>
  <c r="T78" i="276"/>
  <c r="Y78" i="276"/>
  <c r="W77" i="276"/>
  <c r="Y77" i="276"/>
  <c r="U77" i="276"/>
  <c r="T77" i="276"/>
  <c r="X77" i="276"/>
  <c r="V77" i="276"/>
  <c r="V76" i="276"/>
  <c r="U76" i="276"/>
  <c r="W76" i="276"/>
  <c r="X76" i="276"/>
  <c r="Y76" i="276"/>
  <c r="T76" i="276"/>
  <c r="Z76" i="276" s="1"/>
  <c r="AB76" i="276" s="1"/>
  <c r="X75" i="276"/>
  <c r="U75" i="276"/>
  <c r="T75" i="276"/>
  <c r="Y75" i="276"/>
  <c r="W75" i="276"/>
  <c r="V75" i="276"/>
  <c r="U74" i="276"/>
  <c r="V74" i="276"/>
  <c r="W74" i="276"/>
  <c r="X74" i="276"/>
  <c r="T74" i="276"/>
  <c r="Y74" i="276"/>
  <c r="Y73" i="276"/>
  <c r="W73" i="276"/>
  <c r="X73" i="276"/>
  <c r="V73" i="276"/>
  <c r="U73" i="276"/>
  <c r="T73" i="276"/>
  <c r="Z73" i="276" s="1"/>
  <c r="AB73" i="276" s="1"/>
  <c r="W72" i="276"/>
  <c r="T72" i="276"/>
  <c r="Y72" i="276"/>
  <c r="X72" i="276"/>
  <c r="U72" i="276"/>
  <c r="V72" i="276"/>
  <c r="U71" i="276"/>
  <c r="Y71" i="276"/>
  <c r="V71" i="276"/>
  <c r="T71" i="276"/>
  <c r="W71" i="276"/>
  <c r="X71" i="276"/>
  <c r="U70" i="276"/>
  <c r="T70" i="276"/>
  <c r="Y70" i="276"/>
  <c r="X70" i="276"/>
  <c r="W70" i="276"/>
  <c r="V70" i="276"/>
  <c r="Y69" i="276"/>
  <c r="X69" i="276"/>
  <c r="W69" i="276"/>
  <c r="V69" i="276"/>
  <c r="U69" i="276"/>
  <c r="T69" i="276"/>
  <c r="Z69" i="276" s="1"/>
  <c r="AB69" i="276" s="1"/>
  <c r="V68" i="276"/>
  <c r="U68" i="276"/>
  <c r="T68" i="276"/>
  <c r="Y68" i="276"/>
  <c r="X68" i="276"/>
  <c r="W68" i="276"/>
  <c r="V67" i="276"/>
  <c r="T67" i="276"/>
  <c r="Y67" i="276"/>
  <c r="W67" i="276"/>
  <c r="X67" i="276"/>
  <c r="U67" i="276"/>
  <c r="T66" i="276"/>
  <c r="U66" i="276"/>
  <c r="V66" i="276"/>
  <c r="W66" i="276"/>
  <c r="X66" i="276"/>
  <c r="Y66" i="276"/>
  <c r="T65" i="276"/>
  <c r="U65" i="276"/>
  <c r="W65" i="276"/>
  <c r="X65" i="276"/>
  <c r="Y65" i="276"/>
  <c r="V65" i="276"/>
  <c r="Y64" i="276"/>
  <c r="U64" i="276"/>
  <c r="V64" i="276"/>
  <c r="W64" i="276"/>
  <c r="X64" i="276"/>
  <c r="T64" i="276"/>
  <c r="Z64" i="276" s="1"/>
  <c r="AB64" i="276" s="1"/>
  <c r="W63" i="276"/>
  <c r="T63" i="276"/>
  <c r="U63" i="276"/>
  <c r="V63" i="276"/>
  <c r="X63" i="276"/>
  <c r="Y63" i="276"/>
  <c r="T62" i="276"/>
  <c r="Y62" i="276"/>
  <c r="X62" i="276"/>
  <c r="W62" i="276"/>
  <c r="V62" i="276"/>
  <c r="U62" i="276"/>
  <c r="T61" i="276"/>
  <c r="V61" i="276"/>
  <c r="W61" i="276"/>
  <c r="X61" i="276"/>
  <c r="Y61" i="276"/>
  <c r="U61" i="276"/>
  <c r="T60" i="276"/>
  <c r="V60" i="276"/>
  <c r="W60" i="276"/>
  <c r="X60" i="276"/>
  <c r="Y60" i="276"/>
  <c r="U60" i="276"/>
  <c r="U59" i="276"/>
  <c r="Y59" i="276"/>
  <c r="X59" i="276"/>
  <c r="W59" i="276"/>
  <c r="V59" i="276"/>
  <c r="T59" i="276"/>
  <c r="Z59" i="276" s="1"/>
  <c r="AB59" i="276" s="1"/>
  <c r="T58" i="276"/>
  <c r="Y58" i="276"/>
  <c r="X58" i="276"/>
  <c r="W58" i="276"/>
  <c r="V58" i="276"/>
  <c r="U58" i="276"/>
  <c r="T57" i="276"/>
  <c r="U57" i="276"/>
  <c r="W57" i="276"/>
  <c r="X57" i="276"/>
  <c r="Y57" i="276"/>
  <c r="V57" i="276"/>
  <c r="T169" i="276"/>
  <c r="I57" i="276"/>
  <c r="Y56" i="276"/>
  <c r="V56" i="276"/>
  <c r="W56" i="276"/>
  <c r="X56" i="276"/>
  <c r="U56" i="276"/>
  <c r="T56" i="276"/>
  <c r="Z56" i="276" s="1"/>
  <c r="AB56" i="276" s="1"/>
  <c r="W55" i="276"/>
  <c r="X55" i="276"/>
  <c r="V55" i="276"/>
  <c r="Y55" i="276"/>
  <c r="T55" i="276"/>
  <c r="U55" i="276"/>
  <c r="Y54" i="276"/>
  <c r="X54" i="276"/>
  <c r="W54" i="276"/>
  <c r="U54" i="276"/>
  <c r="T54" i="276"/>
  <c r="V54" i="276"/>
  <c r="X53" i="276"/>
  <c r="Y53" i="276"/>
  <c r="W53" i="276"/>
  <c r="T53" i="276"/>
  <c r="V53" i="276"/>
  <c r="U53" i="276"/>
  <c r="Y52" i="276"/>
  <c r="T52" i="276"/>
  <c r="X52" i="276"/>
  <c r="W52" i="276"/>
  <c r="U52" i="276"/>
  <c r="V52" i="276"/>
  <c r="X51" i="276"/>
  <c r="Y51" i="276"/>
  <c r="T51" i="276"/>
  <c r="U51" i="276"/>
  <c r="V51" i="276"/>
  <c r="W51" i="276"/>
  <c r="U50" i="276"/>
  <c r="V50" i="276"/>
  <c r="W50" i="276"/>
  <c r="Y50" i="276"/>
  <c r="X50" i="276"/>
  <c r="T50" i="276"/>
  <c r="Z50" i="276" s="1"/>
  <c r="AB50" i="276" s="1"/>
  <c r="Y49" i="276"/>
  <c r="V49" i="276"/>
  <c r="W49" i="276"/>
  <c r="T49" i="276"/>
  <c r="U49" i="276"/>
  <c r="X49" i="276"/>
  <c r="W48" i="276"/>
  <c r="T48" i="276"/>
  <c r="U48" i="276"/>
  <c r="V48" i="276"/>
  <c r="X48" i="276"/>
  <c r="Y48" i="276"/>
  <c r="T47" i="276"/>
  <c r="U47" i="276"/>
  <c r="V47" i="276"/>
  <c r="W47" i="276"/>
  <c r="X47" i="276"/>
  <c r="Y47" i="276"/>
  <c r="W46" i="276"/>
  <c r="Y46" i="276"/>
  <c r="V46" i="276"/>
  <c r="U46" i="276"/>
  <c r="T46" i="276"/>
  <c r="X46" i="276"/>
  <c r="U45" i="276"/>
  <c r="V45" i="276"/>
  <c r="W45" i="276"/>
  <c r="X45" i="276"/>
  <c r="Y45" i="276"/>
  <c r="T45" i="276"/>
  <c r="Z45" i="276" s="1"/>
  <c r="AB45" i="276" s="1"/>
  <c r="V44" i="276"/>
  <c r="X44" i="276"/>
  <c r="U44" i="276"/>
  <c r="Y44" i="276"/>
  <c r="W44" i="276"/>
  <c r="T44" i="276"/>
  <c r="Z44" i="276" s="1"/>
  <c r="AB44" i="276" s="1"/>
  <c r="X43" i="276"/>
  <c r="T43" i="276"/>
  <c r="Y43" i="276"/>
  <c r="W43" i="276"/>
  <c r="V43" i="276"/>
  <c r="U43" i="276"/>
  <c r="V166" i="276"/>
  <c r="I43" i="276"/>
  <c r="T42" i="276"/>
  <c r="W42" i="276"/>
  <c r="U42" i="276"/>
  <c r="V42" i="276"/>
  <c r="X42" i="276"/>
  <c r="Y42" i="276"/>
  <c r="S166" i="276"/>
  <c r="I42" i="276"/>
  <c r="X41" i="276"/>
  <c r="T41" i="276"/>
  <c r="V41" i="276"/>
  <c r="Y41" i="276"/>
  <c r="W41" i="276"/>
  <c r="U41" i="276"/>
  <c r="V40" i="276"/>
  <c r="W40" i="276"/>
  <c r="Y40" i="276"/>
  <c r="X40" i="276"/>
  <c r="U40" i="276"/>
  <c r="T40" i="276"/>
  <c r="Z40" i="276" s="1"/>
  <c r="AB40" i="276" s="1"/>
  <c r="I40" i="276"/>
  <c r="X169" i="276"/>
  <c r="Y39" i="276"/>
  <c r="T39" i="276"/>
  <c r="U39" i="276"/>
  <c r="V39" i="276"/>
  <c r="W39" i="276"/>
  <c r="X39" i="276"/>
  <c r="U38" i="276"/>
  <c r="T38" i="276"/>
  <c r="W38" i="276"/>
  <c r="V38" i="276"/>
  <c r="X38" i="276"/>
  <c r="Y38" i="276"/>
  <c r="X37" i="276"/>
  <c r="Y37" i="276"/>
  <c r="W37" i="276"/>
  <c r="U37" i="276"/>
  <c r="T37" i="276"/>
  <c r="V37" i="276"/>
  <c r="Y169" i="276"/>
  <c r="I37" i="276"/>
  <c r="Y36" i="276"/>
  <c r="W36" i="276"/>
  <c r="T36" i="276"/>
  <c r="V36" i="276"/>
  <c r="U36" i="276"/>
  <c r="X36" i="276"/>
  <c r="S169" i="276"/>
  <c r="U169" i="276" s="1"/>
  <c r="I36" i="276"/>
  <c r="W35" i="276"/>
  <c r="T35" i="276"/>
  <c r="U35" i="276"/>
  <c r="V35" i="276"/>
  <c r="X35" i="276"/>
  <c r="Y35" i="276"/>
  <c r="T34" i="276"/>
  <c r="X34" i="276"/>
  <c r="W34" i="276"/>
  <c r="V34" i="276"/>
  <c r="U34" i="276"/>
  <c r="Y34" i="276"/>
  <c r="V33" i="276"/>
  <c r="W33" i="276"/>
  <c r="Y33" i="276"/>
  <c r="T33" i="276"/>
  <c r="X33" i="276"/>
  <c r="U33" i="276"/>
  <c r="U32" i="276"/>
  <c r="W32" i="276"/>
  <c r="T32" i="276"/>
  <c r="X32" i="276"/>
  <c r="V32" i="276"/>
  <c r="Y32" i="276"/>
  <c r="V31" i="276"/>
  <c r="X31" i="276"/>
  <c r="T31" i="276"/>
  <c r="W31" i="276"/>
  <c r="Y31" i="276"/>
  <c r="U31" i="276"/>
  <c r="T30" i="276"/>
  <c r="Y30" i="276"/>
  <c r="X30" i="276"/>
  <c r="V30" i="276"/>
  <c r="U30" i="276"/>
  <c r="W30" i="276"/>
  <c r="W29" i="276"/>
  <c r="Y29" i="276"/>
  <c r="T29" i="276"/>
  <c r="U29" i="276"/>
  <c r="V29" i="276"/>
  <c r="X29" i="276"/>
  <c r="X28" i="276"/>
  <c r="Y28" i="276"/>
  <c r="T28" i="276"/>
  <c r="W28" i="276"/>
  <c r="V28" i="276"/>
  <c r="U28" i="276"/>
  <c r="Y166" i="276"/>
  <c r="I28" i="276"/>
  <c r="V27" i="276"/>
  <c r="W27" i="276"/>
  <c r="X27" i="276"/>
  <c r="Y27" i="276"/>
  <c r="U27" i="276"/>
  <c r="T27" i="276"/>
  <c r="Z27" i="276" s="1"/>
  <c r="AB27" i="276" s="1"/>
  <c r="T26" i="276"/>
  <c r="X26" i="276"/>
  <c r="U26" i="276"/>
  <c r="V26" i="276"/>
  <c r="W26" i="276"/>
  <c r="Y26" i="276"/>
  <c r="U25" i="276"/>
  <c r="T25" i="276"/>
  <c r="W25" i="276"/>
  <c r="Y25" i="276"/>
  <c r="X25" i="276"/>
  <c r="V25" i="276"/>
  <c r="X24" i="276"/>
  <c r="V24" i="276"/>
  <c r="Y24" i="276"/>
  <c r="U24" i="276"/>
  <c r="T24" i="276"/>
  <c r="W24" i="276"/>
  <c r="Y23" i="276"/>
  <c r="T23" i="276"/>
  <c r="U23" i="276"/>
  <c r="V23" i="276"/>
  <c r="W23" i="276"/>
  <c r="X23" i="276"/>
  <c r="W22" i="276"/>
  <c r="V22" i="276"/>
  <c r="U22" i="276"/>
  <c r="T22" i="276"/>
  <c r="Y22" i="276"/>
  <c r="X22" i="276"/>
  <c r="X21" i="276"/>
  <c r="V21" i="276"/>
  <c r="U21" i="276"/>
  <c r="W21" i="276"/>
  <c r="T21" i="276"/>
  <c r="Y21" i="276"/>
  <c r="V20" i="276"/>
  <c r="W20" i="276"/>
  <c r="Y20" i="276"/>
  <c r="U20" i="276"/>
  <c r="X20" i="276"/>
  <c r="T20" i="276"/>
  <c r="Z20" i="276" s="1"/>
  <c r="AB20" i="276" s="1"/>
  <c r="W19" i="276"/>
  <c r="V19" i="276"/>
  <c r="X19" i="276"/>
  <c r="U19" i="276"/>
  <c r="T19" i="276"/>
  <c r="Y19" i="276"/>
  <c r="X18" i="276"/>
  <c r="Y18" i="276"/>
  <c r="W18" i="276"/>
  <c r="V18" i="276"/>
  <c r="U18" i="276"/>
  <c r="T18" i="276"/>
  <c r="Z18" i="276" s="1"/>
  <c r="AB18" i="276" s="1"/>
  <c r="U17" i="276"/>
  <c r="W17" i="276"/>
  <c r="X17" i="276"/>
  <c r="Y17" i="276"/>
  <c r="T17" i="276"/>
  <c r="V17" i="276"/>
  <c r="X16" i="276"/>
  <c r="W16" i="276"/>
  <c r="V16" i="276"/>
  <c r="U16" i="276"/>
  <c r="T16" i="276"/>
  <c r="Y16" i="276"/>
  <c r="Y15" i="276"/>
  <c r="X15" i="276"/>
  <c r="V15" i="276"/>
  <c r="T15" i="276"/>
  <c r="U15" i="276"/>
  <c r="W15" i="276"/>
  <c r="X14" i="276"/>
  <c r="W14" i="276"/>
  <c r="V14" i="276"/>
  <c r="U14" i="276"/>
  <c r="Y14" i="276"/>
  <c r="T14" i="276"/>
  <c r="Z14" i="276" s="1"/>
  <c r="AB14" i="276" s="1"/>
  <c r="U13" i="276"/>
  <c r="T13" i="276"/>
  <c r="V13" i="276"/>
  <c r="W13" i="276"/>
  <c r="X13" i="276"/>
  <c r="Y13" i="276"/>
  <c r="W12" i="276"/>
  <c r="V12" i="276"/>
  <c r="U12" i="276"/>
  <c r="T12" i="276"/>
  <c r="Y12" i="276"/>
  <c r="X12" i="276"/>
  <c r="Y11" i="276"/>
  <c r="X11" i="276"/>
  <c r="U11" i="276"/>
  <c r="V11" i="276"/>
  <c r="T11" i="276"/>
  <c r="W11" i="276"/>
  <c r="Y10" i="276"/>
  <c r="V10" i="276"/>
  <c r="X10" i="276"/>
  <c r="W10" i="276"/>
  <c r="T10" i="276"/>
  <c r="U10" i="276"/>
  <c r="W9" i="276"/>
  <c r="V9" i="276"/>
  <c r="U9" i="276"/>
  <c r="X9" i="276"/>
  <c r="T9" i="276"/>
  <c r="Y9" i="276"/>
  <c r="I9" i="276"/>
  <c r="S168" i="276"/>
  <c r="Y8" i="276"/>
  <c r="U8" i="276"/>
  <c r="X8" i="276"/>
  <c r="W8" i="276"/>
  <c r="V8" i="276"/>
  <c r="T8" i="276"/>
  <c r="Z8" i="276" s="1"/>
  <c r="AB8" i="276" s="1"/>
  <c r="X7" i="276"/>
  <c r="W7" i="276"/>
  <c r="V7" i="276"/>
  <c r="U7" i="276"/>
  <c r="T7" i="276"/>
  <c r="Y7" i="276"/>
  <c r="W6" i="276"/>
  <c r="X6" i="276"/>
  <c r="T6" i="276"/>
  <c r="Y6" i="276"/>
  <c r="U6" i="276"/>
  <c r="V6" i="276"/>
  <c r="X166" i="276"/>
  <c r="W166" i="276"/>
  <c r="I6" i="276"/>
  <c r="AG6" i="276"/>
  <c r="AL5" i="276"/>
  <c r="Y5" i="276"/>
  <c r="V5" i="276"/>
  <c r="W5" i="276"/>
  <c r="T5" i="276"/>
  <c r="U5" i="276"/>
  <c r="X5" i="276"/>
  <c r="W4" i="276"/>
  <c r="T4" i="276"/>
  <c r="U4" i="276"/>
  <c r="V4" i="276"/>
  <c r="Y4" i="276"/>
  <c r="X4" i="276"/>
  <c r="I4" i="276"/>
  <c r="S167" i="276"/>
  <c r="T3" i="276"/>
  <c r="U3" i="276"/>
  <c r="V3" i="276"/>
  <c r="W3" i="276"/>
  <c r="Y3" i="276"/>
  <c r="X3" i="276"/>
  <c r="I3" i="276"/>
  <c r="V167" i="276"/>
  <c r="X167" i="276"/>
  <c r="W2" i="276"/>
  <c r="X2" i="276"/>
  <c r="Y2" i="276"/>
  <c r="G162" i="276"/>
  <c r="U2" i="276"/>
  <c r="T2" i="276"/>
  <c r="V2" i="276"/>
  <c r="W167" i="276"/>
  <c r="I2" i="276"/>
  <c r="I162" i="276" s="1"/>
  <c r="A162" i="276"/>
  <c r="Y167" i="276"/>
  <c r="W160" i="275"/>
  <c r="X160" i="275"/>
  <c r="Y160" i="275"/>
  <c r="T160" i="275"/>
  <c r="U160" i="275"/>
  <c r="V160" i="275"/>
  <c r="T158" i="275"/>
  <c r="Y158" i="275"/>
  <c r="U158" i="275"/>
  <c r="X158" i="275"/>
  <c r="W158" i="275"/>
  <c r="V158" i="275"/>
  <c r="Y157" i="275"/>
  <c r="X157" i="275"/>
  <c r="W157" i="275"/>
  <c r="V157" i="275"/>
  <c r="T157" i="275"/>
  <c r="U157" i="275"/>
  <c r="V156" i="275"/>
  <c r="Y156" i="275"/>
  <c r="T156" i="275"/>
  <c r="U156" i="275"/>
  <c r="X156" i="275"/>
  <c r="W156" i="275"/>
  <c r="V155" i="275"/>
  <c r="W155" i="275"/>
  <c r="X155" i="275"/>
  <c r="Y155" i="275"/>
  <c r="T155" i="275"/>
  <c r="U155" i="275"/>
  <c r="X154" i="275"/>
  <c r="W154" i="275"/>
  <c r="T154" i="275"/>
  <c r="V154" i="275"/>
  <c r="U154" i="275"/>
  <c r="Y154" i="275"/>
  <c r="U153" i="275"/>
  <c r="X153" i="275"/>
  <c r="W153" i="275"/>
  <c r="V153" i="275"/>
  <c r="T153" i="275"/>
  <c r="Y153" i="275"/>
  <c r="Y152" i="275"/>
  <c r="T152" i="275"/>
  <c r="W152" i="275"/>
  <c r="X152" i="275"/>
  <c r="U152" i="275"/>
  <c r="V152" i="275"/>
  <c r="X151" i="275"/>
  <c r="Y151" i="275"/>
  <c r="T151" i="275"/>
  <c r="W151" i="275"/>
  <c r="V151" i="275"/>
  <c r="U151" i="275"/>
  <c r="X150" i="275"/>
  <c r="Y150" i="275"/>
  <c r="V150" i="275"/>
  <c r="U150" i="275"/>
  <c r="T150" i="275"/>
  <c r="W150" i="275"/>
  <c r="Y149" i="275"/>
  <c r="W149" i="275"/>
  <c r="X149" i="275"/>
  <c r="U149" i="275"/>
  <c r="T149" i="275"/>
  <c r="V149" i="275"/>
  <c r="Y148" i="275"/>
  <c r="X148" i="275"/>
  <c r="W148" i="275"/>
  <c r="V148" i="275"/>
  <c r="U148" i="275"/>
  <c r="T148" i="275"/>
  <c r="Z148" i="275" s="1"/>
  <c r="AB148" i="275" s="1"/>
  <c r="T147" i="275"/>
  <c r="V147" i="275"/>
  <c r="X147" i="275"/>
  <c r="Y147" i="275"/>
  <c r="U147" i="275"/>
  <c r="W147" i="275"/>
  <c r="Y146" i="275"/>
  <c r="X146" i="275"/>
  <c r="U146" i="275"/>
  <c r="V146" i="275"/>
  <c r="W146" i="275"/>
  <c r="T146" i="275"/>
  <c r="Z146" i="275" s="1"/>
  <c r="AB146" i="275" s="1"/>
  <c r="U145" i="275"/>
  <c r="T145" i="275"/>
  <c r="Y145" i="275"/>
  <c r="W145" i="275"/>
  <c r="V145" i="275"/>
  <c r="X145" i="275"/>
  <c r="V144" i="275"/>
  <c r="Y144" i="275"/>
  <c r="X144" i="275"/>
  <c r="W144" i="275"/>
  <c r="U144" i="275"/>
  <c r="T144" i="275"/>
  <c r="Z144" i="275" s="1"/>
  <c r="AB144" i="275" s="1"/>
  <c r="X143" i="275"/>
  <c r="W143" i="275"/>
  <c r="V143" i="275"/>
  <c r="U143" i="275"/>
  <c r="T143" i="275"/>
  <c r="Y143" i="275"/>
  <c r="Y142" i="275"/>
  <c r="X142" i="275"/>
  <c r="W142" i="275"/>
  <c r="V142" i="275"/>
  <c r="U142" i="275"/>
  <c r="T142" i="275"/>
  <c r="Z142" i="275" s="1"/>
  <c r="AB142" i="275" s="1"/>
  <c r="Y141" i="275"/>
  <c r="X141" i="275"/>
  <c r="W141" i="275"/>
  <c r="V141" i="275"/>
  <c r="U141" i="275"/>
  <c r="T141" i="275"/>
  <c r="Z141" i="275" s="1"/>
  <c r="AB141" i="275" s="1"/>
  <c r="V140" i="275"/>
  <c r="U140" i="275"/>
  <c r="T140" i="275"/>
  <c r="Y140" i="275"/>
  <c r="X140" i="275"/>
  <c r="W140" i="275"/>
  <c r="T139" i="275"/>
  <c r="X139" i="275"/>
  <c r="W139" i="275"/>
  <c r="Y139" i="275"/>
  <c r="V139" i="275"/>
  <c r="U139" i="275"/>
  <c r="W138" i="275"/>
  <c r="T138" i="275"/>
  <c r="V138" i="275"/>
  <c r="U138" i="275"/>
  <c r="X138" i="275"/>
  <c r="Y138" i="275"/>
  <c r="V137" i="275"/>
  <c r="T137" i="275"/>
  <c r="U137" i="275"/>
  <c r="Y137" i="275"/>
  <c r="X137" i="275"/>
  <c r="W137" i="275"/>
  <c r="U136" i="275"/>
  <c r="X136" i="275"/>
  <c r="Y136" i="275"/>
  <c r="V136" i="275"/>
  <c r="W136" i="275"/>
  <c r="T136" i="275"/>
  <c r="Z136" i="275" s="1"/>
  <c r="AB136" i="275" s="1"/>
  <c r="X135" i="275"/>
  <c r="V135" i="275"/>
  <c r="W135" i="275"/>
  <c r="U135" i="275"/>
  <c r="Y135" i="275"/>
  <c r="T135" i="275"/>
  <c r="Z135" i="275" s="1"/>
  <c r="AB135" i="275" s="1"/>
  <c r="W134" i="275"/>
  <c r="U134" i="275"/>
  <c r="V134" i="275"/>
  <c r="X134" i="275"/>
  <c r="Y134" i="275"/>
  <c r="T134" i="275"/>
  <c r="Z134" i="275" s="1"/>
  <c r="AB134" i="275" s="1"/>
  <c r="W133" i="275"/>
  <c r="V133" i="275"/>
  <c r="T133" i="275"/>
  <c r="Y133" i="275"/>
  <c r="X133" i="275"/>
  <c r="U133" i="275"/>
  <c r="U132" i="275"/>
  <c r="T132" i="275"/>
  <c r="X132" i="275"/>
  <c r="W132" i="275"/>
  <c r="V132" i="275"/>
  <c r="Y132" i="275"/>
  <c r="Y131" i="275"/>
  <c r="W131" i="275"/>
  <c r="V131" i="275"/>
  <c r="U131" i="275"/>
  <c r="T131" i="275"/>
  <c r="X131" i="275"/>
  <c r="U130" i="275"/>
  <c r="Y130" i="275"/>
  <c r="V130" i="275"/>
  <c r="W130" i="275"/>
  <c r="T130" i="275"/>
  <c r="X130" i="275"/>
  <c r="X129" i="275"/>
  <c r="U129" i="275"/>
  <c r="V129" i="275"/>
  <c r="Y129" i="275"/>
  <c r="W129" i="275"/>
  <c r="T129" i="275"/>
  <c r="Z129" i="275" s="1"/>
  <c r="AB129" i="275" s="1"/>
  <c r="Y128" i="275"/>
  <c r="X128" i="275"/>
  <c r="W128" i="275"/>
  <c r="V128" i="275"/>
  <c r="U128" i="275"/>
  <c r="T128" i="275"/>
  <c r="Z128" i="275" s="1"/>
  <c r="AB128" i="275" s="1"/>
  <c r="W127" i="275"/>
  <c r="V127" i="275"/>
  <c r="U127" i="275"/>
  <c r="T127" i="275"/>
  <c r="Y127" i="275"/>
  <c r="X127" i="275"/>
  <c r="Y126" i="275"/>
  <c r="T126" i="275"/>
  <c r="U126" i="275"/>
  <c r="V126" i="275"/>
  <c r="X126" i="275"/>
  <c r="W126" i="275"/>
  <c r="W125" i="275"/>
  <c r="X125" i="275"/>
  <c r="Y125" i="275"/>
  <c r="U125" i="275"/>
  <c r="T125" i="275"/>
  <c r="V125" i="275"/>
  <c r="W124" i="275"/>
  <c r="V124" i="275"/>
  <c r="X124" i="275"/>
  <c r="Y124" i="275"/>
  <c r="T124" i="275"/>
  <c r="U124" i="275"/>
  <c r="T123" i="275"/>
  <c r="Y123" i="275"/>
  <c r="X123" i="275"/>
  <c r="W123" i="275"/>
  <c r="V123" i="275"/>
  <c r="U123" i="275"/>
  <c r="W122" i="275"/>
  <c r="U122" i="275"/>
  <c r="V122" i="275"/>
  <c r="X122" i="275"/>
  <c r="Y122" i="275"/>
  <c r="T122" i="275"/>
  <c r="Z122" i="275" s="1"/>
  <c r="AB122" i="275" s="1"/>
  <c r="T121" i="275"/>
  <c r="V121" i="275"/>
  <c r="W121" i="275"/>
  <c r="Y121" i="275"/>
  <c r="X121" i="275"/>
  <c r="U121" i="275"/>
  <c r="Y120" i="275"/>
  <c r="X120" i="275"/>
  <c r="W120" i="275"/>
  <c r="V120" i="275"/>
  <c r="U120" i="275"/>
  <c r="T120" i="275"/>
  <c r="Z120" i="275" s="1"/>
  <c r="AB120" i="275" s="1"/>
  <c r="V119" i="275"/>
  <c r="W119" i="275"/>
  <c r="U119" i="275"/>
  <c r="T119" i="275"/>
  <c r="Y119" i="275"/>
  <c r="X119" i="275"/>
  <c r="X118" i="275"/>
  <c r="W118" i="275"/>
  <c r="V118" i="275"/>
  <c r="T118" i="275"/>
  <c r="U118" i="275"/>
  <c r="Y118" i="275"/>
  <c r="U117" i="275"/>
  <c r="T117" i="275"/>
  <c r="V117" i="275"/>
  <c r="W117" i="275"/>
  <c r="X117" i="275"/>
  <c r="Y117" i="275"/>
  <c r="X116" i="275"/>
  <c r="W116" i="275"/>
  <c r="T116" i="275"/>
  <c r="U116" i="275"/>
  <c r="V116" i="275"/>
  <c r="Y116" i="275"/>
  <c r="W115" i="275"/>
  <c r="Y115" i="275"/>
  <c r="U115" i="275"/>
  <c r="V115" i="275"/>
  <c r="T115" i="275"/>
  <c r="X115" i="275"/>
  <c r="X114" i="275"/>
  <c r="Y114" i="275"/>
  <c r="V114" i="275"/>
  <c r="T114" i="275"/>
  <c r="U114" i="275"/>
  <c r="W114" i="275"/>
  <c r="T169" i="275"/>
  <c r="I114" i="275"/>
  <c r="Y113" i="275"/>
  <c r="T113" i="275"/>
  <c r="W113" i="275"/>
  <c r="U113" i="275"/>
  <c r="V113" i="275"/>
  <c r="X113" i="275"/>
  <c r="U112" i="275"/>
  <c r="T112" i="275"/>
  <c r="V112" i="275"/>
  <c r="W112" i="275"/>
  <c r="X112" i="275"/>
  <c r="Y112" i="275"/>
  <c r="U111" i="275"/>
  <c r="T111" i="275"/>
  <c r="Y111" i="275"/>
  <c r="X111" i="275"/>
  <c r="W111" i="275"/>
  <c r="V111" i="275"/>
  <c r="Y110" i="275"/>
  <c r="X110" i="275"/>
  <c r="W110" i="275"/>
  <c r="V110" i="275"/>
  <c r="T110" i="275"/>
  <c r="U110" i="275"/>
  <c r="T109" i="275"/>
  <c r="U109" i="275"/>
  <c r="V109" i="275"/>
  <c r="W109" i="275"/>
  <c r="Y109" i="275"/>
  <c r="X109" i="275"/>
  <c r="Y108" i="275"/>
  <c r="X108" i="275"/>
  <c r="T108" i="275"/>
  <c r="U108" i="275"/>
  <c r="W108" i="275"/>
  <c r="V108" i="275"/>
  <c r="W107" i="275"/>
  <c r="V107" i="275"/>
  <c r="U107" i="275"/>
  <c r="X107" i="275"/>
  <c r="T107" i="275"/>
  <c r="Y107" i="275"/>
  <c r="Y106" i="275"/>
  <c r="X106" i="275"/>
  <c r="W106" i="275"/>
  <c r="V106" i="275"/>
  <c r="U106" i="275"/>
  <c r="T106" i="275"/>
  <c r="Z106" i="275" s="1"/>
  <c r="AB106" i="275" s="1"/>
  <c r="Y105" i="275"/>
  <c r="W105" i="275"/>
  <c r="X105" i="275"/>
  <c r="T105" i="275"/>
  <c r="U105" i="275"/>
  <c r="V105" i="275"/>
  <c r="U104" i="275"/>
  <c r="X104" i="275"/>
  <c r="W104" i="275"/>
  <c r="V104" i="275"/>
  <c r="T104" i="275"/>
  <c r="Y104" i="275"/>
  <c r="V103" i="275"/>
  <c r="W103" i="275"/>
  <c r="U103" i="275"/>
  <c r="T103" i="275"/>
  <c r="Y103" i="275"/>
  <c r="X103" i="275"/>
  <c r="U102" i="275"/>
  <c r="Y102" i="275"/>
  <c r="X102" i="275"/>
  <c r="W102" i="275"/>
  <c r="V102" i="275"/>
  <c r="T102" i="275"/>
  <c r="Z102" i="275" s="1"/>
  <c r="AB102" i="275" s="1"/>
  <c r="W101" i="275"/>
  <c r="Y101" i="275"/>
  <c r="U101" i="275"/>
  <c r="V101" i="275"/>
  <c r="T101" i="275"/>
  <c r="X101" i="275"/>
  <c r="T100" i="275"/>
  <c r="Y100" i="275"/>
  <c r="X100" i="275"/>
  <c r="W100" i="275"/>
  <c r="V100" i="275"/>
  <c r="U100" i="275"/>
  <c r="T99" i="275"/>
  <c r="U99" i="275"/>
  <c r="V99" i="275"/>
  <c r="W99" i="275"/>
  <c r="X99" i="275"/>
  <c r="Y99" i="275"/>
  <c r="W98" i="275"/>
  <c r="X98" i="275"/>
  <c r="Y98" i="275"/>
  <c r="V98" i="275"/>
  <c r="U98" i="275"/>
  <c r="T98" i="275"/>
  <c r="Z98" i="275" s="1"/>
  <c r="AB98" i="275" s="1"/>
  <c r="V97" i="275"/>
  <c r="U97" i="275"/>
  <c r="Y97" i="275"/>
  <c r="X97" i="275"/>
  <c r="W97" i="275"/>
  <c r="T97" i="275"/>
  <c r="Z97" i="275" s="1"/>
  <c r="AB97" i="275" s="1"/>
  <c r="W96" i="275"/>
  <c r="U96" i="275"/>
  <c r="V96" i="275"/>
  <c r="T96" i="275"/>
  <c r="Y96" i="275"/>
  <c r="X96" i="275"/>
  <c r="I96" i="275"/>
  <c r="W169" i="275"/>
  <c r="W95" i="275"/>
  <c r="X95" i="275"/>
  <c r="Y95" i="275"/>
  <c r="T95" i="275"/>
  <c r="U95" i="275"/>
  <c r="V95" i="275"/>
  <c r="V169" i="275"/>
  <c r="I95" i="275"/>
  <c r="W94" i="275"/>
  <c r="Y94" i="275"/>
  <c r="T94" i="275"/>
  <c r="X94" i="275"/>
  <c r="U94" i="275"/>
  <c r="V94" i="275"/>
  <c r="T93" i="275"/>
  <c r="V93" i="275"/>
  <c r="U93" i="275"/>
  <c r="W93" i="275"/>
  <c r="X93" i="275"/>
  <c r="Y93" i="275"/>
  <c r="Y92" i="275"/>
  <c r="T92" i="275"/>
  <c r="U92" i="275"/>
  <c r="V92" i="275"/>
  <c r="W92" i="275"/>
  <c r="X92" i="275"/>
  <c r="T91" i="275"/>
  <c r="U91" i="275"/>
  <c r="V91" i="275"/>
  <c r="W91" i="275"/>
  <c r="X91" i="275"/>
  <c r="Y91" i="275"/>
  <c r="U90" i="275"/>
  <c r="Y90" i="275"/>
  <c r="X90" i="275"/>
  <c r="V90" i="275"/>
  <c r="T90" i="275"/>
  <c r="W90" i="275"/>
  <c r="V89" i="275"/>
  <c r="U89" i="275"/>
  <c r="T89" i="275"/>
  <c r="Y89" i="275"/>
  <c r="X89" i="275"/>
  <c r="W89" i="275"/>
  <c r="T88" i="275"/>
  <c r="U88" i="275"/>
  <c r="V88" i="275"/>
  <c r="W88" i="275"/>
  <c r="X88" i="275"/>
  <c r="Y88" i="275"/>
  <c r="Y87" i="275"/>
  <c r="W87" i="275"/>
  <c r="T87" i="275"/>
  <c r="U87" i="275"/>
  <c r="V87" i="275"/>
  <c r="X87" i="275"/>
  <c r="T86" i="275"/>
  <c r="W86" i="275"/>
  <c r="Y86" i="275"/>
  <c r="X86" i="275"/>
  <c r="V86" i="275"/>
  <c r="U86" i="275"/>
  <c r="X85" i="275"/>
  <c r="Y85" i="275"/>
  <c r="U85" i="275"/>
  <c r="W85" i="275"/>
  <c r="V85" i="275"/>
  <c r="T85" i="275"/>
  <c r="Z85" i="275" s="1"/>
  <c r="AB85" i="275" s="1"/>
  <c r="U84" i="275"/>
  <c r="V84" i="275"/>
  <c r="W84" i="275"/>
  <c r="X84" i="275"/>
  <c r="Y84" i="275"/>
  <c r="T84" i="275"/>
  <c r="Z84" i="275" s="1"/>
  <c r="AB84" i="275" s="1"/>
  <c r="W83" i="275"/>
  <c r="T83" i="275"/>
  <c r="U83" i="275"/>
  <c r="Y83" i="275"/>
  <c r="V83" i="275"/>
  <c r="X83" i="275"/>
  <c r="V82" i="275"/>
  <c r="Y82" i="275"/>
  <c r="T82" i="275"/>
  <c r="U82" i="275"/>
  <c r="W82" i="275"/>
  <c r="X82" i="275"/>
  <c r="Y81" i="275"/>
  <c r="W81" i="275"/>
  <c r="X81" i="275"/>
  <c r="T81" i="275"/>
  <c r="V81" i="275"/>
  <c r="U81" i="275"/>
  <c r="X80" i="275"/>
  <c r="V80" i="275"/>
  <c r="T80" i="275"/>
  <c r="U80" i="275"/>
  <c r="W80" i="275"/>
  <c r="Y80" i="275"/>
  <c r="V79" i="275"/>
  <c r="W79" i="275"/>
  <c r="X79" i="275"/>
  <c r="T79" i="275"/>
  <c r="U79" i="275"/>
  <c r="Y79" i="275"/>
  <c r="W78" i="275"/>
  <c r="X78" i="275"/>
  <c r="Y78" i="275"/>
  <c r="T78" i="275"/>
  <c r="U78" i="275"/>
  <c r="V78" i="275"/>
  <c r="X77" i="275"/>
  <c r="T77" i="275"/>
  <c r="U77" i="275"/>
  <c r="V77" i="275"/>
  <c r="W77" i="275"/>
  <c r="Y77" i="275"/>
  <c r="V76" i="275"/>
  <c r="U76" i="275"/>
  <c r="W76" i="275"/>
  <c r="X76" i="275"/>
  <c r="T76" i="275"/>
  <c r="Y76" i="275"/>
  <c r="X75" i="275"/>
  <c r="T75" i="275"/>
  <c r="V75" i="275"/>
  <c r="W75" i="275"/>
  <c r="Y75" i="275"/>
  <c r="U75" i="275"/>
  <c r="W74" i="275"/>
  <c r="V74" i="275"/>
  <c r="U74" i="275"/>
  <c r="T74" i="275"/>
  <c r="Y74" i="275"/>
  <c r="X74" i="275"/>
  <c r="Y73" i="275"/>
  <c r="X73" i="275"/>
  <c r="W73" i="275"/>
  <c r="V73" i="275"/>
  <c r="T73" i="275"/>
  <c r="U73" i="275"/>
  <c r="X72" i="275"/>
  <c r="Y72" i="275"/>
  <c r="T72" i="275"/>
  <c r="V72" i="275"/>
  <c r="U72" i="275"/>
  <c r="W72" i="275"/>
  <c r="X71" i="275"/>
  <c r="U71" i="275"/>
  <c r="W71" i="275"/>
  <c r="T71" i="275"/>
  <c r="V71" i="275"/>
  <c r="Y71" i="275"/>
  <c r="V70" i="275"/>
  <c r="T70" i="275"/>
  <c r="U70" i="275"/>
  <c r="W70" i="275"/>
  <c r="X70" i="275"/>
  <c r="Y70" i="275"/>
  <c r="U69" i="275"/>
  <c r="V69" i="275"/>
  <c r="X69" i="275"/>
  <c r="Y69" i="275"/>
  <c r="W69" i="275"/>
  <c r="T69" i="275"/>
  <c r="Z69" i="275" s="1"/>
  <c r="AB69" i="275" s="1"/>
  <c r="V68" i="275"/>
  <c r="Y68" i="275"/>
  <c r="X68" i="275"/>
  <c r="W68" i="275"/>
  <c r="U68" i="275"/>
  <c r="T68" i="275"/>
  <c r="Z68" i="275" s="1"/>
  <c r="AB68" i="275" s="1"/>
  <c r="W67" i="275"/>
  <c r="X67" i="275"/>
  <c r="V67" i="275"/>
  <c r="T67" i="275"/>
  <c r="Y67" i="275"/>
  <c r="U67" i="275"/>
  <c r="W66" i="275"/>
  <c r="X66" i="275"/>
  <c r="Y66" i="275"/>
  <c r="T66" i="275"/>
  <c r="V66" i="275"/>
  <c r="U66" i="275"/>
  <c r="V65" i="275"/>
  <c r="T65" i="275"/>
  <c r="U65" i="275"/>
  <c r="W65" i="275"/>
  <c r="X65" i="275"/>
  <c r="Y65" i="275"/>
  <c r="X64" i="275"/>
  <c r="Y64" i="275"/>
  <c r="T64" i="275"/>
  <c r="U64" i="275"/>
  <c r="V64" i="275"/>
  <c r="W64" i="275"/>
  <c r="Y63" i="275"/>
  <c r="T63" i="275"/>
  <c r="V63" i="275"/>
  <c r="X63" i="275"/>
  <c r="U63" i="275"/>
  <c r="W63" i="275"/>
  <c r="U62" i="275"/>
  <c r="T62" i="275"/>
  <c r="V62" i="275"/>
  <c r="W62" i="275"/>
  <c r="X62" i="275"/>
  <c r="Y62" i="275"/>
  <c r="Y61" i="275"/>
  <c r="U61" i="275"/>
  <c r="X61" i="275"/>
  <c r="W61" i="275"/>
  <c r="V61" i="275"/>
  <c r="T61" i="275"/>
  <c r="Z61" i="275" s="1"/>
  <c r="AB61" i="275" s="1"/>
  <c r="Y60" i="275"/>
  <c r="V60" i="275"/>
  <c r="W60" i="275"/>
  <c r="U60" i="275"/>
  <c r="X60" i="275"/>
  <c r="T60" i="275"/>
  <c r="Z60" i="275" s="1"/>
  <c r="AB60" i="275" s="1"/>
  <c r="V59" i="275"/>
  <c r="W59" i="275"/>
  <c r="X59" i="275"/>
  <c r="Y59" i="275"/>
  <c r="T59" i="275"/>
  <c r="U59" i="275"/>
  <c r="U58" i="275"/>
  <c r="V58" i="275"/>
  <c r="W58" i="275"/>
  <c r="X58" i="275"/>
  <c r="Y58" i="275"/>
  <c r="T58" i="275"/>
  <c r="Z58" i="275" s="1"/>
  <c r="AB58" i="275" s="1"/>
  <c r="T57" i="275"/>
  <c r="Y57" i="275"/>
  <c r="X57" i="275"/>
  <c r="W57" i="275"/>
  <c r="V57" i="275"/>
  <c r="U57" i="275"/>
  <c r="V56" i="275"/>
  <c r="W56" i="275"/>
  <c r="T56" i="275"/>
  <c r="Y56" i="275"/>
  <c r="X56" i="275"/>
  <c r="U56" i="275"/>
  <c r="I56" i="275"/>
  <c r="T167" i="275"/>
  <c r="W55" i="275"/>
  <c r="V55" i="275"/>
  <c r="U55" i="275"/>
  <c r="T55" i="275"/>
  <c r="Y55" i="275"/>
  <c r="X55" i="275"/>
  <c r="V54" i="275"/>
  <c r="Y54" i="275"/>
  <c r="X54" i="275"/>
  <c r="W54" i="275"/>
  <c r="U54" i="275"/>
  <c r="T54" i="275"/>
  <c r="Z54" i="275" s="1"/>
  <c r="AB54" i="275" s="1"/>
  <c r="T53" i="275"/>
  <c r="U53" i="275"/>
  <c r="Y53" i="275"/>
  <c r="X53" i="275"/>
  <c r="W53" i="275"/>
  <c r="V53" i="275"/>
  <c r="T52" i="275"/>
  <c r="U52" i="275"/>
  <c r="V52" i="275"/>
  <c r="X52" i="275"/>
  <c r="Y52" i="275"/>
  <c r="W52" i="275"/>
  <c r="V51" i="275"/>
  <c r="W51" i="275"/>
  <c r="Y51" i="275"/>
  <c r="T51" i="275"/>
  <c r="X51" i="275"/>
  <c r="U51" i="275"/>
  <c r="Y50" i="275"/>
  <c r="V50" i="275"/>
  <c r="W50" i="275"/>
  <c r="X50" i="275"/>
  <c r="T50" i="275"/>
  <c r="U50" i="275"/>
  <c r="Y49" i="275"/>
  <c r="W49" i="275"/>
  <c r="V49" i="275"/>
  <c r="U49" i="275"/>
  <c r="X49" i="275"/>
  <c r="T49" i="275"/>
  <c r="Z49" i="275" s="1"/>
  <c r="AB49" i="275" s="1"/>
  <c r="T48" i="275"/>
  <c r="U48" i="275"/>
  <c r="Y48" i="275"/>
  <c r="X48" i="275"/>
  <c r="W48" i="275"/>
  <c r="V48" i="275"/>
  <c r="Y47" i="275"/>
  <c r="X47" i="275"/>
  <c r="T47" i="275"/>
  <c r="U47" i="275"/>
  <c r="V47" i="275"/>
  <c r="W47" i="275"/>
  <c r="W46" i="275"/>
  <c r="X46" i="275"/>
  <c r="Y46" i="275"/>
  <c r="T46" i="275"/>
  <c r="U46" i="275"/>
  <c r="V46" i="275"/>
  <c r="U45" i="275"/>
  <c r="V45" i="275"/>
  <c r="W45" i="275"/>
  <c r="X45" i="275"/>
  <c r="Y45" i="275"/>
  <c r="T45" i="275"/>
  <c r="Z45" i="275" s="1"/>
  <c r="AB45" i="275" s="1"/>
  <c r="Y44" i="275"/>
  <c r="X44" i="275"/>
  <c r="W44" i="275"/>
  <c r="V44" i="275"/>
  <c r="U44" i="275"/>
  <c r="T44" i="275"/>
  <c r="Z44" i="275" s="1"/>
  <c r="AB44" i="275" s="1"/>
  <c r="X43" i="275"/>
  <c r="V43" i="275"/>
  <c r="Y43" i="275"/>
  <c r="W43" i="275"/>
  <c r="T43" i="275"/>
  <c r="U43" i="275"/>
  <c r="T42" i="275"/>
  <c r="U42" i="275"/>
  <c r="X42" i="275"/>
  <c r="Y42" i="275"/>
  <c r="W42" i="275"/>
  <c r="V42" i="275"/>
  <c r="Y166" i="275"/>
  <c r="I42" i="275"/>
  <c r="S166" i="275"/>
  <c r="U41" i="275"/>
  <c r="T41" i="275"/>
  <c r="Y41" i="275"/>
  <c r="V41" i="275"/>
  <c r="W41" i="275"/>
  <c r="X41" i="275"/>
  <c r="T40" i="275"/>
  <c r="U40" i="275"/>
  <c r="V40" i="275"/>
  <c r="W40" i="275"/>
  <c r="X40" i="275"/>
  <c r="Y40" i="275"/>
  <c r="I40" i="275"/>
  <c r="X169" i="275"/>
  <c r="T39" i="275"/>
  <c r="X39" i="275"/>
  <c r="U39" i="275"/>
  <c r="V39" i="275"/>
  <c r="W39" i="275"/>
  <c r="Y39" i="275"/>
  <c r="U38" i="275"/>
  <c r="W38" i="275"/>
  <c r="T38" i="275"/>
  <c r="X38" i="275"/>
  <c r="Y38" i="275"/>
  <c r="V38" i="275"/>
  <c r="V37" i="275"/>
  <c r="W37" i="275"/>
  <c r="X37" i="275"/>
  <c r="Y37" i="275"/>
  <c r="T37" i="275"/>
  <c r="U37" i="275"/>
  <c r="Y169" i="275"/>
  <c r="I37" i="275"/>
  <c r="V36" i="275"/>
  <c r="W36" i="275"/>
  <c r="Y36" i="275"/>
  <c r="X36" i="275"/>
  <c r="U36" i="275"/>
  <c r="T36" i="275"/>
  <c r="Z36" i="275" s="1"/>
  <c r="AB36" i="275" s="1"/>
  <c r="U35" i="275"/>
  <c r="Y35" i="275"/>
  <c r="V35" i="275"/>
  <c r="T35" i="275"/>
  <c r="X35" i="275"/>
  <c r="W35" i="275"/>
  <c r="T34" i="275"/>
  <c r="U34" i="275"/>
  <c r="V34" i="275"/>
  <c r="W34" i="275"/>
  <c r="X34" i="275"/>
  <c r="Y34" i="275"/>
  <c r="Y33" i="275"/>
  <c r="T33" i="275"/>
  <c r="U33" i="275"/>
  <c r="V33" i="275"/>
  <c r="X33" i="275"/>
  <c r="W33" i="275"/>
  <c r="S169" i="275"/>
  <c r="I33" i="275"/>
  <c r="T32" i="275"/>
  <c r="U32" i="275"/>
  <c r="V32" i="275"/>
  <c r="W32" i="275"/>
  <c r="X32" i="275"/>
  <c r="Y32" i="275"/>
  <c r="V166" i="275"/>
  <c r="I32" i="275"/>
  <c r="X31" i="275"/>
  <c r="W31" i="275"/>
  <c r="V31" i="275"/>
  <c r="U31" i="275"/>
  <c r="T31" i="275"/>
  <c r="Y31" i="275"/>
  <c r="X30" i="275"/>
  <c r="Y30" i="275"/>
  <c r="T30" i="275"/>
  <c r="V30" i="275"/>
  <c r="U30" i="275"/>
  <c r="W30" i="275"/>
  <c r="T29" i="275"/>
  <c r="U29" i="275"/>
  <c r="V29" i="275"/>
  <c r="X29" i="275"/>
  <c r="Y29" i="275"/>
  <c r="W29" i="275"/>
  <c r="T28" i="275"/>
  <c r="U28" i="275"/>
  <c r="V28" i="275"/>
  <c r="W28" i="275"/>
  <c r="X28" i="275"/>
  <c r="Y28" i="275"/>
  <c r="W27" i="275"/>
  <c r="V27" i="275"/>
  <c r="U27" i="275"/>
  <c r="Y27" i="275"/>
  <c r="X27" i="275"/>
  <c r="T27" i="275"/>
  <c r="Z27" i="275" s="1"/>
  <c r="AB27" i="275" s="1"/>
  <c r="T26" i="275"/>
  <c r="W26" i="275"/>
  <c r="X26" i="275"/>
  <c r="Y26" i="275"/>
  <c r="V26" i="275"/>
  <c r="U26" i="275"/>
  <c r="V25" i="275"/>
  <c r="U25" i="275"/>
  <c r="Y25" i="275"/>
  <c r="X25" i="275"/>
  <c r="W25" i="275"/>
  <c r="T25" i="275"/>
  <c r="Z25" i="275" s="1"/>
  <c r="AB25" i="275" s="1"/>
  <c r="W24" i="275"/>
  <c r="V24" i="275"/>
  <c r="U24" i="275"/>
  <c r="T24" i="275"/>
  <c r="Y24" i="275"/>
  <c r="X24" i="275"/>
  <c r="X23" i="275"/>
  <c r="V23" i="275"/>
  <c r="U23" i="275"/>
  <c r="W23" i="275"/>
  <c r="Y23" i="275"/>
  <c r="T23" i="275"/>
  <c r="Z23" i="275" s="1"/>
  <c r="AB23" i="275" s="1"/>
  <c r="T22" i="275"/>
  <c r="U22" i="275"/>
  <c r="Y22" i="275"/>
  <c r="V22" i="275"/>
  <c r="W22" i="275"/>
  <c r="X22" i="275"/>
  <c r="W21" i="275"/>
  <c r="U21" i="275"/>
  <c r="T21" i="275"/>
  <c r="V21" i="275"/>
  <c r="X21" i="275"/>
  <c r="Y21" i="275"/>
  <c r="U20" i="275"/>
  <c r="X20" i="275"/>
  <c r="Y20" i="275"/>
  <c r="V20" i="275"/>
  <c r="W20" i="275"/>
  <c r="T20" i="275"/>
  <c r="Z20" i="275" s="1"/>
  <c r="AB20" i="275" s="1"/>
  <c r="Y19" i="275"/>
  <c r="U19" i="275"/>
  <c r="T19" i="275"/>
  <c r="X19" i="275"/>
  <c r="V19" i="275"/>
  <c r="W19" i="275"/>
  <c r="W18" i="275"/>
  <c r="V18" i="275"/>
  <c r="U18" i="275"/>
  <c r="T18" i="275"/>
  <c r="Y18" i="275"/>
  <c r="X18" i="275"/>
  <c r="Y17" i="275"/>
  <c r="X17" i="275"/>
  <c r="W17" i="275"/>
  <c r="V17" i="275"/>
  <c r="U17" i="275"/>
  <c r="T17" i="275"/>
  <c r="Z17" i="275" s="1"/>
  <c r="AB17" i="275" s="1"/>
  <c r="W16" i="275"/>
  <c r="Y16" i="275"/>
  <c r="T16" i="275"/>
  <c r="U16" i="275"/>
  <c r="V16" i="275"/>
  <c r="X16" i="275"/>
  <c r="T15" i="275"/>
  <c r="Y15" i="275"/>
  <c r="U15" i="275"/>
  <c r="X15" i="275"/>
  <c r="W15" i="275"/>
  <c r="V15" i="275"/>
  <c r="W14" i="275"/>
  <c r="X14" i="275"/>
  <c r="Y14" i="275"/>
  <c r="V14" i="275"/>
  <c r="T14" i="275"/>
  <c r="U14" i="275"/>
  <c r="Y13" i="275"/>
  <c r="X13" i="275"/>
  <c r="W13" i="275"/>
  <c r="V13" i="275"/>
  <c r="T13" i="275"/>
  <c r="U13" i="275"/>
  <c r="W167" i="275"/>
  <c r="I13" i="275"/>
  <c r="U12" i="275"/>
  <c r="W12" i="275"/>
  <c r="Y12" i="275"/>
  <c r="T12" i="275"/>
  <c r="V12" i="275"/>
  <c r="X12" i="275"/>
  <c r="X11" i="275"/>
  <c r="V11" i="275"/>
  <c r="Y11" i="275"/>
  <c r="W11" i="275"/>
  <c r="U11" i="275"/>
  <c r="T11" i="275"/>
  <c r="Z11" i="275" s="1"/>
  <c r="AB11" i="275" s="1"/>
  <c r="W10" i="275"/>
  <c r="U10" i="275"/>
  <c r="T10" i="275"/>
  <c r="V10" i="275"/>
  <c r="Y10" i="275"/>
  <c r="X10" i="275"/>
  <c r="U9" i="275"/>
  <c r="V9" i="275"/>
  <c r="W9" i="275"/>
  <c r="X9" i="275"/>
  <c r="Y9" i="275"/>
  <c r="T9" i="275"/>
  <c r="Z9" i="275" s="1"/>
  <c r="AB9" i="275" s="1"/>
  <c r="S168" i="275"/>
  <c r="U168" i="275" s="1"/>
  <c r="I9" i="275"/>
  <c r="Y8" i="275"/>
  <c r="X8" i="275"/>
  <c r="W8" i="275"/>
  <c r="V8" i="275"/>
  <c r="T8" i="275"/>
  <c r="U8" i="275"/>
  <c r="U7" i="275"/>
  <c r="T7" i="275"/>
  <c r="Y7" i="275"/>
  <c r="X7" i="275"/>
  <c r="W7" i="275"/>
  <c r="V7" i="275"/>
  <c r="W6" i="275"/>
  <c r="V6" i="275"/>
  <c r="T6" i="275"/>
  <c r="X6" i="275"/>
  <c r="U6" i="275"/>
  <c r="Y6" i="275"/>
  <c r="X166" i="275"/>
  <c r="W166" i="275"/>
  <c r="I6" i="275"/>
  <c r="AL5" i="275"/>
  <c r="AG6" i="275"/>
  <c r="X5" i="275"/>
  <c r="Y5" i="275"/>
  <c r="W5" i="275"/>
  <c r="U5" i="275"/>
  <c r="V5" i="275"/>
  <c r="T5" i="275"/>
  <c r="Z5" i="275" s="1"/>
  <c r="AB5" i="275" s="1"/>
  <c r="U4" i="275"/>
  <c r="V4" i="275"/>
  <c r="W4" i="275"/>
  <c r="X4" i="275"/>
  <c r="Y4" i="275"/>
  <c r="T4" i="275"/>
  <c r="Z4" i="275" s="1"/>
  <c r="AB4" i="275" s="1"/>
  <c r="S167" i="275"/>
  <c r="I4" i="275"/>
  <c r="T3" i="275"/>
  <c r="U3" i="275"/>
  <c r="Y3" i="275"/>
  <c r="V3" i="275"/>
  <c r="W3" i="275"/>
  <c r="X3" i="275"/>
  <c r="I3" i="275"/>
  <c r="V167" i="275"/>
  <c r="V2" i="275"/>
  <c r="T2" i="275"/>
  <c r="X2" i="275"/>
  <c r="G162" i="275"/>
  <c r="Y2" i="275"/>
  <c r="W2" i="275"/>
  <c r="U2" i="275"/>
  <c r="X167" i="275"/>
  <c r="Y167" i="275"/>
  <c r="A162" i="275"/>
  <c r="I2" i="275"/>
  <c r="U147" i="274"/>
  <c r="T147" i="274"/>
  <c r="X147" i="274"/>
  <c r="V147" i="274"/>
  <c r="W147" i="274"/>
  <c r="Y147" i="274"/>
  <c r="W157" i="274"/>
  <c r="V157" i="274"/>
  <c r="U157" i="274"/>
  <c r="X157" i="274"/>
  <c r="T157" i="274"/>
  <c r="Y157" i="274"/>
  <c r="T162" i="274"/>
  <c r="Z2" i="274"/>
  <c r="AB2" i="274" s="1"/>
  <c r="U168" i="274"/>
  <c r="S172" i="274"/>
  <c r="V170" i="274"/>
  <c r="V174" i="274"/>
  <c r="P162" i="274"/>
  <c r="V171" i="274" s="1"/>
  <c r="V173" i="274" s="1"/>
  <c r="V165" i="272"/>
  <c r="W165" i="272"/>
  <c r="A160" i="272"/>
  <c r="T2" i="272"/>
  <c r="G160" i="272"/>
  <c r="V2" i="272"/>
  <c r="S2" i="272"/>
  <c r="X2" i="272"/>
  <c r="Z2" i="272" s="1"/>
  <c r="R5" i="272"/>
  <c r="T5" i="272"/>
  <c r="V5" i="272"/>
  <c r="S5" i="272"/>
  <c r="W5" i="272"/>
  <c r="U5" i="272"/>
  <c r="AE6" i="272"/>
  <c r="AJ5" i="272"/>
  <c r="I6" i="272"/>
  <c r="U165" i="272"/>
  <c r="V6" i="272"/>
  <c r="T6" i="272"/>
  <c r="W6" i="272"/>
  <c r="U6" i="272"/>
  <c r="S6" i="272"/>
  <c r="R6" i="272"/>
  <c r="X6" i="272" s="1"/>
  <c r="Z6" i="272" s="1"/>
  <c r="W7" i="272"/>
  <c r="V7" i="272"/>
  <c r="T7" i="272"/>
  <c r="R7" i="272"/>
  <c r="U7" i="272"/>
  <c r="S7" i="272"/>
  <c r="Q166" i="272"/>
  <c r="S166" i="272" s="1"/>
  <c r="V164" i="272"/>
  <c r="V9" i="272"/>
  <c r="S9" i="272"/>
  <c r="W9" i="272"/>
  <c r="R15" i="272"/>
  <c r="S15" i="272"/>
  <c r="T17" i="272"/>
  <c r="V17" i="272"/>
  <c r="U17" i="272"/>
  <c r="S17" i="272"/>
  <c r="R17" i="272"/>
  <c r="W17" i="272"/>
  <c r="U19" i="272"/>
  <c r="T19" i="272"/>
  <c r="V19" i="272"/>
  <c r="S19" i="272"/>
  <c r="R19" i="272"/>
  <c r="W19" i="272"/>
  <c r="U21" i="272"/>
  <c r="S21" i="272"/>
  <c r="T21" i="272"/>
  <c r="W21" i="272"/>
  <c r="V21" i="272"/>
  <c r="R21" i="272"/>
  <c r="X21" i="272" s="1"/>
  <c r="Z21" i="272" s="1"/>
  <c r="T23" i="272"/>
  <c r="W23" i="272"/>
  <c r="U23" i="272"/>
  <c r="S23" i="272"/>
  <c r="V23" i="272"/>
  <c r="V25" i="272"/>
  <c r="W25" i="272"/>
  <c r="V29" i="272"/>
  <c r="U29" i="272"/>
  <c r="R29" i="272"/>
  <c r="S29" i="272"/>
  <c r="T29" i="272"/>
  <c r="W29" i="272"/>
  <c r="R30" i="272"/>
  <c r="S30" i="272"/>
  <c r="S32" i="272"/>
  <c r="U32" i="272"/>
  <c r="V32" i="272"/>
  <c r="T32" i="272"/>
  <c r="W32" i="272"/>
  <c r="V167" i="272"/>
  <c r="I33" i="272"/>
  <c r="R33" i="272"/>
  <c r="U33" i="272"/>
  <c r="T33" i="272"/>
  <c r="V33" i="272"/>
  <c r="W33" i="272"/>
  <c r="S33" i="272"/>
  <c r="W35" i="272"/>
  <c r="U35" i="272"/>
  <c r="S35" i="272"/>
  <c r="V35" i="272"/>
  <c r="I36" i="272"/>
  <c r="Q167" i="272"/>
  <c r="S36" i="272"/>
  <c r="R36" i="272"/>
  <c r="T36" i="272"/>
  <c r="U36" i="272"/>
  <c r="W167" i="272"/>
  <c r="I37" i="272"/>
  <c r="T38" i="272"/>
  <c r="U38" i="272"/>
  <c r="W38" i="272"/>
  <c r="V38" i="272"/>
  <c r="W39" i="272"/>
  <c r="V39" i="272"/>
  <c r="U39" i="272"/>
  <c r="S39" i="272"/>
  <c r="R39" i="272"/>
  <c r="T39" i="272"/>
  <c r="R40" i="272"/>
  <c r="S40" i="272"/>
  <c r="T41" i="272"/>
  <c r="V41" i="272"/>
  <c r="W41" i="272"/>
  <c r="I42" i="272"/>
  <c r="W164" i="272"/>
  <c r="U164" i="272"/>
  <c r="W42" i="272"/>
  <c r="S42" i="272"/>
  <c r="T42" i="272"/>
  <c r="V42" i="272"/>
  <c r="R42" i="272"/>
  <c r="U42" i="272"/>
  <c r="V44" i="272"/>
  <c r="W44" i="272"/>
  <c r="V45" i="272"/>
  <c r="W45" i="272"/>
  <c r="R45" i="272"/>
  <c r="S45" i="272"/>
  <c r="U45" i="272"/>
  <c r="T45" i="272"/>
  <c r="S48" i="272"/>
  <c r="W48" i="272"/>
  <c r="V48" i="272"/>
  <c r="U48" i="272"/>
  <c r="T48" i="272"/>
  <c r="R48" i="272"/>
  <c r="X48" i="272" s="1"/>
  <c r="Z48" i="272" s="1"/>
  <c r="U49" i="272"/>
  <c r="T49" i="272"/>
  <c r="R49" i="272"/>
  <c r="V49" i="272"/>
  <c r="S49" i="272"/>
  <c r="W49" i="272"/>
  <c r="T51" i="272"/>
  <c r="S51" i="272"/>
  <c r="V51" i="272"/>
  <c r="U51" i="272"/>
  <c r="W51" i="272"/>
  <c r="I52" i="272"/>
  <c r="R164" i="272"/>
  <c r="U52" i="272"/>
  <c r="T52" i="272"/>
  <c r="S52" i="272"/>
  <c r="R52" i="272"/>
  <c r="X52" i="272" s="1"/>
  <c r="Z52" i="272" s="1"/>
  <c r="I53" i="272"/>
  <c r="Q164" i="272"/>
  <c r="S54" i="272"/>
  <c r="W54" i="272"/>
  <c r="V54" i="272"/>
  <c r="R54" i="272"/>
  <c r="U54" i="272"/>
  <c r="T54" i="272"/>
  <c r="W55" i="272"/>
  <c r="T55" i="272"/>
  <c r="R55" i="272"/>
  <c r="S55" i="272"/>
  <c r="U55" i="272"/>
  <c r="V55" i="272"/>
  <c r="W57" i="272"/>
  <c r="V57" i="272"/>
  <c r="X57" i="272" s="1"/>
  <c r="Z57" i="272" s="1"/>
  <c r="S58" i="272"/>
  <c r="T58" i="272"/>
  <c r="R58" i="272"/>
  <c r="V58" i="272"/>
  <c r="W58" i="272"/>
  <c r="U58" i="272"/>
  <c r="R59" i="272"/>
  <c r="T59" i="272"/>
  <c r="V60" i="272"/>
  <c r="W60" i="272"/>
  <c r="R61" i="272"/>
  <c r="T61" i="272"/>
  <c r="V61" i="272"/>
  <c r="U61" i="272"/>
  <c r="S61" i="272"/>
  <c r="U64" i="272"/>
  <c r="S64" i="272"/>
  <c r="T64" i="272"/>
  <c r="V64" i="272"/>
  <c r="S65" i="272"/>
  <c r="R65" i="272"/>
  <c r="U65" i="272"/>
  <c r="T65" i="272"/>
  <c r="V66" i="272"/>
  <c r="W66" i="272"/>
  <c r="U67" i="272"/>
  <c r="V67" i="272"/>
  <c r="W67" i="272"/>
  <c r="T67" i="272"/>
  <c r="S67" i="272"/>
  <c r="R67" i="272"/>
  <c r="X67" i="272" s="1"/>
  <c r="Z67" i="272" s="1"/>
  <c r="T69" i="272"/>
  <c r="S69" i="272"/>
  <c r="R69" i="272"/>
  <c r="X69" i="272" s="1"/>
  <c r="Z69" i="272" s="1"/>
  <c r="T71" i="272"/>
  <c r="R71" i="272"/>
  <c r="W71" i="272"/>
  <c r="V71" i="272"/>
  <c r="U71" i="272"/>
  <c r="S71" i="272"/>
  <c r="U73" i="272"/>
  <c r="R73" i="272"/>
  <c r="T73" i="272"/>
  <c r="S73" i="272"/>
  <c r="R75" i="272"/>
  <c r="T75" i="272"/>
  <c r="S75" i="272"/>
  <c r="W77" i="272"/>
  <c r="U77" i="272"/>
  <c r="T77" i="272"/>
  <c r="V77" i="272"/>
  <c r="R77" i="272"/>
  <c r="S77" i="272"/>
  <c r="R79" i="272"/>
  <c r="S79" i="272"/>
  <c r="T79" i="272"/>
  <c r="V81" i="272"/>
  <c r="U81" i="272"/>
  <c r="W81" i="272"/>
  <c r="T81" i="272"/>
  <c r="S81" i="272"/>
  <c r="R81" i="272"/>
  <c r="X81" i="272" s="1"/>
  <c r="Z81" i="272" s="1"/>
  <c r="R83" i="272"/>
  <c r="S83" i="272"/>
  <c r="T83" i="272"/>
  <c r="V85" i="272"/>
  <c r="S85" i="272"/>
  <c r="T85" i="272"/>
  <c r="R85" i="272"/>
  <c r="W85" i="272"/>
  <c r="U85" i="272"/>
  <c r="S87" i="272"/>
  <c r="R87" i="272"/>
  <c r="T87" i="272"/>
  <c r="R89" i="272"/>
  <c r="W89" i="272"/>
  <c r="T89" i="272"/>
  <c r="U89" i="272"/>
  <c r="V89" i="272"/>
  <c r="S89" i="272"/>
  <c r="S91" i="272"/>
  <c r="R91" i="272"/>
  <c r="T91" i="272"/>
  <c r="W93" i="272"/>
  <c r="V93" i="272"/>
  <c r="R93" i="272"/>
  <c r="S93" i="272"/>
  <c r="T93" i="272"/>
  <c r="U93" i="272"/>
  <c r="R95" i="272"/>
  <c r="S95" i="272"/>
  <c r="T95" i="272"/>
  <c r="U97" i="272"/>
  <c r="W97" i="272"/>
  <c r="R97" i="272"/>
  <c r="S97" i="272"/>
  <c r="T97" i="272"/>
  <c r="V97" i="272"/>
  <c r="T99" i="272"/>
  <c r="R99" i="272"/>
  <c r="S99" i="272"/>
  <c r="U101" i="272"/>
  <c r="T101" i="272"/>
  <c r="R101" i="272"/>
  <c r="S101" i="272"/>
  <c r="V101" i="272"/>
  <c r="U103" i="272"/>
  <c r="W103" i="272"/>
  <c r="T103" i="272"/>
  <c r="R103" i="272"/>
  <c r="V103" i="272"/>
  <c r="S103" i="272"/>
  <c r="R105" i="272"/>
  <c r="W105" i="272"/>
  <c r="S105" i="272"/>
  <c r="S107" i="272"/>
  <c r="R107" i="272"/>
  <c r="X107" i="272" s="1"/>
  <c r="Z107" i="272" s="1"/>
  <c r="S109" i="272"/>
  <c r="T109" i="272"/>
  <c r="V109" i="272"/>
  <c r="R109" i="272"/>
  <c r="U109" i="272"/>
  <c r="T111" i="272"/>
  <c r="W111" i="272"/>
  <c r="S111" i="272"/>
  <c r="R111" i="272"/>
  <c r="U111" i="272"/>
  <c r="U167" i="272"/>
  <c r="I112" i="272"/>
  <c r="V113" i="272"/>
  <c r="W113" i="272"/>
  <c r="W121" i="272"/>
  <c r="T121" i="272"/>
  <c r="R121" i="272"/>
  <c r="U121" i="272"/>
  <c r="T123" i="272"/>
  <c r="R123" i="272"/>
  <c r="V123" i="272"/>
  <c r="U123" i="272"/>
  <c r="R125" i="272"/>
  <c r="S125" i="272"/>
  <c r="T125" i="272"/>
  <c r="V125" i="272"/>
  <c r="U125" i="272"/>
  <c r="T127" i="272"/>
  <c r="S127" i="272"/>
  <c r="V127" i="272"/>
  <c r="R127" i="272"/>
  <c r="U127" i="272"/>
  <c r="V129" i="272"/>
  <c r="U129" i="272"/>
  <c r="S129" i="272"/>
  <c r="T129" i="272"/>
  <c r="S131" i="272"/>
  <c r="V131" i="272"/>
  <c r="T131" i="272"/>
  <c r="U131" i="272"/>
  <c r="U133" i="272"/>
  <c r="V133" i="272"/>
  <c r="S133" i="272"/>
  <c r="T133" i="272"/>
  <c r="T135" i="272"/>
  <c r="S135" i="272"/>
  <c r="R135" i="272"/>
  <c r="U135" i="272"/>
  <c r="V135" i="272"/>
  <c r="S137" i="272"/>
  <c r="T137" i="272"/>
  <c r="V137" i="272"/>
  <c r="U137" i="272"/>
  <c r="V139" i="272"/>
  <c r="U139" i="272"/>
  <c r="S139" i="272"/>
  <c r="T139" i="272"/>
  <c r="R139" i="272"/>
  <c r="X139" i="272" s="1"/>
  <c r="Z139" i="272" s="1"/>
  <c r="S141" i="272"/>
  <c r="U141" i="272"/>
  <c r="V141" i="272"/>
  <c r="T141" i="272"/>
  <c r="T143" i="272"/>
  <c r="S143" i="272"/>
  <c r="U143" i="272"/>
  <c r="V143" i="272"/>
  <c r="S145" i="272"/>
  <c r="R145" i="272"/>
  <c r="T145" i="272"/>
  <c r="V145" i="272"/>
  <c r="U145" i="272"/>
  <c r="S147" i="272"/>
  <c r="V147" i="272"/>
  <c r="T147" i="272"/>
  <c r="U147" i="272"/>
  <c r="V149" i="272"/>
  <c r="S149" i="272"/>
  <c r="U149" i="272"/>
  <c r="T149" i="272"/>
  <c r="V151" i="272"/>
  <c r="S151" i="272"/>
  <c r="T151" i="272"/>
  <c r="U151" i="272"/>
  <c r="V152" i="272"/>
  <c r="T152" i="272"/>
  <c r="S152" i="272"/>
  <c r="X152" i="272" s="1"/>
  <c r="V154" i="272"/>
  <c r="T154" i="272"/>
  <c r="U154" i="272"/>
  <c r="S154" i="272"/>
  <c r="X154" i="272" s="1"/>
  <c r="Z154" i="272" s="1"/>
  <c r="V156" i="272"/>
  <c r="T156" i="272"/>
  <c r="U156" i="272"/>
  <c r="S156" i="272"/>
  <c r="AL5" i="271"/>
  <c r="AG6" i="271"/>
  <c r="Y165" i="271"/>
  <c r="I2" i="271"/>
  <c r="X165" i="271"/>
  <c r="I3" i="271"/>
  <c r="V165" i="271"/>
  <c r="S165" i="271"/>
  <c r="I4" i="271"/>
  <c r="W164" i="271"/>
  <c r="X164" i="271"/>
  <c r="I36" i="271"/>
  <c r="S167" i="271"/>
  <c r="I37" i="271"/>
  <c r="Y167" i="271"/>
  <c r="W167" i="271"/>
  <c r="I40" i="271"/>
  <c r="I42" i="271"/>
  <c r="Y164" i="271"/>
  <c r="S164" i="271"/>
  <c r="I95" i="271"/>
  <c r="V167" i="271"/>
  <c r="I101" i="271"/>
  <c r="T166" i="271"/>
  <c r="X158" i="271"/>
  <c r="Y158" i="271"/>
  <c r="U158" i="271"/>
  <c r="T158" i="271"/>
  <c r="V158" i="271"/>
  <c r="W158" i="271"/>
  <c r="V156" i="271"/>
  <c r="W156" i="271"/>
  <c r="U156" i="271"/>
  <c r="T156" i="271"/>
  <c r="Y156" i="271"/>
  <c r="X156" i="271"/>
  <c r="W155" i="271"/>
  <c r="T155" i="271"/>
  <c r="Y155" i="271"/>
  <c r="X155" i="271"/>
  <c r="V155" i="271"/>
  <c r="U155" i="271"/>
  <c r="Y154" i="271"/>
  <c r="W154" i="271"/>
  <c r="U154" i="271"/>
  <c r="X154" i="271"/>
  <c r="V154" i="271"/>
  <c r="T154" i="271"/>
  <c r="Z154" i="271" s="1"/>
  <c r="AB154" i="271" s="1"/>
  <c r="T153" i="271"/>
  <c r="X153" i="271"/>
  <c r="U153" i="271"/>
  <c r="Y153" i="271"/>
  <c r="V153" i="271"/>
  <c r="W153" i="271"/>
  <c r="U152" i="271"/>
  <c r="T152" i="271"/>
  <c r="X152" i="271"/>
  <c r="W152" i="271"/>
  <c r="V152" i="271"/>
  <c r="Y152" i="271"/>
  <c r="X151" i="271"/>
  <c r="W151" i="271"/>
  <c r="T151" i="271"/>
  <c r="Y151" i="271"/>
  <c r="V151" i="271"/>
  <c r="U151" i="271"/>
  <c r="W150" i="271"/>
  <c r="V150" i="271"/>
  <c r="U150" i="271"/>
  <c r="T150" i="271"/>
  <c r="X150" i="271"/>
  <c r="Y150" i="271"/>
  <c r="W149" i="271"/>
  <c r="V149" i="271"/>
  <c r="U149" i="271"/>
  <c r="T149" i="271"/>
  <c r="X149" i="271"/>
  <c r="Y149" i="271"/>
  <c r="Y148" i="271"/>
  <c r="X148" i="271"/>
  <c r="W148" i="271"/>
  <c r="V148" i="271"/>
  <c r="U148" i="271"/>
  <c r="T148" i="271"/>
  <c r="Z148" i="271" s="1"/>
  <c r="AB148" i="271" s="1"/>
  <c r="Y147" i="271"/>
  <c r="X147" i="271"/>
  <c r="W147" i="271"/>
  <c r="V147" i="271"/>
  <c r="U147" i="271"/>
  <c r="T147" i="271"/>
  <c r="Z147" i="271" s="1"/>
  <c r="AB147" i="271" s="1"/>
  <c r="Y146" i="271"/>
  <c r="X146" i="271"/>
  <c r="U146" i="271"/>
  <c r="W146" i="271"/>
  <c r="V146" i="271"/>
  <c r="T146" i="271"/>
  <c r="Z146" i="271" s="1"/>
  <c r="AB146" i="271" s="1"/>
  <c r="U145" i="271"/>
  <c r="V145" i="271"/>
  <c r="T145" i="271"/>
  <c r="X145" i="271"/>
  <c r="Y145" i="271"/>
  <c r="W145" i="271"/>
  <c r="U144" i="271"/>
  <c r="Y144" i="271"/>
  <c r="X144" i="271"/>
  <c r="W144" i="271"/>
  <c r="V144" i="271"/>
  <c r="T144" i="271"/>
  <c r="Z144" i="271" s="1"/>
  <c r="AB144" i="271" s="1"/>
  <c r="U143" i="271"/>
  <c r="X143" i="271"/>
  <c r="V143" i="271"/>
  <c r="W143" i="271"/>
  <c r="T143" i="271"/>
  <c r="Y143" i="271"/>
  <c r="X142" i="271"/>
  <c r="Y142" i="271"/>
  <c r="W142" i="271"/>
  <c r="V142" i="271"/>
  <c r="T142" i="271"/>
  <c r="U142" i="271"/>
  <c r="X141" i="271"/>
  <c r="V141" i="271"/>
  <c r="W141" i="271"/>
  <c r="T141" i="271"/>
  <c r="Y141" i="271"/>
  <c r="U141" i="271"/>
  <c r="V140" i="271"/>
  <c r="X140" i="271"/>
  <c r="Y140" i="271"/>
  <c r="W140" i="271"/>
  <c r="T140" i="271"/>
  <c r="U140" i="271"/>
  <c r="X139" i="271"/>
  <c r="T139" i="271"/>
  <c r="V139" i="271"/>
  <c r="W139" i="271"/>
  <c r="U139" i="271"/>
  <c r="Y139" i="271"/>
  <c r="W138" i="271"/>
  <c r="Y138" i="271"/>
  <c r="X138" i="271"/>
  <c r="V138" i="271"/>
  <c r="U138" i="271"/>
  <c r="T138" i="271"/>
  <c r="Z138" i="271" s="1"/>
  <c r="AB138" i="271" s="1"/>
  <c r="T137" i="271"/>
  <c r="U137" i="271"/>
  <c r="V137" i="271"/>
  <c r="W137" i="271"/>
  <c r="X137" i="271"/>
  <c r="Y137" i="271"/>
  <c r="X136" i="271"/>
  <c r="Y136" i="271"/>
  <c r="V136" i="271"/>
  <c r="T136" i="271"/>
  <c r="U136" i="271"/>
  <c r="W136" i="271"/>
  <c r="V135" i="271"/>
  <c r="T135" i="271"/>
  <c r="U135" i="271"/>
  <c r="W135" i="271"/>
  <c r="X135" i="271"/>
  <c r="Y135" i="271"/>
  <c r="X134" i="271"/>
  <c r="Y134" i="271"/>
  <c r="T134" i="271"/>
  <c r="U134" i="271"/>
  <c r="V134" i="271"/>
  <c r="W134" i="271"/>
  <c r="T133" i="271"/>
  <c r="U133" i="271"/>
  <c r="V133" i="271"/>
  <c r="X133" i="271"/>
  <c r="Y133" i="271"/>
  <c r="W133" i="271"/>
  <c r="Y132" i="271"/>
  <c r="X132" i="271"/>
  <c r="T132" i="271"/>
  <c r="U132" i="271"/>
  <c r="V132" i="271"/>
  <c r="W132" i="271"/>
  <c r="T131" i="271"/>
  <c r="Y131" i="271"/>
  <c r="X131" i="271"/>
  <c r="W131" i="271"/>
  <c r="V131" i="271"/>
  <c r="U131" i="271"/>
  <c r="V130" i="271"/>
  <c r="T130" i="271"/>
  <c r="Y130" i="271"/>
  <c r="X130" i="271"/>
  <c r="W130" i="271"/>
  <c r="U130" i="271"/>
  <c r="Y129" i="271"/>
  <c r="X129" i="271"/>
  <c r="T129" i="271"/>
  <c r="U129" i="271"/>
  <c r="V129" i="271"/>
  <c r="W129" i="271"/>
  <c r="Y128" i="271"/>
  <c r="X128" i="271"/>
  <c r="T128" i="271"/>
  <c r="W128" i="271"/>
  <c r="V128" i="271"/>
  <c r="U128" i="271"/>
  <c r="X127" i="271"/>
  <c r="W127" i="271"/>
  <c r="Y127" i="271"/>
  <c r="T127" i="271"/>
  <c r="U127" i="271"/>
  <c r="V127" i="271"/>
  <c r="U126" i="271"/>
  <c r="W126" i="271"/>
  <c r="Y126" i="271"/>
  <c r="X126" i="271"/>
  <c r="T126" i="271"/>
  <c r="V126" i="271"/>
  <c r="W125" i="271"/>
  <c r="U125" i="271"/>
  <c r="Y125" i="271"/>
  <c r="T125" i="271"/>
  <c r="V125" i="271"/>
  <c r="X125" i="271"/>
  <c r="Y124" i="271"/>
  <c r="W124" i="271"/>
  <c r="V124" i="271"/>
  <c r="U124" i="271"/>
  <c r="X124" i="271"/>
  <c r="T124" i="271"/>
  <c r="Z124" i="271" s="1"/>
  <c r="AB124" i="271" s="1"/>
  <c r="Y123" i="271"/>
  <c r="X123" i="271"/>
  <c r="W123" i="271"/>
  <c r="V123" i="271"/>
  <c r="T123" i="271"/>
  <c r="U123" i="271"/>
  <c r="X122" i="271"/>
  <c r="Y122" i="271"/>
  <c r="V122" i="271"/>
  <c r="U122" i="271"/>
  <c r="W122" i="271"/>
  <c r="T122" i="271"/>
  <c r="Z122" i="271" s="1"/>
  <c r="AB122" i="271" s="1"/>
  <c r="V121" i="271"/>
  <c r="U121" i="271"/>
  <c r="T121" i="271"/>
  <c r="X121" i="271"/>
  <c r="Y121" i="271"/>
  <c r="W121" i="271"/>
  <c r="T120" i="271"/>
  <c r="U120" i="271"/>
  <c r="W120" i="271"/>
  <c r="X120" i="271"/>
  <c r="Y120" i="271"/>
  <c r="V120" i="271"/>
  <c r="T119" i="271"/>
  <c r="X119" i="271"/>
  <c r="U119" i="271"/>
  <c r="V119" i="271"/>
  <c r="Y119" i="271"/>
  <c r="W119" i="271"/>
  <c r="Y118" i="271"/>
  <c r="W118" i="271"/>
  <c r="T118" i="271"/>
  <c r="U118" i="271"/>
  <c r="V118" i="271"/>
  <c r="X118" i="271"/>
  <c r="U117" i="271"/>
  <c r="V117" i="271"/>
  <c r="W117" i="271"/>
  <c r="T117" i="271"/>
  <c r="Y117" i="271"/>
  <c r="X117" i="271"/>
  <c r="T116" i="271"/>
  <c r="U116" i="271"/>
  <c r="V116" i="271"/>
  <c r="W116" i="271"/>
  <c r="X116" i="271"/>
  <c r="Y116" i="271"/>
  <c r="Y115" i="271"/>
  <c r="X115" i="271"/>
  <c r="V115" i="271"/>
  <c r="U115" i="271"/>
  <c r="T115" i="271"/>
  <c r="W115" i="271"/>
  <c r="W114" i="271"/>
  <c r="V114" i="271"/>
  <c r="U114" i="271"/>
  <c r="T114" i="271"/>
  <c r="Y114" i="271"/>
  <c r="X114" i="271"/>
  <c r="Y113" i="271"/>
  <c r="V113" i="271"/>
  <c r="U113" i="271"/>
  <c r="T113" i="271"/>
  <c r="X113" i="271"/>
  <c r="W113" i="271"/>
  <c r="T112" i="271"/>
  <c r="U112" i="271"/>
  <c r="V112" i="271"/>
  <c r="W112" i="271"/>
  <c r="X112" i="271"/>
  <c r="Y112" i="271"/>
  <c r="Y111" i="271"/>
  <c r="T111" i="271"/>
  <c r="U111" i="271"/>
  <c r="V111" i="271"/>
  <c r="W111" i="271"/>
  <c r="X111" i="271"/>
  <c r="W110" i="271"/>
  <c r="X110" i="271"/>
  <c r="Y110" i="271"/>
  <c r="T110" i="271"/>
  <c r="V110" i="271"/>
  <c r="U110" i="271"/>
  <c r="T109" i="271"/>
  <c r="V109" i="271"/>
  <c r="Y109" i="271"/>
  <c r="W109" i="271"/>
  <c r="X109" i="271"/>
  <c r="U109" i="271"/>
  <c r="X108" i="271"/>
  <c r="W108" i="271"/>
  <c r="V108" i="271"/>
  <c r="U108" i="271"/>
  <c r="Y108" i="271"/>
  <c r="T108" i="271"/>
  <c r="Z108" i="271" s="1"/>
  <c r="AB108" i="271" s="1"/>
  <c r="Y107" i="271"/>
  <c r="X107" i="271"/>
  <c r="W107" i="271"/>
  <c r="V107" i="271"/>
  <c r="U107" i="271"/>
  <c r="T107" i="271"/>
  <c r="Z107" i="271" s="1"/>
  <c r="AB107" i="271" s="1"/>
  <c r="U106" i="271"/>
  <c r="V106" i="271"/>
  <c r="T106" i="271"/>
  <c r="X106" i="271"/>
  <c r="Y106" i="271"/>
  <c r="W106" i="271"/>
  <c r="T105" i="271"/>
  <c r="Y105" i="271"/>
  <c r="X105" i="271"/>
  <c r="V105" i="271"/>
  <c r="W105" i="271"/>
  <c r="U105" i="271"/>
  <c r="T104" i="271"/>
  <c r="V104" i="271"/>
  <c r="U104" i="271"/>
  <c r="W104" i="271"/>
  <c r="Y104" i="271"/>
  <c r="X104" i="271"/>
  <c r="W103" i="271"/>
  <c r="X103" i="271"/>
  <c r="Y103" i="271"/>
  <c r="T103" i="271"/>
  <c r="U103" i="271"/>
  <c r="V103" i="271"/>
  <c r="V102" i="271"/>
  <c r="X102" i="271"/>
  <c r="Y102" i="271"/>
  <c r="W102" i="271"/>
  <c r="T102" i="271"/>
  <c r="U102" i="271"/>
  <c r="T101" i="271"/>
  <c r="Y101" i="271"/>
  <c r="W101" i="271"/>
  <c r="V101" i="271"/>
  <c r="U101" i="271"/>
  <c r="X101" i="271"/>
  <c r="V100" i="271"/>
  <c r="T100" i="271"/>
  <c r="U100" i="271"/>
  <c r="W100" i="271"/>
  <c r="X100" i="271"/>
  <c r="Y100" i="271"/>
  <c r="W99" i="271"/>
  <c r="X99" i="271"/>
  <c r="Y99" i="271"/>
  <c r="T99" i="271"/>
  <c r="U99" i="271"/>
  <c r="V99" i="271"/>
  <c r="V98" i="271"/>
  <c r="W98" i="271"/>
  <c r="T98" i="271"/>
  <c r="U98" i="271"/>
  <c r="X98" i="271"/>
  <c r="Y98" i="271"/>
  <c r="X97" i="271"/>
  <c r="Y97" i="271"/>
  <c r="U97" i="271"/>
  <c r="V97" i="271"/>
  <c r="T97" i="271"/>
  <c r="W97" i="271"/>
  <c r="V96" i="271"/>
  <c r="T96" i="271"/>
  <c r="U96" i="271"/>
  <c r="W96" i="271"/>
  <c r="X96" i="271"/>
  <c r="Y96" i="271"/>
  <c r="V95" i="271"/>
  <c r="X95" i="271"/>
  <c r="W95" i="271"/>
  <c r="Y95" i="271"/>
  <c r="T95" i="271"/>
  <c r="U95" i="271"/>
  <c r="T94" i="271"/>
  <c r="U94" i="271"/>
  <c r="V94" i="271"/>
  <c r="W94" i="271"/>
  <c r="X94" i="271"/>
  <c r="Y94" i="271"/>
  <c r="U93" i="271"/>
  <c r="Y93" i="271"/>
  <c r="X93" i="271"/>
  <c r="T93" i="271"/>
  <c r="V93" i="271"/>
  <c r="W93" i="271"/>
  <c r="Y92" i="271"/>
  <c r="X92" i="271"/>
  <c r="T92" i="271"/>
  <c r="W92" i="271"/>
  <c r="V92" i="271"/>
  <c r="U92" i="271"/>
  <c r="Y91" i="271"/>
  <c r="T91" i="271"/>
  <c r="X91" i="271"/>
  <c r="W91" i="271"/>
  <c r="V91" i="271"/>
  <c r="U91" i="271"/>
  <c r="X90" i="271"/>
  <c r="T90" i="271"/>
  <c r="U90" i="271"/>
  <c r="V90" i="271"/>
  <c r="W90" i="271"/>
  <c r="Y90" i="271"/>
  <c r="T89" i="271"/>
  <c r="U89" i="271"/>
  <c r="V89" i="271"/>
  <c r="W89" i="271"/>
  <c r="Y89" i="271"/>
  <c r="X89" i="271"/>
  <c r="Y88" i="271"/>
  <c r="T88" i="271"/>
  <c r="U88" i="271"/>
  <c r="V88" i="271"/>
  <c r="W88" i="271"/>
  <c r="X88" i="271"/>
  <c r="V87" i="271"/>
  <c r="T87" i="271"/>
  <c r="U87" i="271"/>
  <c r="W87" i="271"/>
  <c r="Y87" i="271"/>
  <c r="X87" i="271"/>
  <c r="X86" i="271"/>
  <c r="W86" i="271"/>
  <c r="Y86" i="271"/>
  <c r="V86" i="271"/>
  <c r="U86" i="271"/>
  <c r="T86" i="271"/>
  <c r="Z86" i="271" s="1"/>
  <c r="AB86" i="271" s="1"/>
  <c r="Y85" i="271"/>
  <c r="X85" i="271"/>
  <c r="W85" i="271"/>
  <c r="V85" i="271"/>
  <c r="U85" i="271"/>
  <c r="T85" i="271"/>
  <c r="Z85" i="271" s="1"/>
  <c r="AB85" i="271" s="1"/>
  <c r="X84" i="271"/>
  <c r="T84" i="271"/>
  <c r="U84" i="271"/>
  <c r="V84" i="271"/>
  <c r="Y84" i="271"/>
  <c r="W84" i="271"/>
  <c r="V83" i="271"/>
  <c r="X83" i="271"/>
  <c r="W83" i="271"/>
  <c r="U83" i="271"/>
  <c r="T83" i="271"/>
  <c r="Y83" i="271"/>
  <c r="U82" i="271"/>
  <c r="T82" i="271"/>
  <c r="Y82" i="271"/>
  <c r="V82" i="271"/>
  <c r="X82" i="271"/>
  <c r="W82" i="271"/>
  <c r="W81" i="271"/>
  <c r="Y81" i="271"/>
  <c r="X81" i="271"/>
  <c r="T81" i="271"/>
  <c r="V81" i="271"/>
  <c r="U81" i="271"/>
  <c r="W80" i="271"/>
  <c r="U80" i="271"/>
  <c r="T80" i="271"/>
  <c r="V80" i="271"/>
  <c r="Y80" i="271"/>
  <c r="X80" i="271"/>
  <c r="Y79" i="271"/>
  <c r="T79" i="271"/>
  <c r="U79" i="271"/>
  <c r="V79" i="271"/>
  <c r="W79" i="271"/>
  <c r="X79" i="271"/>
  <c r="Y78" i="271"/>
  <c r="T78" i="271"/>
  <c r="U78" i="271"/>
  <c r="V78" i="271"/>
  <c r="W78" i="271"/>
  <c r="X78" i="271"/>
  <c r="Y77" i="271"/>
  <c r="X77" i="271"/>
  <c r="T77" i="271"/>
  <c r="U77" i="271"/>
  <c r="V77" i="271"/>
  <c r="W77" i="271"/>
  <c r="V76" i="271"/>
  <c r="W76" i="271"/>
  <c r="X76" i="271"/>
  <c r="T76" i="271"/>
  <c r="Y76" i="271"/>
  <c r="U76" i="271"/>
  <c r="V75" i="271"/>
  <c r="U75" i="271"/>
  <c r="T75" i="271"/>
  <c r="Y75" i="271"/>
  <c r="X75" i="271"/>
  <c r="W75" i="271"/>
  <c r="T74" i="271"/>
  <c r="U74" i="271"/>
  <c r="V74" i="271"/>
  <c r="W74" i="271"/>
  <c r="X74" i="271"/>
  <c r="Y74" i="271"/>
  <c r="W73" i="271"/>
  <c r="X73" i="271"/>
  <c r="T73" i="271"/>
  <c r="U73" i="271"/>
  <c r="V73" i="271"/>
  <c r="Y73" i="271"/>
  <c r="U72" i="271"/>
  <c r="T72" i="271"/>
  <c r="Y72" i="271"/>
  <c r="X72" i="271"/>
  <c r="W72" i="271"/>
  <c r="V72" i="271"/>
  <c r="T71" i="271"/>
  <c r="U71" i="271"/>
  <c r="V71" i="271"/>
  <c r="W71" i="271"/>
  <c r="X71" i="271"/>
  <c r="Y71" i="271"/>
  <c r="U70" i="271"/>
  <c r="V70" i="271"/>
  <c r="W70" i="271"/>
  <c r="X70" i="271"/>
  <c r="Y70" i="271"/>
  <c r="T70" i="271"/>
  <c r="Z70" i="271" s="1"/>
  <c r="AB70" i="271" s="1"/>
  <c r="X69" i="271"/>
  <c r="Y69" i="271"/>
  <c r="W69" i="271"/>
  <c r="V69" i="271"/>
  <c r="U69" i="271"/>
  <c r="T69" i="271"/>
  <c r="Z69" i="271" s="1"/>
  <c r="AB69" i="271" s="1"/>
  <c r="T68" i="271"/>
  <c r="Y68" i="271"/>
  <c r="X68" i="271"/>
  <c r="W68" i="271"/>
  <c r="V68" i="271"/>
  <c r="U68" i="271"/>
  <c r="V67" i="271"/>
  <c r="W67" i="271"/>
  <c r="X67" i="271"/>
  <c r="Y67" i="271"/>
  <c r="U67" i="271"/>
  <c r="T67" i="271"/>
  <c r="Z67" i="271" s="1"/>
  <c r="AB67" i="271" s="1"/>
  <c r="V66" i="271"/>
  <c r="W66" i="271"/>
  <c r="Y66" i="271"/>
  <c r="X66" i="271"/>
  <c r="T66" i="271"/>
  <c r="U66" i="271"/>
  <c r="V65" i="271"/>
  <c r="T65" i="271"/>
  <c r="W65" i="271"/>
  <c r="U65" i="271"/>
  <c r="Y65" i="271"/>
  <c r="X65" i="271"/>
  <c r="X64" i="271"/>
  <c r="V64" i="271"/>
  <c r="Y64" i="271"/>
  <c r="W64" i="271"/>
  <c r="U64" i="271"/>
  <c r="T64" i="271"/>
  <c r="Z64" i="271" s="1"/>
  <c r="AB64" i="271" s="1"/>
  <c r="Y63" i="271"/>
  <c r="X63" i="271"/>
  <c r="W63" i="271"/>
  <c r="V63" i="271"/>
  <c r="U63" i="271"/>
  <c r="T63" i="271"/>
  <c r="Z63" i="271" s="1"/>
  <c r="AB63" i="271" s="1"/>
  <c r="U62" i="271"/>
  <c r="V62" i="271"/>
  <c r="W62" i="271"/>
  <c r="X62" i="271"/>
  <c r="Y62" i="271"/>
  <c r="T62" i="271"/>
  <c r="Z62" i="271" s="1"/>
  <c r="AB62" i="271" s="1"/>
  <c r="T61" i="271"/>
  <c r="U61" i="271"/>
  <c r="V61" i="271"/>
  <c r="W61" i="271"/>
  <c r="X61" i="271"/>
  <c r="Y61" i="271"/>
  <c r="T60" i="271"/>
  <c r="U60" i="271"/>
  <c r="V60" i="271"/>
  <c r="Y60" i="271"/>
  <c r="X60" i="271"/>
  <c r="W60" i="271"/>
  <c r="U59" i="271"/>
  <c r="V59" i="271"/>
  <c r="W59" i="271"/>
  <c r="Y59" i="271"/>
  <c r="X59" i="271"/>
  <c r="T59" i="271"/>
  <c r="Z59" i="271" s="1"/>
  <c r="AB59" i="271" s="1"/>
  <c r="W58" i="271"/>
  <c r="U58" i="271"/>
  <c r="V58" i="271"/>
  <c r="Y58" i="271"/>
  <c r="T58" i="271"/>
  <c r="X58" i="271"/>
  <c r="U57" i="271"/>
  <c r="T57" i="271"/>
  <c r="Y57" i="271"/>
  <c r="X57" i="271"/>
  <c r="W57" i="271"/>
  <c r="V57" i="271"/>
  <c r="U56" i="271"/>
  <c r="X56" i="271"/>
  <c r="W56" i="271"/>
  <c r="T56" i="271"/>
  <c r="V56" i="271"/>
  <c r="Y56" i="271"/>
  <c r="W55" i="271"/>
  <c r="V55" i="271"/>
  <c r="U55" i="271"/>
  <c r="T55" i="271"/>
  <c r="Y55" i="271"/>
  <c r="X55" i="271"/>
  <c r="T54" i="271"/>
  <c r="U54" i="271"/>
  <c r="V54" i="271"/>
  <c r="W54" i="271"/>
  <c r="X54" i="271"/>
  <c r="Y54" i="271"/>
  <c r="W53" i="271"/>
  <c r="X53" i="271"/>
  <c r="Y53" i="271"/>
  <c r="T53" i="271"/>
  <c r="U53" i="271"/>
  <c r="V53" i="271"/>
  <c r="U52" i="271"/>
  <c r="T52" i="271"/>
  <c r="Y52" i="271"/>
  <c r="W52" i="271"/>
  <c r="X52" i="271"/>
  <c r="V52" i="271"/>
  <c r="W51" i="271"/>
  <c r="X51" i="271"/>
  <c r="Y51" i="271"/>
  <c r="U51" i="271"/>
  <c r="V51" i="271"/>
  <c r="T51" i="271"/>
  <c r="Z51" i="271" s="1"/>
  <c r="AB51" i="271" s="1"/>
  <c r="X50" i="271"/>
  <c r="W50" i="271"/>
  <c r="V50" i="271"/>
  <c r="U50" i="271"/>
  <c r="T50" i="271"/>
  <c r="Y50" i="271"/>
  <c r="X49" i="271"/>
  <c r="T49" i="271"/>
  <c r="U49" i="271"/>
  <c r="V49" i="271"/>
  <c r="W49" i="271"/>
  <c r="Y49" i="271"/>
  <c r="T48" i="271"/>
  <c r="W48" i="271"/>
  <c r="V48" i="271"/>
  <c r="U48" i="271"/>
  <c r="X48" i="271"/>
  <c r="Y48" i="271"/>
  <c r="T47" i="271"/>
  <c r="U47" i="271"/>
  <c r="V47" i="271"/>
  <c r="W47" i="271"/>
  <c r="X47" i="271"/>
  <c r="Y47" i="271"/>
  <c r="Y46" i="271"/>
  <c r="X46" i="271"/>
  <c r="W46" i="271"/>
  <c r="V46" i="271"/>
  <c r="U46" i="271"/>
  <c r="T46" i="271"/>
  <c r="Z46" i="271" s="1"/>
  <c r="AB46" i="271" s="1"/>
  <c r="T45" i="271"/>
  <c r="X45" i="271"/>
  <c r="V45" i="271"/>
  <c r="U45" i="271"/>
  <c r="Y45" i="271"/>
  <c r="W45" i="271"/>
  <c r="V44" i="271"/>
  <c r="X44" i="271"/>
  <c r="Y44" i="271"/>
  <c r="W44" i="271"/>
  <c r="T44" i="271"/>
  <c r="U44" i="271"/>
  <c r="Y43" i="271"/>
  <c r="X43" i="271"/>
  <c r="W43" i="271"/>
  <c r="V43" i="271"/>
  <c r="U43" i="271"/>
  <c r="T43" i="271"/>
  <c r="Z43" i="271" s="1"/>
  <c r="AB43" i="271" s="1"/>
  <c r="U42" i="271"/>
  <c r="T42" i="271"/>
  <c r="X42" i="271"/>
  <c r="Y42" i="271"/>
  <c r="V42" i="271"/>
  <c r="W42" i="271"/>
  <c r="T41" i="271"/>
  <c r="U41" i="271"/>
  <c r="V41" i="271"/>
  <c r="W41" i="271"/>
  <c r="X41" i="271"/>
  <c r="Y41" i="271"/>
  <c r="T40" i="271"/>
  <c r="U40" i="271"/>
  <c r="V40" i="271"/>
  <c r="W40" i="271"/>
  <c r="X40" i="271"/>
  <c r="Y40" i="271"/>
  <c r="Y39" i="271"/>
  <c r="T39" i="271"/>
  <c r="U39" i="271"/>
  <c r="V39" i="271"/>
  <c r="W39" i="271"/>
  <c r="X39" i="271"/>
  <c r="Y38" i="271"/>
  <c r="T38" i="271"/>
  <c r="U38" i="271"/>
  <c r="V38" i="271"/>
  <c r="W38" i="271"/>
  <c r="X38" i="271"/>
  <c r="T37" i="271"/>
  <c r="U37" i="271"/>
  <c r="V37" i="271"/>
  <c r="W37" i="271"/>
  <c r="Y37" i="271"/>
  <c r="X37" i="271"/>
  <c r="T36" i="271"/>
  <c r="U36" i="271"/>
  <c r="V36" i="271"/>
  <c r="W36" i="271"/>
  <c r="X36" i="271"/>
  <c r="Y36" i="271"/>
  <c r="X35" i="271"/>
  <c r="Y35" i="271"/>
  <c r="U35" i="271"/>
  <c r="T35" i="271"/>
  <c r="V35" i="271"/>
  <c r="W35" i="271"/>
  <c r="U34" i="271"/>
  <c r="V34" i="271"/>
  <c r="T34" i="271"/>
  <c r="W34" i="271"/>
  <c r="X34" i="271"/>
  <c r="Y34" i="271"/>
  <c r="W33" i="271"/>
  <c r="T33" i="271"/>
  <c r="X33" i="271"/>
  <c r="V33" i="271"/>
  <c r="U33" i="271"/>
  <c r="Y33" i="271"/>
  <c r="X32" i="271"/>
  <c r="Y32" i="271"/>
  <c r="W32" i="271"/>
  <c r="T32" i="271"/>
  <c r="V32" i="271"/>
  <c r="U32" i="271"/>
  <c r="V31" i="271"/>
  <c r="T31" i="271"/>
  <c r="U31" i="271"/>
  <c r="W31" i="271"/>
  <c r="X31" i="271"/>
  <c r="Y31" i="271"/>
  <c r="T30" i="271"/>
  <c r="U30" i="271"/>
  <c r="V30" i="271"/>
  <c r="W30" i="271"/>
  <c r="X30" i="271"/>
  <c r="Y30" i="271"/>
  <c r="U29" i="271"/>
  <c r="X29" i="271"/>
  <c r="Y29" i="271"/>
  <c r="W29" i="271"/>
  <c r="V29" i="271"/>
  <c r="T29" i="271"/>
  <c r="Z29" i="271" s="1"/>
  <c r="AB29" i="271" s="1"/>
  <c r="X28" i="271"/>
  <c r="W28" i="271"/>
  <c r="U28" i="271"/>
  <c r="T28" i="271"/>
  <c r="V28" i="271"/>
  <c r="Y28" i="271"/>
  <c r="V27" i="271"/>
  <c r="W27" i="271"/>
  <c r="Y27" i="271"/>
  <c r="X27" i="271"/>
  <c r="T27" i="271"/>
  <c r="U27" i="271"/>
  <c r="W26" i="271"/>
  <c r="V26" i="271"/>
  <c r="U26" i="271"/>
  <c r="T26" i="271"/>
  <c r="X26" i="271"/>
  <c r="Y26" i="271"/>
  <c r="T25" i="271"/>
  <c r="U25" i="271"/>
  <c r="Y25" i="271"/>
  <c r="X25" i="271"/>
  <c r="V25" i="271"/>
  <c r="W25" i="271"/>
  <c r="U24" i="271"/>
  <c r="Y24" i="271"/>
  <c r="T24" i="271"/>
  <c r="X24" i="271"/>
  <c r="W24" i="271"/>
  <c r="V24" i="271"/>
  <c r="U23" i="271"/>
  <c r="V23" i="271"/>
  <c r="W23" i="271"/>
  <c r="T23" i="271"/>
  <c r="X23" i="271"/>
  <c r="Y23" i="271"/>
  <c r="T22" i="271"/>
  <c r="X22" i="271"/>
  <c r="W22" i="271"/>
  <c r="V22" i="271"/>
  <c r="U22" i="271"/>
  <c r="Y22" i="271"/>
  <c r="T21" i="271"/>
  <c r="W21" i="271"/>
  <c r="X21" i="271"/>
  <c r="Y21" i="271"/>
  <c r="U21" i="271"/>
  <c r="V21" i="271"/>
  <c r="X20" i="271"/>
  <c r="Y20" i="271"/>
  <c r="T20" i="271"/>
  <c r="U20" i="271"/>
  <c r="V20" i="271"/>
  <c r="W20" i="271"/>
  <c r="T19" i="271"/>
  <c r="X19" i="271"/>
  <c r="Y19" i="271"/>
  <c r="U19" i="271"/>
  <c r="W19" i="271"/>
  <c r="V19" i="271"/>
  <c r="V18" i="271"/>
  <c r="U18" i="271"/>
  <c r="T18" i="271"/>
  <c r="Y18" i="271"/>
  <c r="X18" i="271"/>
  <c r="W18" i="271"/>
  <c r="U17" i="271"/>
  <c r="W17" i="271"/>
  <c r="X17" i="271"/>
  <c r="V17" i="271"/>
  <c r="T17" i="271"/>
  <c r="Y17" i="271"/>
  <c r="Y16" i="271"/>
  <c r="X16" i="271"/>
  <c r="W16" i="271"/>
  <c r="T16" i="271"/>
  <c r="U16" i="271"/>
  <c r="V16" i="271"/>
  <c r="W15" i="271"/>
  <c r="U15" i="271"/>
  <c r="T15" i="271"/>
  <c r="X15" i="271"/>
  <c r="Y15" i="271"/>
  <c r="V15" i="271"/>
  <c r="T14" i="271"/>
  <c r="U14" i="271"/>
  <c r="V14" i="271"/>
  <c r="W14" i="271"/>
  <c r="Y14" i="271"/>
  <c r="X14" i="271"/>
  <c r="T13" i="271"/>
  <c r="X13" i="271"/>
  <c r="V13" i="271"/>
  <c r="Y13" i="271"/>
  <c r="U13" i="271"/>
  <c r="W13" i="271"/>
  <c r="U12" i="271"/>
  <c r="T12" i="271"/>
  <c r="Y12" i="271"/>
  <c r="X12" i="271"/>
  <c r="V12" i="271"/>
  <c r="W12" i="271"/>
  <c r="V11" i="271"/>
  <c r="U11" i="271"/>
  <c r="W11" i="271"/>
  <c r="X11" i="271"/>
  <c r="T11" i="271"/>
  <c r="Y11" i="271"/>
  <c r="V10" i="271"/>
  <c r="U10" i="271"/>
  <c r="T10" i="271"/>
  <c r="Y10" i="271"/>
  <c r="X10" i="271"/>
  <c r="W10" i="271"/>
  <c r="T9" i="271"/>
  <c r="U9" i="271"/>
  <c r="V9" i="271"/>
  <c r="W9" i="271"/>
  <c r="X9" i="271"/>
  <c r="Y9" i="271"/>
  <c r="T8" i="271"/>
  <c r="U8" i="271"/>
  <c r="V8" i="271"/>
  <c r="W8" i="271"/>
  <c r="X8" i="271"/>
  <c r="Y8" i="271"/>
  <c r="T7" i="271"/>
  <c r="V7" i="271"/>
  <c r="W7" i="271"/>
  <c r="X7" i="271"/>
  <c r="Y7" i="271"/>
  <c r="U7" i="271"/>
  <c r="T6" i="271"/>
  <c r="V6" i="271"/>
  <c r="W6" i="271"/>
  <c r="X6" i="271"/>
  <c r="U6" i="271"/>
  <c r="Y6" i="271"/>
  <c r="T5" i="271"/>
  <c r="U5" i="271"/>
  <c r="X5" i="271"/>
  <c r="Y5" i="271"/>
  <c r="W5" i="271"/>
  <c r="V5" i="271"/>
  <c r="T4" i="271"/>
  <c r="U4" i="271"/>
  <c r="V4" i="271"/>
  <c r="W4" i="271"/>
  <c r="X4" i="271"/>
  <c r="Y4" i="271"/>
  <c r="T3" i="271"/>
  <c r="V3" i="271"/>
  <c r="W3" i="271"/>
  <c r="X3" i="271"/>
  <c r="Y3" i="271"/>
  <c r="U3" i="271"/>
  <c r="T2" i="271"/>
  <c r="W2" i="271"/>
  <c r="X2" i="271"/>
  <c r="Y2" i="271"/>
  <c r="G160" i="271"/>
  <c r="V2" i="271"/>
  <c r="U2" i="271"/>
  <c r="V156" i="270"/>
  <c r="U156" i="270"/>
  <c r="S156" i="270"/>
  <c r="R156" i="270"/>
  <c r="W156" i="270"/>
  <c r="T156" i="270"/>
  <c r="AE6" i="270"/>
  <c r="AJ5" i="270"/>
  <c r="V153" i="270"/>
  <c r="U153" i="270"/>
  <c r="R153" i="270"/>
  <c r="S153" i="270"/>
  <c r="T153" i="270"/>
  <c r="W153" i="270"/>
  <c r="S152" i="270"/>
  <c r="T152" i="270"/>
  <c r="V152" i="270"/>
  <c r="W152" i="270"/>
  <c r="R152" i="270"/>
  <c r="U152" i="270"/>
  <c r="T151" i="270"/>
  <c r="U151" i="270"/>
  <c r="W151" i="270"/>
  <c r="R151" i="270"/>
  <c r="V151" i="270"/>
  <c r="S151" i="270"/>
  <c r="R150" i="270"/>
  <c r="S150" i="270"/>
  <c r="U150" i="270"/>
  <c r="V150" i="270"/>
  <c r="W150" i="270"/>
  <c r="T150" i="270"/>
  <c r="V158" i="270"/>
  <c r="U158" i="270"/>
  <c r="S158" i="270"/>
  <c r="R158" i="270"/>
  <c r="W158" i="270"/>
  <c r="T158" i="270"/>
  <c r="W157" i="270"/>
  <c r="V157" i="270"/>
  <c r="S157" i="270"/>
  <c r="R157" i="270"/>
  <c r="U157" i="270"/>
  <c r="T157" i="270"/>
  <c r="S155" i="270"/>
  <c r="T155" i="270"/>
  <c r="U155" i="270"/>
  <c r="V155" i="270"/>
  <c r="W155" i="270"/>
  <c r="R155" i="270"/>
  <c r="X155" i="270" s="1"/>
  <c r="Z155" i="270" s="1"/>
  <c r="V154" i="270"/>
  <c r="U154" i="270"/>
  <c r="T154" i="270"/>
  <c r="S154" i="270"/>
  <c r="R154" i="270"/>
  <c r="W154" i="270"/>
  <c r="T149" i="270"/>
  <c r="S149" i="270"/>
  <c r="R149" i="270"/>
  <c r="W149" i="270"/>
  <c r="V149" i="270"/>
  <c r="U149" i="270"/>
  <c r="T148" i="270"/>
  <c r="W148" i="270"/>
  <c r="V148" i="270"/>
  <c r="U148" i="270"/>
  <c r="R148" i="270"/>
  <c r="S148" i="270"/>
  <c r="R147" i="270"/>
  <c r="W147" i="270"/>
  <c r="V147" i="270"/>
  <c r="U147" i="270"/>
  <c r="S147" i="270"/>
  <c r="T147" i="270"/>
  <c r="S146" i="270"/>
  <c r="R146" i="270"/>
  <c r="T146" i="270"/>
  <c r="U146" i="270"/>
  <c r="V146" i="270"/>
  <c r="W146" i="270"/>
  <c r="T145" i="270"/>
  <c r="R145" i="270"/>
  <c r="W145" i="270"/>
  <c r="S145" i="270"/>
  <c r="V145" i="270"/>
  <c r="U145" i="270"/>
  <c r="U144" i="270"/>
  <c r="W144" i="270"/>
  <c r="V144" i="270"/>
  <c r="R144" i="270"/>
  <c r="S144" i="270"/>
  <c r="T144" i="270"/>
  <c r="T143" i="270"/>
  <c r="S143" i="270"/>
  <c r="V143" i="270"/>
  <c r="U143" i="270"/>
  <c r="R143" i="270"/>
  <c r="W143" i="270"/>
  <c r="S142" i="270"/>
  <c r="U142" i="270"/>
  <c r="W142" i="270"/>
  <c r="V142" i="270"/>
  <c r="T142" i="270"/>
  <c r="R142" i="270"/>
  <c r="X142" i="270" s="1"/>
  <c r="Z142" i="270" s="1"/>
  <c r="U141" i="270"/>
  <c r="R141" i="270"/>
  <c r="W141" i="270"/>
  <c r="S141" i="270"/>
  <c r="V141" i="270"/>
  <c r="T141" i="270"/>
  <c r="U140" i="270"/>
  <c r="T140" i="270"/>
  <c r="S140" i="270"/>
  <c r="R140" i="270"/>
  <c r="W140" i="270"/>
  <c r="V140" i="270"/>
  <c r="U139" i="270"/>
  <c r="V139" i="270"/>
  <c r="R139" i="270"/>
  <c r="W139" i="270"/>
  <c r="S139" i="270"/>
  <c r="T139" i="270"/>
  <c r="T138" i="270"/>
  <c r="R138" i="270"/>
  <c r="V138" i="270"/>
  <c r="W138" i="270"/>
  <c r="S138" i="270"/>
  <c r="U138" i="270"/>
  <c r="S137" i="270"/>
  <c r="W137" i="270"/>
  <c r="U137" i="270"/>
  <c r="T137" i="270"/>
  <c r="R137" i="270"/>
  <c r="V137" i="270"/>
  <c r="V136" i="270"/>
  <c r="W136" i="270"/>
  <c r="U136" i="270"/>
  <c r="S136" i="270"/>
  <c r="T136" i="270"/>
  <c r="R136" i="270"/>
  <c r="X136" i="270" s="1"/>
  <c r="Z136" i="270" s="1"/>
  <c r="S135" i="270"/>
  <c r="R135" i="270"/>
  <c r="W135" i="270"/>
  <c r="V135" i="270"/>
  <c r="U135" i="270"/>
  <c r="T135" i="270"/>
  <c r="S134" i="270"/>
  <c r="T134" i="270"/>
  <c r="U134" i="270"/>
  <c r="W134" i="270"/>
  <c r="R134" i="270"/>
  <c r="V134" i="270"/>
  <c r="S133" i="270"/>
  <c r="U133" i="270"/>
  <c r="W133" i="270"/>
  <c r="T133" i="270"/>
  <c r="V133" i="270"/>
  <c r="R133" i="270"/>
  <c r="X133" i="270" s="1"/>
  <c r="Z133" i="270" s="1"/>
  <c r="U132" i="270"/>
  <c r="S132" i="270"/>
  <c r="R132" i="270"/>
  <c r="T132" i="270"/>
  <c r="W132" i="270"/>
  <c r="V132" i="270"/>
  <c r="V131" i="270"/>
  <c r="U131" i="270"/>
  <c r="S131" i="270"/>
  <c r="R131" i="270"/>
  <c r="W131" i="270"/>
  <c r="T131" i="270"/>
  <c r="S130" i="270"/>
  <c r="T130" i="270"/>
  <c r="W130" i="270"/>
  <c r="V130" i="270"/>
  <c r="U130" i="270"/>
  <c r="R130" i="270"/>
  <c r="X130" i="270" s="1"/>
  <c r="Z130" i="270" s="1"/>
  <c r="W129" i="270"/>
  <c r="S129" i="270"/>
  <c r="V129" i="270"/>
  <c r="U129" i="270"/>
  <c r="T129" i="270"/>
  <c r="R129" i="270"/>
  <c r="X129" i="270" s="1"/>
  <c r="Z129" i="270" s="1"/>
  <c r="R128" i="270"/>
  <c r="W128" i="270"/>
  <c r="V128" i="270"/>
  <c r="U128" i="270"/>
  <c r="T128" i="270"/>
  <c r="S128" i="270"/>
  <c r="R127" i="270"/>
  <c r="W127" i="270"/>
  <c r="V127" i="270"/>
  <c r="U127" i="270"/>
  <c r="T127" i="270"/>
  <c r="S127" i="270"/>
  <c r="U126" i="270"/>
  <c r="T126" i="270"/>
  <c r="R126" i="270"/>
  <c r="W126" i="270"/>
  <c r="S126" i="270"/>
  <c r="V126" i="270"/>
  <c r="S125" i="270"/>
  <c r="T125" i="270"/>
  <c r="R125" i="270"/>
  <c r="U125" i="270"/>
  <c r="V125" i="270"/>
  <c r="W125" i="270"/>
  <c r="T124" i="270"/>
  <c r="S124" i="270"/>
  <c r="R124" i="270"/>
  <c r="W124" i="270"/>
  <c r="U124" i="270"/>
  <c r="V124" i="270"/>
  <c r="V123" i="270"/>
  <c r="S123" i="270"/>
  <c r="T123" i="270"/>
  <c r="R123" i="270"/>
  <c r="U123" i="270"/>
  <c r="W123" i="270"/>
  <c r="V122" i="270"/>
  <c r="U122" i="270"/>
  <c r="T122" i="270"/>
  <c r="S122" i="270"/>
  <c r="R122" i="270"/>
  <c r="W122" i="270"/>
  <c r="T121" i="270"/>
  <c r="W121" i="270"/>
  <c r="S121" i="270"/>
  <c r="U121" i="270"/>
  <c r="V121" i="270"/>
  <c r="R121" i="270"/>
  <c r="X121" i="270" s="1"/>
  <c r="Z121" i="270" s="1"/>
  <c r="W120" i="270"/>
  <c r="V120" i="270"/>
  <c r="T120" i="270"/>
  <c r="S120" i="270"/>
  <c r="R120" i="270"/>
  <c r="U120" i="270"/>
  <c r="S119" i="270"/>
  <c r="T119" i="270"/>
  <c r="U119" i="270"/>
  <c r="V119" i="270"/>
  <c r="W119" i="270"/>
  <c r="R119" i="270"/>
  <c r="X119" i="270" s="1"/>
  <c r="Z119" i="270" s="1"/>
  <c r="V118" i="270"/>
  <c r="W118" i="270"/>
  <c r="R118" i="270"/>
  <c r="S118" i="270"/>
  <c r="T118" i="270"/>
  <c r="U118" i="270"/>
  <c r="S117" i="270"/>
  <c r="W117" i="270"/>
  <c r="U117" i="270"/>
  <c r="R117" i="270"/>
  <c r="V117" i="270"/>
  <c r="T117" i="270"/>
  <c r="R116" i="270"/>
  <c r="V116" i="270"/>
  <c r="W116" i="270"/>
  <c r="U116" i="270"/>
  <c r="T116" i="270"/>
  <c r="S116" i="270"/>
  <c r="S115" i="270"/>
  <c r="R115" i="270"/>
  <c r="T115" i="270"/>
  <c r="U115" i="270"/>
  <c r="V115" i="270"/>
  <c r="W115" i="270"/>
  <c r="W114" i="270"/>
  <c r="S114" i="270"/>
  <c r="R114" i="270"/>
  <c r="T114" i="270"/>
  <c r="V114" i="270"/>
  <c r="U114" i="270"/>
  <c r="U113" i="270"/>
  <c r="T113" i="270"/>
  <c r="S113" i="270"/>
  <c r="R113" i="270"/>
  <c r="W113" i="270"/>
  <c r="V113" i="270"/>
  <c r="T112" i="270"/>
  <c r="U112" i="270"/>
  <c r="V112" i="270"/>
  <c r="W112" i="270"/>
  <c r="R112" i="270"/>
  <c r="S112" i="270"/>
  <c r="S111" i="270"/>
  <c r="W111" i="270"/>
  <c r="R111" i="270"/>
  <c r="T111" i="270"/>
  <c r="U111" i="270"/>
  <c r="V111" i="270"/>
  <c r="R110" i="270"/>
  <c r="U110" i="270"/>
  <c r="V110" i="270"/>
  <c r="W110" i="270"/>
  <c r="S110" i="270"/>
  <c r="T110" i="270"/>
  <c r="W109" i="270"/>
  <c r="V109" i="270"/>
  <c r="U109" i="270"/>
  <c r="T109" i="270"/>
  <c r="S109" i="270"/>
  <c r="R109" i="270"/>
  <c r="X109" i="270" s="1"/>
  <c r="Z109" i="270" s="1"/>
  <c r="U108" i="270"/>
  <c r="V108" i="270"/>
  <c r="W108" i="270"/>
  <c r="T108" i="270"/>
  <c r="R108" i="270"/>
  <c r="S108" i="270"/>
  <c r="R107" i="270"/>
  <c r="S107" i="270"/>
  <c r="T107" i="270"/>
  <c r="U107" i="270"/>
  <c r="V107" i="270"/>
  <c r="W107" i="270"/>
  <c r="W106" i="270"/>
  <c r="S106" i="270"/>
  <c r="U106" i="270"/>
  <c r="R106" i="270"/>
  <c r="V106" i="270"/>
  <c r="T106" i="270"/>
  <c r="V105" i="270"/>
  <c r="W105" i="270"/>
  <c r="U105" i="270"/>
  <c r="T105" i="270"/>
  <c r="R105" i="270"/>
  <c r="S105" i="270"/>
  <c r="R104" i="270"/>
  <c r="S104" i="270"/>
  <c r="T104" i="270"/>
  <c r="W104" i="270"/>
  <c r="V104" i="270"/>
  <c r="U104" i="270"/>
  <c r="V103" i="270"/>
  <c r="U103" i="270"/>
  <c r="S103" i="270"/>
  <c r="R103" i="270"/>
  <c r="W103" i="270"/>
  <c r="T103" i="270"/>
  <c r="V102" i="270"/>
  <c r="R102" i="270"/>
  <c r="S102" i="270"/>
  <c r="U102" i="270"/>
  <c r="W102" i="270"/>
  <c r="T102" i="270"/>
  <c r="W101" i="270"/>
  <c r="V101" i="270"/>
  <c r="U101" i="270"/>
  <c r="T101" i="270"/>
  <c r="S101" i="270"/>
  <c r="R101" i="270"/>
  <c r="X101" i="270" s="1"/>
  <c r="Z101" i="270" s="1"/>
  <c r="R167" i="270"/>
  <c r="I101" i="270"/>
  <c r="W100" i="270"/>
  <c r="V100" i="270"/>
  <c r="T100" i="270"/>
  <c r="S100" i="270"/>
  <c r="R100" i="270"/>
  <c r="U100" i="270"/>
  <c r="V99" i="270"/>
  <c r="W99" i="270"/>
  <c r="T99" i="270"/>
  <c r="S99" i="270"/>
  <c r="R99" i="270"/>
  <c r="U99" i="270"/>
  <c r="T98" i="270"/>
  <c r="R98" i="270"/>
  <c r="S98" i="270"/>
  <c r="U98" i="270"/>
  <c r="V98" i="270"/>
  <c r="W98" i="270"/>
  <c r="V97" i="270"/>
  <c r="W97" i="270"/>
  <c r="R97" i="270"/>
  <c r="S97" i="270"/>
  <c r="T97" i="270"/>
  <c r="U97" i="270"/>
  <c r="T96" i="270"/>
  <c r="U96" i="270"/>
  <c r="W96" i="270"/>
  <c r="R96" i="270"/>
  <c r="S96" i="270"/>
  <c r="V96" i="270"/>
  <c r="R95" i="270"/>
  <c r="U95" i="270"/>
  <c r="V95" i="270"/>
  <c r="W95" i="270"/>
  <c r="T95" i="270"/>
  <c r="S95" i="270"/>
  <c r="V94" i="270"/>
  <c r="R94" i="270"/>
  <c r="S94" i="270"/>
  <c r="T94" i="270"/>
  <c r="W94" i="270"/>
  <c r="U94" i="270"/>
  <c r="R93" i="270"/>
  <c r="S93" i="270"/>
  <c r="T93" i="270"/>
  <c r="U93" i="270"/>
  <c r="V93" i="270"/>
  <c r="W93" i="270"/>
  <c r="U92" i="270"/>
  <c r="S92" i="270"/>
  <c r="W92" i="270"/>
  <c r="V92" i="270"/>
  <c r="T92" i="270"/>
  <c r="R92" i="270"/>
  <c r="X92" i="270" s="1"/>
  <c r="Z92" i="270" s="1"/>
  <c r="S91" i="270"/>
  <c r="U91" i="270"/>
  <c r="V91" i="270"/>
  <c r="W91" i="270"/>
  <c r="T91" i="270"/>
  <c r="R91" i="270"/>
  <c r="X91" i="270" s="1"/>
  <c r="Z91" i="270" s="1"/>
  <c r="U90" i="270"/>
  <c r="T90" i="270"/>
  <c r="V90" i="270"/>
  <c r="W90" i="270"/>
  <c r="S90" i="270"/>
  <c r="R90" i="270"/>
  <c r="X90" i="270" s="1"/>
  <c r="Z90" i="270" s="1"/>
  <c r="S89" i="270"/>
  <c r="U89" i="270"/>
  <c r="T89" i="270"/>
  <c r="V89" i="270"/>
  <c r="W89" i="270"/>
  <c r="R89" i="270"/>
  <c r="X89" i="270" s="1"/>
  <c r="Z89" i="270" s="1"/>
  <c r="V88" i="270"/>
  <c r="W88" i="270"/>
  <c r="U88" i="270"/>
  <c r="T88" i="270"/>
  <c r="S88" i="270"/>
  <c r="R88" i="270"/>
  <c r="X88" i="270" s="1"/>
  <c r="Z88" i="270" s="1"/>
  <c r="S87" i="270"/>
  <c r="W87" i="270"/>
  <c r="R87" i="270"/>
  <c r="T87" i="270"/>
  <c r="U87" i="270"/>
  <c r="V87" i="270"/>
  <c r="T86" i="270"/>
  <c r="U86" i="270"/>
  <c r="R86" i="270"/>
  <c r="W86" i="270"/>
  <c r="V86" i="270"/>
  <c r="S86" i="270"/>
  <c r="R85" i="270"/>
  <c r="S85" i="270"/>
  <c r="T85" i="270"/>
  <c r="V85" i="270"/>
  <c r="W85" i="270"/>
  <c r="U85" i="270"/>
  <c r="W84" i="270"/>
  <c r="V84" i="270"/>
  <c r="U84" i="270"/>
  <c r="T84" i="270"/>
  <c r="R84" i="270"/>
  <c r="S84" i="270"/>
  <c r="S83" i="270"/>
  <c r="R83" i="270"/>
  <c r="W83" i="270"/>
  <c r="V83" i="270"/>
  <c r="U83" i="270"/>
  <c r="T83" i="270"/>
  <c r="U82" i="270"/>
  <c r="V82" i="270"/>
  <c r="W82" i="270"/>
  <c r="R82" i="270"/>
  <c r="S82" i="270"/>
  <c r="T82" i="270"/>
  <c r="U81" i="270"/>
  <c r="V81" i="270"/>
  <c r="W81" i="270"/>
  <c r="S81" i="270"/>
  <c r="R81" i="270"/>
  <c r="T81" i="270"/>
  <c r="U80" i="270"/>
  <c r="S80" i="270"/>
  <c r="R80" i="270"/>
  <c r="T80" i="270"/>
  <c r="W80" i="270"/>
  <c r="V80" i="270"/>
  <c r="V79" i="270"/>
  <c r="W79" i="270"/>
  <c r="U79" i="270"/>
  <c r="T79" i="270"/>
  <c r="S79" i="270"/>
  <c r="R79" i="270"/>
  <c r="X79" i="270" s="1"/>
  <c r="Z79" i="270" s="1"/>
  <c r="S78" i="270"/>
  <c r="W78" i="270"/>
  <c r="U78" i="270"/>
  <c r="V78" i="270"/>
  <c r="R78" i="270"/>
  <c r="T78" i="270"/>
  <c r="R77" i="270"/>
  <c r="V77" i="270"/>
  <c r="T77" i="270"/>
  <c r="S77" i="270"/>
  <c r="W77" i="270"/>
  <c r="U77" i="270"/>
  <c r="T76" i="270"/>
  <c r="U76" i="270"/>
  <c r="W76" i="270"/>
  <c r="V76" i="270"/>
  <c r="S76" i="270"/>
  <c r="R76" i="270"/>
  <c r="X76" i="270" s="1"/>
  <c r="Z76" i="270" s="1"/>
  <c r="W75" i="270"/>
  <c r="R75" i="270"/>
  <c r="S75" i="270"/>
  <c r="T75" i="270"/>
  <c r="U75" i="270"/>
  <c r="V75" i="270"/>
  <c r="W74" i="270"/>
  <c r="V74" i="270"/>
  <c r="R74" i="270"/>
  <c r="U74" i="270"/>
  <c r="T74" i="270"/>
  <c r="S74" i="270"/>
  <c r="R73" i="270"/>
  <c r="S73" i="270"/>
  <c r="T73" i="270"/>
  <c r="W73" i="270"/>
  <c r="U73" i="270"/>
  <c r="V73" i="270"/>
  <c r="W72" i="270"/>
  <c r="V72" i="270"/>
  <c r="S72" i="270"/>
  <c r="R72" i="270"/>
  <c r="T72" i="270"/>
  <c r="U72" i="270"/>
  <c r="S71" i="270"/>
  <c r="W71" i="270"/>
  <c r="R71" i="270"/>
  <c r="V71" i="270"/>
  <c r="U71" i="270"/>
  <c r="T71" i="270"/>
  <c r="R165" i="270"/>
  <c r="I71" i="270"/>
  <c r="T70" i="270"/>
  <c r="U70" i="270"/>
  <c r="V70" i="270"/>
  <c r="W70" i="270"/>
  <c r="R70" i="270"/>
  <c r="S70" i="270"/>
  <c r="V69" i="270"/>
  <c r="W69" i="270"/>
  <c r="U69" i="270"/>
  <c r="R69" i="270"/>
  <c r="S69" i="270"/>
  <c r="T69" i="270"/>
  <c r="S68" i="270"/>
  <c r="T68" i="270"/>
  <c r="U68" i="270"/>
  <c r="W68" i="270"/>
  <c r="V68" i="270"/>
  <c r="R68" i="270"/>
  <c r="X68" i="270" s="1"/>
  <c r="Z68" i="270" s="1"/>
  <c r="U67" i="270"/>
  <c r="R67" i="270"/>
  <c r="V67" i="270"/>
  <c r="T67" i="270"/>
  <c r="W67" i="270"/>
  <c r="S67" i="270"/>
  <c r="T66" i="270"/>
  <c r="V66" i="270"/>
  <c r="W66" i="270"/>
  <c r="S66" i="270"/>
  <c r="R66" i="270"/>
  <c r="U66" i="270"/>
  <c r="W65" i="270"/>
  <c r="R65" i="270"/>
  <c r="S65" i="270"/>
  <c r="T65" i="270"/>
  <c r="U65" i="270"/>
  <c r="V65" i="270"/>
  <c r="U64" i="270"/>
  <c r="V64" i="270"/>
  <c r="S64" i="270"/>
  <c r="W64" i="270"/>
  <c r="R64" i="270"/>
  <c r="T64" i="270"/>
  <c r="R63" i="270"/>
  <c r="W63" i="270"/>
  <c r="T63" i="270"/>
  <c r="V63" i="270"/>
  <c r="U63" i="270"/>
  <c r="S63" i="270"/>
  <c r="R62" i="270"/>
  <c r="W62" i="270"/>
  <c r="V62" i="270"/>
  <c r="T62" i="270"/>
  <c r="U62" i="270"/>
  <c r="S62" i="270"/>
  <c r="T61" i="270"/>
  <c r="R61" i="270"/>
  <c r="U61" i="270"/>
  <c r="W61" i="270"/>
  <c r="S61" i="270"/>
  <c r="V61" i="270"/>
  <c r="V60" i="270"/>
  <c r="W60" i="270"/>
  <c r="S60" i="270"/>
  <c r="R60" i="270"/>
  <c r="T60" i="270"/>
  <c r="U60" i="270"/>
  <c r="T59" i="270"/>
  <c r="U59" i="270"/>
  <c r="R59" i="270"/>
  <c r="W59" i="270"/>
  <c r="S59" i="270"/>
  <c r="V59" i="270"/>
  <c r="R58" i="270"/>
  <c r="T58" i="270"/>
  <c r="U58" i="270"/>
  <c r="V58" i="270"/>
  <c r="W58" i="270"/>
  <c r="S58" i="270"/>
  <c r="U57" i="270"/>
  <c r="R57" i="270"/>
  <c r="W57" i="270"/>
  <c r="T57" i="270"/>
  <c r="V57" i="270"/>
  <c r="S57" i="270"/>
  <c r="V56" i="270"/>
  <c r="W56" i="270"/>
  <c r="S56" i="270"/>
  <c r="T56" i="270"/>
  <c r="R56" i="270"/>
  <c r="U56" i="270"/>
  <c r="U55" i="270"/>
  <c r="S55" i="270"/>
  <c r="W55" i="270"/>
  <c r="V55" i="270"/>
  <c r="T55" i="270"/>
  <c r="R55" i="270"/>
  <c r="X55" i="270" s="1"/>
  <c r="Z55" i="270" s="1"/>
  <c r="S54" i="270"/>
  <c r="W54" i="270"/>
  <c r="V54" i="270"/>
  <c r="T54" i="270"/>
  <c r="R54" i="270"/>
  <c r="U54" i="270"/>
  <c r="W53" i="270"/>
  <c r="U53" i="270"/>
  <c r="R53" i="270"/>
  <c r="S53" i="270"/>
  <c r="T53" i="270"/>
  <c r="V53" i="270"/>
  <c r="R52" i="270"/>
  <c r="S52" i="270"/>
  <c r="T52" i="270"/>
  <c r="U52" i="270"/>
  <c r="W52" i="270"/>
  <c r="V52" i="270"/>
  <c r="I52" i="270"/>
  <c r="R164" i="270"/>
  <c r="V51" i="270"/>
  <c r="S51" i="270"/>
  <c r="W51" i="270"/>
  <c r="U51" i="270"/>
  <c r="T51" i="270"/>
  <c r="R51" i="270"/>
  <c r="X51" i="270" s="1"/>
  <c r="Z51" i="270" s="1"/>
  <c r="V50" i="270"/>
  <c r="W50" i="270"/>
  <c r="U50" i="270"/>
  <c r="T50" i="270"/>
  <c r="S50" i="270"/>
  <c r="R50" i="270"/>
  <c r="X50" i="270" s="1"/>
  <c r="Z50" i="270" s="1"/>
  <c r="V49" i="270"/>
  <c r="W49" i="270"/>
  <c r="R49" i="270"/>
  <c r="S49" i="270"/>
  <c r="U49" i="270"/>
  <c r="T49" i="270"/>
  <c r="R48" i="270"/>
  <c r="U48" i="270"/>
  <c r="W48" i="270"/>
  <c r="T48" i="270"/>
  <c r="V48" i="270"/>
  <c r="S48" i="270"/>
  <c r="T47" i="270"/>
  <c r="V47" i="270"/>
  <c r="U47" i="270"/>
  <c r="S47" i="270"/>
  <c r="R47" i="270"/>
  <c r="W47" i="270"/>
  <c r="S46" i="270"/>
  <c r="R46" i="270"/>
  <c r="U46" i="270"/>
  <c r="V46" i="270"/>
  <c r="T46" i="270"/>
  <c r="W46" i="270"/>
  <c r="T45" i="270"/>
  <c r="R45" i="270"/>
  <c r="S45" i="270"/>
  <c r="W45" i="270"/>
  <c r="V45" i="270"/>
  <c r="U45" i="270"/>
  <c r="U44" i="270"/>
  <c r="W44" i="270"/>
  <c r="R44" i="270"/>
  <c r="S44" i="270"/>
  <c r="V44" i="270"/>
  <c r="T44" i="270"/>
  <c r="I44" i="270"/>
  <c r="V164" i="270"/>
  <c r="S43" i="270"/>
  <c r="R43" i="270"/>
  <c r="T43" i="270"/>
  <c r="U43" i="270"/>
  <c r="W43" i="270"/>
  <c r="V43" i="270"/>
  <c r="Q164" i="270"/>
  <c r="U164" i="270"/>
  <c r="I43" i="270"/>
  <c r="W42" i="270"/>
  <c r="R42" i="270"/>
  <c r="S42" i="270"/>
  <c r="T42" i="270"/>
  <c r="V42" i="270"/>
  <c r="U42" i="270"/>
  <c r="T164" i="270"/>
  <c r="W164" i="270"/>
  <c r="I42" i="270"/>
  <c r="T41" i="270"/>
  <c r="S41" i="270"/>
  <c r="R41" i="270"/>
  <c r="W41" i="270"/>
  <c r="V41" i="270"/>
  <c r="U41" i="270"/>
  <c r="T40" i="270"/>
  <c r="S40" i="270"/>
  <c r="R40" i="270"/>
  <c r="U40" i="270"/>
  <c r="V40" i="270"/>
  <c r="W40" i="270"/>
  <c r="U167" i="270"/>
  <c r="I40" i="270"/>
  <c r="R39" i="270"/>
  <c r="S39" i="270"/>
  <c r="T39" i="270"/>
  <c r="U39" i="270"/>
  <c r="V39" i="270"/>
  <c r="W39" i="270"/>
  <c r="R38" i="270"/>
  <c r="S38" i="270"/>
  <c r="W38" i="270"/>
  <c r="T38" i="270"/>
  <c r="U38" i="270"/>
  <c r="V38" i="270"/>
  <c r="R37" i="270"/>
  <c r="W37" i="270"/>
  <c r="V37" i="270"/>
  <c r="T37" i="270"/>
  <c r="U37" i="270"/>
  <c r="S37" i="270"/>
  <c r="I37" i="270"/>
  <c r="W167" i="270"/>
  <c r="S36" i="270"/>
  <c r="T36" i="270"/>
  <c r="U36" i="270"/>
  <c r="W36" i="270"/>
  <c r="V36" i="270"/>
  <c r="R36" i="270"/>
  <c r="X36" i="270" s="1"/>
  <c r="Z36" i="270" s="1"/>
  <c r="Q167" i="270"/>
  <c r="S167" i="270" s="1"/>
  <c r="I36" i="270"/>
  <c r="R35" i="270"/>
  <c r="S35" i="270"/>
  <c r="T35" i="270"/>
  <c r="V35" i="270"/>
  <c r="W35" i="270"/>
  <c r="U35" i="270"/>
  <c r="U34" i="270"/>
  <c r="V34" i="270"/>
  <c r="W34" i="270"/>
  <c r="R34" i="270"/>
  <c r="S34" i="270"/>
  <c r="T34" i="270"/>
  <c r="S33" i="270"/>
  <c r="R33" i="270"/>
  <c r="U33" i="270"/>
  <c r="T33" i="270"/>
  <c r="V33" i="270"/>
  <c r="W33" i="270"/>
  <c r="S32" i="270"/>
  <c r="T32" i="270"/>
  <c r="U32" i="270"/>
  <c r="V32" i="270"/>
  <c r="W32" i="270"/>
  <c r="R32" i="270"/>
  <c r="X32" i="270" s="1"/>
  <c r="Z32" i="270" s="1"/>
  <c r="T31" i="270"/>
  <c r="V31" i="270"/>
  <c r="U31" i="270"/>
  <c r="S31" i="270"/>
  <c r="R31" i="270"/>
  <c r="W31" i="270"/>
  <c r="U30" i="270"/>
  <c r="W30" i="270"/>
  <c r="R30" i="270"/>
  <c r="T30" i="270"/>
  <c r="S30" i="270"/>
  <c r="V30" i="270"/>
  <c r="R29" i="270"/>
  <c r="S29" i="270"/>
  <c r="T29" i="270"/>
  <c r="U29" i="270"/>
  <c r="V29" i="270"/>
  <c r="W29" i="270"/>
  <c r="T28" i="270"/>
  <c r="S28" i="270"/>
  <c r="R28" i="270"/>
  <c r="U28" i="270"/>
  <c r="V28" i="270"/>
  <c r="W28" i="270"/>
  <c r="T27" i="270"/>
  <c r="W27" i="270"/>
  <c r="V27" i="270"/>
  <c r="U27" i="270"/>
  <c r="R27" i="270"/>
  <c r="S27" i="270"/>
  <c r="S26" i="270"/>
  <c r="R26" i="270"/>
  <c r="W26" i="270"/>
  <c r="U26" i="270"/>
  <c r="T26" i="270"/>
  <c r="V26" i="270"/>
  <c r="W25" i="270"/>
  <c r="R25" i="270"/>
  <c r="S25" i="270"/>
  <c r="T25" i="270"/>
  <c r="U25" i="270"/>
  <c r="V25" i="270"/>
  <c r="U24" i="270"/>
  <c r="V24" i="270"/>
  <c r="W24" i="270"/>
  <c r="R24" i="270"/>
  <c r="S24" i="270"/>
  <c r="T24" i="270"/>
  <c r="V23" i="270"/>
  <c r="U23" i="270"/>
  <c r="T23" i="270"/>
  <c r="S23" i="270"/>
  <c r="R23" i="270"/>
  <c r="W23" i="270"/>
  <c r="W22" i="270"/>
  <c r="T22" i="270"/>
  <c r="R22" i="270"/>
  <c r="U22" i="270"/>
  <c r="S22" i="270"/>
  <c r="V22" i="270"/>
  <c r="R21" i="270"/>
  <c r="W21" i="270"/>
  <c r="V21" i="270"/>
  <c r="T21" i="270"/>
  <c r="S21" i="270"/>
  <c r="U21" i="270"/>
  <c r="W20" i="270"/>
  <c r="S20" i="270"/>
  <c r="U20" i="270"/>
  <c r="V20" i="270"/>
  <c r="T20" i="270"/>
  <c r="R20" i="270"/>
  <c r="X20" i="270" s="1"/>
  <c r="Z20" i="270" s="1"/>
  <c r="W19" i="270"/>
  <c r="R19" i="270"/>
  <c r="S19" i="270"/>
  <c r="T19" i="270"/>
  <c r="U19" i="270"/>
  <c r="V19" i="270"/>
  <c r="S18" i="270"/>
  <c r="T18" i="270"/>
  <c r="R18" i="270"/>
  <c r="W18" i="270"/>
  <c r="V18" i="270"/>
  <c r="U18" i="270"/>
  <c r="S17" i="270"/>
  <c r="R17" i="270"/>
  <c r="V17" i="270"/>
  <c r="W17" i="270"/>
  <c r="U17" i="270"/>
  <c r="T17" i="270"/>
  <c r="S16" i="270"/>
  <c r="V16" i="270"/>
  <c r="R16" i="270"/>
  <c r="T16" i="270"/>
  <c r="U16" i="270"/>
  <c r="W16" i="270"/>
  <c r="V15" i="270"/>
  <c r="W15" i="270"/>
  <c r="U15" i="270"/>
  <c r="T15" i="270"/>
  <c r="S15" i="270"/>
  <c r="R15" i="270"/>
  <c r="X15" i="270" s="1"/>
  <c r="Z15" i="270" s="1"/>
  <c r="R14" i="270"/>
  <c r="W14" i="270"/>
  <c r="V14" i="270"/>
  <c r="U14" i="270"/>
  <c r="T14" i="270"/>
  <c r="S14" i="270"/>
  <c r="U13" i="270"/>
  <c r="W13" i="270"/>
  <c r="S13" i="270"/>
  <c r="R13" i="270"/>
  <c r="T13" i="270"/>
  <c r="V13" i="270"/>
  <c r="S12" i="270"/>
  <c r="T12" i="270"/>
  <c r="R12" i="270"/>
  <c r="W12" i="270"/>
  <c r="V12" i="270"/>
  <c r="U12" i="270"/>
  <c r="T11" i="270"/>
  <c r="W11" i="270"/>
  <c r="V11" i="270"/>
  <c r="U11" i="270"/>
  <c r="S11" i="270"/>
  <c r="R11" i="270"/>
  <c r="X11" i="270" s="1"/>
  <c r="Z11" i="270" s="1"/>
  <c r="W10" i="270"/>
  <c r="R10" i="270"/>
  <c r="V10" i="270"/>
  <c r="U10" i="270"/>
  <c r="S10" i="270"/>
  <c r="T10" i="270"/>
  <c r="W9" i="270"/>
  <c r="R9" i="270"/>
  <c r="S9" i="270"/>
  <c r="T9" i="270"/>
  <c r="U9" i="270"/>
  <c r="V9" i="270"/>
  <c r="W8" i="270"/>
  <c r="V8" i="270"/>
  <c r="T8" i="270"/>
  <c r="S8" i="270"/>
  <c r="R8" i="270"/>
  <c r="U8" i="270"/>
  <c r="U7" i="270"/>
  <c r="T7" i="270"/>
  <c r="S7" i="270"/>
  <c r="R7" i="270"/>
  <c r="W7" i="270"/>
  <c r="V7" i="270"/>
  <c r="T6" i="270"/>
  <c r="R6" i="270"/>
  <c r="W6" i="270"/>
  <c r="V6" i="270"/>
  <c r="S6" i="270"/>
  <c r="U6" i="270"/>
  <c r="R5" i="270"/>
  <c r="W5" i="270"/>
  <c r="S5" i="270"/>
  <c r="T5" i="270"/>
  <c r="U5" i="270"/>
  <c r="V5" i="270"/>
  <c r="S4" i="270"/>
  <c r="T4" i="270"/>
  <c r="U4" i="270"/>
  <c r="V4" i="270"/>
  <c r="R4" i="270"/>
  <c r="W4" i="270"/>
  <c r="I4" i="270"/>
  <c r="Q165" i="270"/>
  <c r="S165" i="270" s="1"/>
  <c r="W3" i="270"/>
  <c r="V3" i="270"/>
  <c r="T3" i="270"/>
  <c r="S3" i="270"/>
  <c r="R3" i="270"/>
  <c r="U3" i="270"/>
  <c r="I3" i="270"/>
  <c r="T165" i="270"/>
  <c r="V165" i="270"/>
  <c r="U2" i="270"/>
  <c r="U160" i="270" s="1"/>
  <c r="G160" i="270"/>
  <c r="W2" i="270"/>
  <c r="W160" i="270" s="1"/>
  <c r="V2" i="270"/>
  <c r="V160" i="270" s="1"/>
  <c r="R2" i="270"/>
  <c r="S2" i="270"/>
  <c r="S160" i="270" s="1"/>
  <c r="T2" i="270"/>
  <c r="T160" i="270" s="1"/>
  <c r="A160" i="270"/>
  <c r="W165" i="270"/>
  <c r="I2" i="270"/>
  <c r="U165" i="270"/>
  <c r="V153" i="268"/>
  <c r="U153" i="268"/>
  <c r="S153" i="268"/>
  <c r="R153" i="268"/>
  <c r="T153" i="268"/>
  <c r="W153" i="268"/>
  <c r="U152" i="268"/>
  <c r="V152" i="268"/>
  <c r="T152" i="268"/>
  <c r="W152" i="268"/>
  <c r="R152" i="268"/>
  <c r="S152" i="268"/>
  <c r="W151" i="268"/>
  <c r="S151" i="268"/>
  <c r="R151" i="268"/>
  <c r="U151" i="268"/>
  <c r="V151" i="268"/>
  <c r="T151" i="268"/>
  <c r="W150" i="268"/>
  <c r="V150" i="268"/>
  <c r="U150" i="268"/>
  <c r="T150" i="268"/>
  <c r="R150" i="268"/>
  <c r="S150" i="268"/>
  <c r="W149" i="268"/>
  <c r="V149" i="268"/>
  <c r="U149" i="268"/>
  <c r="S149" i="268"/>
  <c r="T149" i="268"/>
  <c r="R149" i="268"/>
  <c r="X149" i="268" s="1"/>
  <c r="Z149" i="268" s="1"/>
  <c r="R148" i="268"/>
  <c r="W148" i="268"/>
  <c r="V148" i="268"/>
  <c r="U148" i="268"/>
  <c r="T148" i="268"/>
  <c r="S148" i="268"/>
  <c r="R147" i="268"/>
  <c r="S147" i="268"/>
  <c r="W147" i="268"/>
  <c r="V147" i="268"/>
  <c r="U147" i="268"/>
  <c r="T147" i="268"/>
  <c r="U146" i="268"/>
  <c r="V146" i="268"/>
  <c r="R146" i="268"/>
  <c r="W146" i="268"/>
  <c r="S146" i="268"/>
  <c r="T146" i="268"/>
  <c r="R145" i="268"/>
  <c r="S145" i="268"/>
  <c r="T145" i="268"/>
  <c r="U145" i="268"/>
  <c r="W145" i="268"/>
  <c r="V145" i="268"/>
  <c r="U144" i="268"/>
  <c r="S144" i="268"/>
  <c r="R144" i="268"/>
  <c r="T144" i="268"/>
  <c r="W144" i="268"/>
  <c r="V144" i="268"/>
  <c r="V143" i="268"/>
  <c r="U143" i="268"/>
  <c r="T143" i="268"/>
  <c r="S143" i="268"/>
  <c r="R143" i="268"/>
  <c r="W143" i="268"/>
  <c r="R142" i="268"/>
  <c r="S142" i="268"/>
  <c r="T142" i="268"/>
  <c r="V142" i="268"/>
  <c r="U142" i="268"/>
  <c r="W142" i="268"/>
  <c r="U141" i="268"/>
  <c r="S141" i="268"/>
  <c r="R141" i="268"/>
  <c r="T141" i="268"/>
  <c r="V141" i="268"/>
  <c r="W141" i="268"/>
  <c r="T140" i="268"/>
  <c r="U140" i="268"/>
  <c r="V140" i="268"/>
  <c r="W140" i="268"/>
  <c r="R140" i="268"/>
  <c r="S140" i="268"/>
  <c r="S139" i="268"/>
  <c r="W139" i="268"/>
  <c r="R139" i="268"/>
  <c r="T139" i="268"/>
  <c r="U139" i="268"/>
  <c r="V139" i="268"/>
  <c r="R138" i="268"/>
  <c r="S138" i="268"/>
  <c r="U138" i="268"/>
  <c r="V138" i="268"/>
  <c r="W138" i="268"/>
  <c r="T138" i="268"/>
  <c r="W137" i="268"/>
  <c r="S137" i="268"/>
  <c r="R137" i="268"/>
  <c r="T137" i="268"/>
  <c r="U137" i="268"/>
  <c r="V137" i="268"/>
  <c r="W136" i="268"/>
  <c r="S136" i="268"/>
  <c r="R136" i="268"/>
  <c r="T136" i="268"/>
  <c r="U136" i="268"/>
  <c r="V136" i="268"/>
  <c r="U135" i="268"/>
  <c r="T135" i="268"/>
  <c r="S135" i="268"/>
  <c r="R135" i="268"/>
  <c r="W135" i="268"/>
  <c r="V135" i="268"/>
  <c r="R134" i="268"/>
  <c r="T134" i="268"/>
  <c r="U134" i="268"/>
  <c r="V134" i="268"/>
  <c r="W134" i="268"/>
  <c r="S134" i="268"/>
  <c r="R133" i="268"/>
  <c r="S133" i="268"/>
  <c r="T133" i="268"/>
  <c r="U133" i="268"/>
  <c r="V133" i="268"/>
  <c r="W133" i="268"/>
  <c r="T132" i="268"/>
  <c r="V132" i="268"/>
  <c r="R132" i="268"/>
  <c r="U132" i="268"/>
  <c r="W132" i="268"/>
  <c r="S132" i="268"/>
  <c r="V131" i="268"/>
  <c r="U131" i="268"/>
  <c r="W131" i="268"/>
  <c r="S131" i="268"/>
  <c r="R131" i="268"/>
  <c r="T131" i="268"/>
  <c r="R130" i="268"/>
  <c r="S130" i="268"/>
  <c r="V130" i="268"/>
  <c r="W130" i="268"/>
  <c r="U130" i="268"/>
  <c r="T130" i="268"/>
  <c r="S129" i="268"/>
  <c r="U129" i="268"/>
  <c r="V129" i="268"/>
  <c r="W129" i="268"/>
  <c r="R129" i="268"/>
  <c r="T129" i="268"/>
  <c r="S128" i="268"/>
  <c r="R128" i="268"/>
  <c r="U128" i="268"/>
  <c r="T128" i="268"/>
  <c r="W128" i="268"/>
  <c r="V128" i="268"/>
  <c r="W127" i="268"/>
  <c r="V127" i="268"/>
  <c r="U127" i="268"/>
  <c r="T127" i="268"/>
  <c r="S127" i="268"/>
  <c r="R127" i="268"/>
  <c r="X127" i="268" s="1"/>
  <c r="Z127" i="268" s="1"/>
  <c r="V126" i="268"/>
  <c r="W126" i="268"/>
  <c r="S126" i="268"/>
  <c r="T126" i="268"/>
  <c r="U126" i="268"/>
  <c r="R126" i="268"/>
  <c r="X126" i="268" s="1"/>
  <c r="Z126" i="268" s="1"/>
  <c r="R125" i="268"/>
  <c r="S125" i="268"/>
  <c r="T125" i="268"/>
  <c r="U125" i="268"/>
  <c r="V125" i="268"/>
  <c r="W125" i="268"/>
  <c r="V124" i="268"/>
  <c r="T124" i="268"/>
  <c r="W124" i="268"/>
  <c r="R124" i="268"/>
  <c r="S124" i="268"/>
  <c r="U124" i="268"/>
  <c r="T123" i="268"/>
  <c r="U123" i="268"/>
  <c r="V123" i="268"/>
  <c r="W123" i="268"/>
  <c r="R123" i="268"/>
  <c r="S123" i="268"/>
  <c r="U122" i="268"/>
  <c r="V122" i="268"/>
  <c r="T122" i="268"/>
  <c r="S122" i="268"/>
  <c r="R122" i="268"/>
  <c r="W122" i="268"/>
  <c r="W121" i="268"/>
  <c r="T121" i="268"/>
  <c r="R121" i="268"/>
  <c r="S121" i="268"/>
  <c r="V121" i="268"/>
  <c r="U121" i="268"/>
  <c r="T120" i="268"/>
  <c r="W120" i="268"/>
  <c r="R120" i="268"/>
  <c r="S120" i="268"/>
  <c r="U120" i="268"/>
  <c r="V120" i="268"/>
  <c r="V119" i="268"/>
  <c r="U119" i="268"/>
  <c r="S119" i="268"/>
  <c r="R119" i="268"/>
  <c r="T119" i="268"/>
  <c r="W119" i="268"/>
  <c r="R118" i="268"/>
  <c r="U118" i="268"/>
  <c r="T118" i="268"/>
  <c r="V118" i="268"/>
  <c r="W118" i="268"/>
  <c r="S118" i="268"/>
  <c r="V117" i="268"/>
  <c r="U117" i="268"/>
  <c r="T117" i="268"/>
  <c r="W117" i="268"/>
  <c r="S117" i="268"/>
  <c r="R117" i="268"/>
  <c r="X117" i="268" s="1"/>
  <c r="Z117" i="268" s="1"/>
  <c r="V116" i="268"/>
  <c r="R116" i="268"/>
  <c r="S116" i="268"/>
  <c r="T116" i="268"/>
  <c r="W116" i="268"/>
  <c r="U116" i="268"/>
  <c r="S115" i="268"/>
  <c r="R115" i="268"/>
  <c r="T115" i="268"/>
  <c r="W115" i="268"/>
  <c r="U115" i="268"/>
  <c r="V115" i="268"/>
  <c r="V113" i="268"/>
  <c r="T113" i="268"/>
  <c r="U113" i="268"/>
  <c r="W113" i="268"/>
  <c r="S113" i="268"/>
  <c r="R113" i="268"/>
  <c r="X113" i="268" s="1"/>
  <c r="Z113" i="268" s="1"/>
  <c r="V112" i="268"/>
  <c r="R112" i="268"/>
  <c r="U112" i="268"/>
  <c r="T112" i="268"/>
  <c r="S112" i="268"/>
  <c r="W112" i="268"/>
  <c r="U111" i="268"/>
  <c r="T111" i="268"/>
  <c r="W111" i="268"/>
  <c r="V111" i="268"/>
  <c r="R111" i="268"/>
  <c r="S111" i="268"/>
  <c r="S110" i="268"/>
  <c r="U110" i="268"/>
  <c r="V110" i="268"/>
  <c r="W110" i="268"/>
  <c r="T110" i="268"/>
  <c r="R110" i="268"/>
  <c r="X110" i="268" s="1"/>
  <c r="Z110" i="268" s="1"/>
  <c r="U109" i="268"/>
  <c r="R109" i="268"/>
  <c r="S109" i="268"/>
  <c r="T109" i="268"/>
  <c r="V109" i="268"/>
  <c r="W109" i="268"/>
  <c r="S108" i="268"/>
  <c r="W108" i="268"/>
  <c r="V108" i="268"/>
  <c r="R108" i="268"/>
  <c r="U108" i="268"/>
  <c r="T108" i="268"/>
  <c r="W107" i="268"/>
  <c r="V107" i="268"/>
  <c r="U107" i="268"/>
  <c r="T107" i="268"/>
  <c r="R107" i="268"/>
  <c r="S107" i="268"/>
  <c r="V106" i="268"/>
  <c r="S106" i="268"/>
  <c r="U106" i="268"/>
  <c r="T106" i="268"/>
  <c r="R106" i="268"/>
  <c r="W106" i="268"/>
  <c r="V105" i="268"/>
  <c r="T105" i="268"/>
  <c r="W105" i="268"/>
  <c r="U105" i="268"/>
  <c r="R105" i="268"/>
  <c r="S105" i="268"/>
  <c r="R104" i="268"/>
  <c r="W104" i="268"/>
  <c r="V104" i="268"/>
  <c r="T104" i="268"/>
  <c r="U104" i="268"/>
  <c r="S104" i="268"/>
  <c r="S103" i="268"/>
  <c r="T103" i="268"/>
  <c r="U103" i="268"/>
  <c r="R103" i="268"/>
  <c r="W103" i="268"/>
  <c r="V103" i="268"/>
  <c r="W102" i="268"/>
  <c r="V102" i="268"/>
  <c r="T102" i="268"/>
  <c r="S102" i="268"/>
  <c r="R102" i="268"/>
  <c r="U102" i="268"/>
  <c r="U101" i="268"/>
  <c r="W101" i="268"/>
  <c r="R101" i="268"/>
  <c r="S101" i="268"/>
  <c r="T101" i="268"/>
  <c r="V101" i="268"/>
  <c r="V100" i="268"/>
  <c r="W100" i="268"/>
  <c r="U100" i="268"/>
  <c r="T100" i="268"/>
  <c r="S100" i="268"/>
  <c r="R100" i="268"/>
  <c r="X100" i="268" s="1"/>
  <c r="Z100" i="268" s="1"/>
  <c r="U99" i="268"/>
  <c r="V99" i="268"/>
  <c r="W99" i="268"/>
  <c r="S99" i="268"/>
  <c r="T99" i="268"/>
  <c r="R99" i="268"/>
  <c r="X99" i="268" s="1"/>
  <c r="Z99" i="268" s="1"/>
  <c r="W98" i="268"/>
  <c r="V98" i="268"/>
  <c r="T98" i="268"/>
  <c r="U98" i="268"/>
  <c r="S98" i="268"/>
  <c r="R98" i="268"/>
  <c r="X98" i="268" s="1"/>
  <c r="Z98" i="268" s="1"/>
  <c r="R97" i="268"/>
  <c r="T97" i="268"/>
  <c r="U97" i="268"/>
  <c r="W97" i="268"/>
  <c r="V97" i="268"/>
  <c r="S97" i="268"/>
  <c r="R96" i="268"/>
  <c r="W96" i="268"/>
  <c r="T96" i="268"/>
  <c r="S96" i="268"/>
  <c r="V96" i="268"/>
  <c r="U96" i="268"/>
  <c r="U95" i="268"/>
  <c r="W95" i="268"/>
  <c r="S95" i="268"/>
  <c r="R95" i="268"/>
  <c r="V95" i="268"/>
  <c r="T95" i="268"/>
  <c r="W94" i="268"/>
  <c r="T94" i="268"/>
  <c r="S94" i="268"/>
  <c r="V94" i="268"/>
  <c r="U94" i="268"/>
  <c r="R94" i="268"/>
  <c r="X94" i="268" s="1"/>
  <c r="Z94" i="268" s="1"/>
  <c r="R93" i="268"/>
  <c r="U93" i="268"/>
  <c r="T93" i="268"/>
  <c r="S93" i="268"/>
  <c r="V93" i="268"/>
  <c r="W93" i="268"/>
  <c r="T92" i="268"/>
  <c r="R92" i="268"/>
  <c r="S92" i="268"/>
  <c r="U92" i="268"/>
  <c r="V92" i="268"/>
  <c r="W92" i="268"/>
  <c r="S91" i="268"/>
  <c r="R91" i="268"/>
  <c r="T91" i="268"/>
  <c r="W91" i="268"/>
  <c r="V91" i="268"/>
  <c r="U91" i="268"/>
  <c r="V90" i="268"/>
  <c r="R90" i="268"/>
  <c r="S90" i="268"/>
  <c r="T90" i="268"/>
  <c r="U90" i="268"/>
  <c r="W90" i="268"/>
  <c r="W89" i="268"/>
  <c r="V89" i="268"/>
  <c r="U89" i="268"/>
  <c r="T89" i="268"/>
  <c r="R89" i="268"/>
  <c r="S89" i="268"/>
  <c r="R88" i="268"/>
  <c r="V88" i="268"/>
  <c r="W88" i="268"/>
  <c r="T88" i="268"/>
  <c r="U88" i="268"/>
  <c r="S88" i="268"/>
  <c r="W87" i="268"/>
  <c r="V87" i="268"/>
  <c r="T87" i="268"/>
  <c r="S87" i="268"/>
  <c r="R87" i="268"/>
  <c r="U87" i="268"/>
  <c r="V86" i="268"/>
  <c r="U86" i="268"/>
  <c r="R86" i="268"/>
  <c r="S86" i="268"/>
  <c r="W86" i="268"/>
  <c r="T86" i="268"/>
  <c r="I86" i="268"/>
  <c r="R159" i="268"/>
  <c r="R161" i="268"/>
  <c r="R162" i="268"/>
  <c r="R160" i="268"/>
  <c r="W85" i="268"/>
  <c r="R85" i="268"/>
  <c r="S85" i="268"/>
  <c r="T85" i="268"/>
  <c r="U85" i="268"/>
  <c r="V85" i="268"/>
  <c r="S84" i="268"/>
  <c r="T84" i="268"/>
  <c r="U84" i="268"/>
  <c r="V84" i="268"/>
  <c r="W84" i="268"/>
  <c r="R84" i="268"/>
  <c r="X84" i="268" s="1"/>
  <c r="Z84" i="268" s="1"/>
  <c r="W83" i="268"/>
  <c r="V83" i="268"/>
  <c r="U83" i="268"/>
  <c r="T83" i="268"/>
  <c r="S83" i="268"/>
  <c r="R83" i="268"/>
  <c r="X83" i="268" s="1"/>
  <c r="Z83" i="268" s="1"/>
  <c r="V82" i="268"/>
  <c r="W82" i="268"/>
  <c r="S82" i="268"/>
  <c r="R82" i="268"/>
  <c r="T82" i="268"/>
  <c r="U82" i="268"/>
  <c r="R81" i="268"/>
  <c r="S81" i="268"/>
  <c r="U81" i="268"/>
  <c r="T81" i="268"/>
  <c r="V81" i="268"/>
  <c r="W81" i="268"/>
  <c r="U80" i="268"/>
  <c r="T80" i="268"/>
  <c r="S80" i="268"/>
  <c r="R80" i="268"/>
  <c r="W80" i="268"/>
  <c r="V80" i="268"/>
  <c r="S79" i="268"/>
  <c r="R79" i="268"/>
  <c r="U79" i="268"/>
  <c r="V79" i="268"/>
  <c r="W79" i="268"/>
  <c r="T79" i="268"/>
  <c r="W78" i="268"/>
  <c r="S78" i="268"/>
  <c r="V78" i="268"/>
  <c r="R78" i="268"/>
  <c r="U78" i="268"/>
  <c r="T78" i="268"/>
  <c r="U77" i="268"/>
  <c r="V77" i="268"/>
  <c r="S77" i="268"/>
  <c r="T77" i="268"/>
  <c r="R77" i="268"/>
  <c r="W77" i="268"/>
  <c r="V76" i="268"/>
  <c r="R76" i="268"/>
  <c r="T76" i="268"/>
  <c r="W76" i="268"/>
  <c r="U76" i="268"/>
  <c r="S76" i="268"/>
  <c r="T75" i="268"/>
  <c r="S75" i="268"/>
  <c r="R75" i="268"/>
  <c r="W75" i="268"/>
  <c r="V75" i="268"/>
  <c r="U75" i="268"/>
  <c r="W74" i="268"/>
  <c r="T74" i="268"/>
  <c r="U74" i="268"/>
  <c r="V74" i="268"/>
  <c r="R74" i="268"/>
  <c r="S74" i="268"/>
  <c r="U73" i="268"/>
  <c r="R73" i="268"/>
  <c r="V73" i="268"/>
  <c r="W73" i="268"/>
  <c r="S73" i="268"/>
  <c r="T73" i="268"/>
  <c r="U72" i="268"/>
  <c r="T72" i="268"/>
  <c r="S72" i="268"/>
  <c r="V72" i="268"/>
  <c r="W72" i="268"/>
  <c r="R72" i="268"/>
  <c r="X72" i="268" s="1"/>
  <c r="Z72" i="268" s="1"/>
  <c r="S71" i="268"/>
  <c r="V71" i="268"/>
  <c r="U71" i="268"/>
  <c r="W71" i="268"/>
  <c r="T71" i="268"/>
  <c r="R71" i="268"/>
  <c r="X71" i="268" s="1"/>
  <c r="Z71" i="268" s="1"/>
  <c r="U70" i="268"/>
  <c r="R70" i="268"/>
  <c r="S70" i="268"/>
  <c r="W70" i="268"/>
  <c r="T70" i="268"/>
  <c r="V70" i="268"/>
  <c r="W69" i="268"/>
  <c r="R69" i="268"/>
  <c r="S69" i="268"/>
  <c r="T69" i="268"/>
  <c r="U69" i="268"/>
  <c r="V69" i="268"/>
  <c r="S68" i="268"/>
  <c r="U68" i="268"/>
  <c r="W68" i="268"/>
  <c r="R68" i="268"/>
  <c r="V68" i="268"/>
  <c r="T68" i="268"/>
  <c r="V67" i="268"/>
  <c r="T67" i="268"/>
  <c r="U67" i="268"/>
  <c r="W67" i="268"/>
  <c r="S67" i="268"/>
  <c r="R67" i="268"/>
  <c r="X67" i="268" s="1"/>
  <c r="Z67" i="268" s="1"/>
  <c r="R66" i="268"/>
  <c r="T66" i="268"/>
  <c r="V66" i="268"/>
  <c r="U66" i="268"/>
  <c r="W66" i="268"/>
  <c r="S66" i="268"/>
  <c r="R65" i="268"/>
  <c r="V65" i="268"/>
  <c r="W65" i="268"/>
  <c r="U65" i="268"/>
  <c r="T65" i="268"/>
  <c r="S65" i="268"/>
  <c r="U64" i="268"/>
  <c r="T64" i="268"/>
  <c r="S64" i="268"/>
  <c r="R64" i="268"/>
  <c r="W64" i="268"/>
  <c r="V64" i="268"/>
  <c r="W63" i="268"/>
  <c r="S63" i="268"/>
  <c r="R63" i="268"/>
  <c r="T63" i="268"/>
  <c r="U63" i="268"/>
  <c r="V63" i="268"/>
  <c r="V62" i="268"/>
  <c r="U62" i="268"/>
  <c r="T62" i="268"/>
  <c r="R62" i="268"/>
  <c r="W62" i="268"/>
  <c r="S62" i="268"/>
  <c r="U61" i="268"/>
  <c r="W61" i="268"/>
  <c r="V61" i="268"/>
  <c r="T61" i="268"/>
  <c r="S61" i="268"/>
  <c r="R61" i="268"/>
  <c r="X61" i="268" s="1"/>
  <c r="Z61" i="268" s="1"/>
  <c r="V60" i="268"/>
  <c r="U60" i="268"/>
  <c r="T60" i="268"/>
  <c r="S60" i="268"/>
  <c r="R60" i="268"/>
  <c r="W60" i="268"/>
  <c r="V59" i="268"/>
  <c r="R59" i="268"/>
  <c r="U59" i="268"/>
  <c r="T59" i="268"/>
  <c r="S59" i="268"/>
  <c r="W59" i="268"/>
  <c r="W58" i="268"/>
  <c r="T58" i="268"/>
  <c r="R58" i="268"/>
  <c r="U58" i="268"/>
  <c r="S58" i="268"/>
  <c r="V58" i="268"/>
  <c r="S57" i="268"/>
  <c r="U57" i="268"/>
  <c r="V57" i="268"/>
  <c r="W57" i="268"/>
  <c r="T57" i="268"/>
  <c r="R57" i="268"/>
  <c r="X57" i="268" s="1"/>
  <c r="Z57" i="268" s="1"/>
  <c r="S56" i="268"/>
  <c r="R56" i="268"/>
  <c r="W56" i="268"/>
  <c r="V56" i="268"/>
  <c r="U56" i="268"/>
  <c r="T56" i="268"/>
  <c r="W55" i="268"/>
  <c r="U55" i="268"/>
  <c r="S55" i="268"/>
  <c r="T55" i="268"/>
  <c r="R55" i="268"/>
  <c r="V55" i="268"/>
  <c r="U54" i="268"/>
  <c r="T54" i="268"/>
  <c r="S54" i="268"/>
  <c r="R54" i="268"/>
  <c r="W54" i="268"/>
  <c r="V54" i="268"/>
  <c r="V53" i="268"/>
  <c r="W53" i="268"/>
  <c r="S53" i="268"/>
  <c r="T53" i="268"/>
  <c r="U53" i="268"/>
  <c r="R53" i="268"/>
  <c r="X53" i="268" s="1"/>
  <c r="Z53" i="268" s="1"/>
  <c r="S52" i="268"/>
  <c r="W52" i="268"/>
  <c r="V52" i="268"/>
  <c r="U52" i="268"/>
  <c r="T52" i="268"/>
  <c r="R52" i="268"/>
  <c r="X52" i="268" s="1"/>
  <c r="Z52" i="268" s="1"/>
  <c r="S51" i="268"/>
  <c r="T51" i="268"/>
  <c r="U51" i="268"/>
  <c r="V51" i="268"/>
  <c r="W51" i="268"/>
  <c r="R51" i="268"/>
  <c r="X51" i="268" s="1"/>
  <c r="Z51" i="268" s="1"/>
  <c r="V50" i="268"/>
  <c r="U50" i="268"/>
  <c r="T50" i="268"/>
  <c r="S50" i="268"/>
  <c r="R50" i="268"/>
  <c r="W50" i="268"/>
  <c r="U49" i="268"/>
  <c r="V49" i="268"/>
  <c r="W49" i="268"/>
  <c r="T49" i="268"/>
  <c r="S49" i="268"/>
  <c r="R49" i="268"/>
  <c r="X49" i="268" s="1"/>
  <c r="Z49" i="268" s="1"/>
  <c r="R48" i="268"/>
  <c r="W48" i="268"/>
  <c r="V48" i="268"/>
  <c r="U48" i="268"/>
  <c r="T48" i="268"/>
  <c r="S48" i="268"/>
  <c r="T47" i="268"/>
  <c r="S47" i="268"/>
  <c r="R47" i="268"/>
  <c r="W47" i="268"/>
  <c r="V47" i="268"/>
  <c r="U47" i="268"/>
  <c r="V46" i="268"/>
  <c r="U46" i="268"/>
  <c r="T46" i="268"/>
  <c r="W46" i="268"/>
  <c r="S46" i="268"/>
  <c r="R46" i="268"/>
  <c r="X46" i="268" s="1"/>
  <c r="Z46" i="268" s="1"/>
  <c r="R45" i="268"/>
  <c r="W45" i="268"/>
  <c r="V45" i="268"/>
  <c r="U45" i="268"/>
  <c r="T45" i="268"/>
  <c r="S45" i="268"/>
  <c r="R44" i="268"/>
  <c r="W44" i="268"/>
  <c r="S44" i="268"/>
  <c r="V44" i="268"/>
  <c r="U44" i="268"/>
  <c r="T44" i="268"/>
  <c r="S43" i="268"/>
  <c r="V43" i="268"/>
  <c r="R43" i="268"/>
  <c r="W43" i="268"/>
  <c r="U43" i="268"/>
  <c r="T43" i="268"/>
  <c r="S42" i="268"/>
  <c r="R42" i="268"/>
  <c r="T42" i="268"/>
  <c r="W42" i="268"/>
  <c r="U42" i="268"/>
  <c r="V42" i="268"/>
  <c r="Q162" i="268"/>
  <c r="S162" i="268" s="1"/>
  <c r="W160" i="268"/>
  <c r="U160" i="268"/>
  <c r="U162" i="268"/>
  <c r="U161" i="268"/>
  <c r="U159" i="268"/>
  <c r="V162" i="268"/>
  <c r="V159" i="268"/>
  <c r="Q161" i="268"/>
  <c r="S161" i="268" s="1"/>
  <c r="I42" i="268"/>
  <c r="Q159" i="268"/>
  <c r="W162" i="268"/>
  <c r="V160" i="268"/>
  <c r="W159" i="268"/>
  <c r="V161" i="268"/>
  <c r="W161" i="268"/>
  <c r="Q160" i="268"/>
  <c r="S160" i="268" s="1"/>
  <c r="W41" i="268"/>
  <c r="V41" i="268"/>
  <c r="R41" i="268"/>
  <c r="S41" i="268"/>
  <c r="T41" i="268"/>
  <c r="U41" i="268"/>
  <c r="S40" i="268"/>
  <c r="T40" i="268"/>
  <c r="V40" i="268"/>
  <c r="R40" i="268"/>
  <c r="W40" i="268"/>
  <c r="U40" i="268"/>
  <c r="U39" i="268"/>
  <c r="V39" i="268"/>
  <c r="W39" i="268"/>
  <c r="R39" i="268"/>
  <c r="S39" i="268"/>
  <c r="T39" i="268"/>
  <c r="U38" i="268"/>
  <c r="V38" i="268"/>
  <c r="W38" i="268"/>
  <c r="R38" i="268"/>
  <c r="S38" i="268"/>
  <c r="T38" i="268"/>
  <c r="R37" i="268"/>
  <c r="T37" i="268"/>
  <c r="U37" i="268"/>
  <c r="V37" i="268"/>
  <c r="W37" i="268"/>
  <c r="S37" i="268"/>
  <c r="T36" i="268"/>
  <c r="V36" i="268"/>
  <c r="W36" i="268"/>
  <c r="S36" i="268"/>
  <c r="R36" i="268"/>
  <c r="U36" i="268"/>
  <c r="R35" i="268"/>
  <c r="S35" i="268"/>
  <c r="T35" i="268"/>
  <c r="W35" i="268"/>
  <c r="V35" i="268"/>
  <c r="U35" i="268"/>
  <c r="S34" i="268"/>
  <c r="T34" i="268"/>
  <c r="U34" i="268"/>
  <c r="V34" i="268"/>
  <c r="W34" i="268"/>
  <c r="R34" i="268"/>
  <c r="X34" i="268" s="1"/>
  <c r="Z34" i="268" s="1"/>
  <c r="R33" i="268"/>
  <c r="W33" i="268"/>
  <c r="T33" i="268"/>
  <c r="S33" i="268"/>
  <c r="V33" i="268"/>
  <c r="U33" i="268"/>
  <c r="U32" i="268"/>
  <c r="R32" i="268"/>
  <c r="W32" i="268"/>
  <c r="V32" i="268"/>
  <c r="S32" i="268"/>
  <c r="T32" i="268"/>
  <c r="W31" i="268"/>
  <c r="V31" i="268"/>
  <c r="T31" i="268"/>
  <c r="S31" i="268"/>
  <c r="R31" i="268"/>
  <c r="U31" i="268"/>
  <c r="R30" i="268"/>
  <c r="V30" i="268"/>
  <c r="U30" i="268"/>
  <c r="W30" i="268"/>
  <c r="T30" i="268"/>
  <c r="S30" i="268"/>
  <c r="W29" i="268"/>
  <c r="R29" i="268"/>
  <c r="U29" i="268"/>
  <c r="T29" i="268"/>
  <c r="S29" i="268"/>
  <c r="V29" i="268"/>
  <c r="U28" i="268"/>
  <c r="T28" i="268"/>
  <c r="S28" i="268"/>
  <c r="R28" i="268"/>
  <c r="W28" i="268"/>
  <c r="V28" i="268"/>
  <c r="T27" i="268"/>
  <c r="V27" i="268"/>
  <c r="U27" i="268"/>
  <c r="S27" i="268"/>
  <c r="R27" i="268"/>
  <c r="W27" i="268"/>
  <c r="W26" i="268"/>
  <c r="V26" i="268"/>
  <c r="U26" i="268"/>
  <c r="T26" i="268"/>
  <c r="S26" i="268"/>
  <c r="R26" i="268"/>
  <c r="X26" i="268" s="1"/>
  <c r="Z26" i="268" s="1"/>
  <c r="U25" i="268"/>
  <c r="V25" i="268"/>
  <c r="S25" i="268"/>
  <c r="R25" i="268"/>
  <c r="T25" i="268"/>
  <c r="W25" i="268"/>
  <c r="W24" i="268"/>
  <c r="V24" i="268"/>
  <c r="U24" i="268"/>
  <c r="T24" i="268"/>
  <c r="S24" i="268"/>
  <c r="R24" i="268"/>
  <c r="X24" i="268" s="1"/>
  <c r="Z24" i="268" s="1"/>
  <c r="V23" i="268"/>
  <c r="U23" i="268"/>
  <c r="T23" i="268"/>
  <c r="S23" i="268"/>
  <c r="R23" i="268"/>
  <c r="W23" i="268"/>
  <c r="W22" i="268"/>
  <c r="V22" i="268"/>
  <c r="R22" i="268"/>
  <c r="S22" i="268"/>
  <c r="T22" i="268"/>
  <c r="U22" i="268"/>
  <c r="S21" i="268"/>
  <c r="T21" i="268"/>
  <c r="V21" i="268"/>
  <c r="U21" i="268"/>
  <c r="W21" i="268"/>
  <c r="R21" i="268"/>
  <c r="X21" i="268" s="1"/>
  <c r="Z21" i="268" s="1"/>
  <c r="S20" i="268"/>
  <c r="T20" i="268"/>
  <c r="R20" i="268"/>
  <c r="W20" i="268"/>
  <c r="V20" i="268"/>
  <c r="U20" i="268"/>
  <c r="U19" i="268"/>
  <c r="V19" i="268"/>
  <c r="T19" i="268"/>
  <c r="S19" i="268"/>
  <c r="R19" i="268"/>
  <c r="W19" i="268"/>
  <c r="T18" i="268"/>
  <c r="R18" i="268"/>
  <c r="S18" i="268"/>
  <c r="U18" i="268"/>
  <c r="V18" i="268"/>
  <c r="W18" i="268"/>
  <c r="S17" i="268"/>
  <c r="T17" i="268"/>
  <c r="V17" i="268"/>
  <c r="U17" i="268"/>
  <c r="W17" i="268"/>
  <c r="R17" i="268"/>
  <c r="X17" i="268" s="1"/>
  <c r="Z17" i="268" s="1"/>
  <c r="S16" i="268"/>
  <c r="T16" i="268"/>
  <c r="U16" i="268"/>
  <c r="V16" i="268"/>
  <c r="W16" i="268"/>
  <c r="R16" i="268"/>
  <c r="X16" i="268" s="1"/>
  <c r="Z16" i="268" s="1"/>
  <c r="W15" i="268"/>
  <c r="V15" i="268"/>
  <c r="U15" i="268"/>
  <c r="S15" i="268"/>
  <c r="T15" i="268"/>
  <c r="R15" i="268"/>
  <c r="X15" i="268" s="1"/>
  <c r="Z15" i="268" s="1"/>
  <c r="U14" i="268"/>
  <c r="W14" i="268"/>
  <c r="T14" i="268"/>
  <c r="R14" i="268"/>
  <c r="V14" i="268"/>
  <c r="S14" i="268"/>
  <c r="R13" i="268"/>
  <c r="S13" i="268"/>
  <c r="W13" i="268"/>
  <c r="V13" i="268"/>
  <c r="U13" i="268"/>
  <c r="T13" i="268"/>
  <c r="R12" i="268"/>
  <c r="V12" i="268"/>
  <c r="S12" i="268"/>
  <c r="U12" i="268"/>
  <c r="T12" i="268"/>
  <c r="W12" i="268"/>
  <c r="V11" i="268"/>
  <c r="U11" i="268"/>
  <c r="T11" i="268"/>
  <c r="S11" i="268"/>
  <c r="R11" i="268"/>
  <c r="W11" i="268"/>
  <c r="U10" i="268"/>
  <c r="V10" i="268"/>
  <c r="W10" i="268"/>
  <c r="T10" i="268"/>
  <c r="R10" i="268"/>
  <c r="S10" i="268"/>
  <c r="W9" i="268"/>
  <c r="U9" i="268"/>
  <c r="S9" i="268"/>
  <c r="V9" i="268"/>
  <c r="T9" i="268"/>
  <c r="R9" i="268"/>
  <c r="X9" i="268" s="1"/>
  <c r="Z9" i="268" s="1"/>
  <c r="T162" i="268"/>
  <c r="T161" i="268"/>
  <c r="T159" i="268"/>
  <c r="T160" i="268"/>
  <c r="I9" i="268"/>
  <c r="T8" i="268"/>
  <c r="R8" i="268"/>
  <c r="S8" i="268"/>
  <c r="U8" i="268"/>
  <c r="V8" i="268"/>
  <c r="W8" i="268"/>
  <c r="V7" i="268"/>
  <c r="U7" i="268"/>
  <c r="R7" i="268"/>
  <c r="W7" i="268"/>
  <c r="S7" i="268"/>
  <c r="T7" i="268"/>
  <c r="U6" i="268"/>
  <c r="S6" i="268"/>
  <c r="R6" i="268"/>
  <c r="W6" i="268"/>
  <c r="V6" i="268"/>
  <c r="T6" i="268"/>
  <c r="AJ5" i="268"/>
  <c r="AE6" i="268"/>
  <c r="T5" i="268"/>
  <c r="U5" i="268"/>
  <c r="V5" i="268"/>
  <c r="W5" i="268"/>
  <c r="R5" i="268"/>
  <c r="S5" i="268"/>
  <c r="T4" i="268"/>
  <c r="U4" i="268"/>
  <c r="R4" i="268"/>
  <c r="V4" i="268"/>
  <c r="W4" i="268"/>
  <c r="S4" i="268"/>
  <c r="T3" i="268"/>
  <c r="U3" i="268"/>
  <c r="V3" i="268"/>
  <c r="W3" i="268"/>
  <c r="R3" i="268"/>
  <c r="S3" i="268"/>
  <c r="G155" i="268"/>
  <c r="R2" i="268"/>
  <c r="W2" i="268"/>
  <c r="W155" i="268" s="1"/>
  <c r="V2" i="268"/>
  <c r="V155" i="268" s="1"/>
  <c r="U2" i="268"/>
  <c r="U155" i="268" s="1"/>
  <c r="T2" i="268"/>
  <c r="T155" i="268" s="1"/>
  <c r="S2" i="268"/>
  <c r="S155" i="268" s="1"/>
  <c r="I2" i="268"/>
  <c r="A155" i="268"/>
  <c r="W153" i="267"/>
  <c r="V153" i="267"/>
  <c r="U153" i="267"/>
  <c r="T153" i="267"/>
  <c r="S153" i="267"/>
  <c r="R153" i="267"/>
  <c r="X153" i="267" s="1"/>
  <c r="Z153" i="267" s="1"/>
  <c r="R152" i="267"/>
  <c r="S152" i="267"/>
  <c r="T152" i="267"/>
  <c r="U152" i="267"/>
  <c r="V152" i="267"/>
  <c r="W152" i="267"/>
  <c r="S151" i="267"/>
  <c r="R151" i="267"/>
  <c r="V151" i="267"/>
  <c r="W151" i="267"/>
  <c r="U151" i="267"/>
  <c r="T151" i="267"/>
  <c r="W150" i="267"/>
  <c r="R150" i="267"/>
  <c r="S150" i="267"/>
  <c r="T150" i="267"/>
  <c r="U150" i="267"/>
  <c r="V150" i="267"/>
  <c r="W149" i="267"/>
  <c r="R149" i="267"/>
  <c r="S149" i="267"/>
  <c r="T149" i="267"/>
  <c r="U149" i="267"/>
  <c r="V149" i="267"/>
  <c r="R148" i="267"/>
  <c r="T148" i="267"/>
  <c r="S148" i="267"/>
  <c r="W148" i="267"/>
  <c r="V148" i="267"/>
  <c r="U148" i="267"/>
  <c r="R147" i="267"/>
  <c r="W147" i="267"/>
  <c r="S147" i="267"/>
  <c r="T147" i="267"/>
  <c r="U147" i="267"/>
  <c r="V147" i="267"/>
  <c r="W146" i="267"/>
  <c r="U146" i="267"/>
  <c r="V146" i="267"/>
  <c r="R146" i="267"/>
  <c r="S146" i="267"/>
  <c r="T146" i="267"/>
  <c r="S145" i="267"/>
  <c r="T145" i="267"/>
  <c r="W145" i="267"/>
  <c r="V145" i="267"/>
  <c r="R145" i="267"/>
  <c r="U145" i="267"/>
  <c r="T144" i="267"/>
  <c r="U144" i="267"/>
  <c r="R144" i="267"/>
  <c r="V144" i="267"/>
  <c r="W144" i="267"/>
  <c r="S144" i="267"/>
  <c r="S143" i="267"/>
  <c r="U143" i="267"/>
  <c r="W143" i="267"/>
  <c r="V143" i="267"/>
  <c r="T143" i="267"/>
  <c r="R143" i="267"/>
  <c r="X143" i="267" s="1"/>
  <c r="Z143" i="267" s="1"/>
  <c r="S142" i="267"/>
  <c r="R142" i="267"/>
  <c r="T142" i="267"/>
  <c r="W142" i="267"/>
  <c r="V142" i="267"/>
  <c r="U142" i="267"/>
  <c r="T141" i="267"/>
  <c r="U141" i="267"/>
  <c r="V141" i="267"/>
  <c r="W141" i="267"/>
  <c r="S141" i="267"/>
  <c r="R141" i="267"/>
  <c r="X141" i="267" s="1"/>
  <c r="Z141" i="267" s="1"/>
  <c r="W140" i="267"/>
  <c r="V140" i="267"/>
  <c r="U140" i="267"/>
  <c r="T140" i="267"/>
  <c r="S140" i="267"/>
  <c r="R140" i="267"/>
  <c r="X140" i="267" s="1"/>
  <c r="Z140" i="267" s="1"/>
  <c r="T139" i="267"/>
  <c r="W139" i="267"/>
  <c r="V139" i="267"/>
  <c r="U139" i="267"/>
  <c r="R139" i="267"/>
  <c r="S139" i="267"/>
  <c r="S138" i="267"/>
  <c r="R138" i="267"/>
  <c r="T138" i="267"/>
  <c r="W138" i="267"/>
  <c r="V138" i="267"/>
  <c r="U138" i="267"/>
  <c r="S137" i="267"/>
  <c r="T137" i="267"/>
  <c r="U137" i="267"/>
  <c r="R137" i="267"/>
  <c r="V137" i="267"/>
  <c r="W137" i="267"/>
  <c r="S136" i="267"/>
  <c r="T136" i="267"/>
  <c r="U136" i="267"/>
  <c r="V136" i="267"/>
  <c r="W136" i="267"/>
  <c r="R136" i="267"/>
  <c r="X136" i="267" s="1"/>
  <c r="Z136" i="267" s="1"/>
  <c r="R135" i="267"/>
  <c r="S135" i="267"/>
  <c r="T135" i="267"/>
  <c r="U135" i="267"/>
  <c r="V135" i="267"/>
  <c r="W135" i="267"/>
  <c r="W134" i="267"/>
  <c r="V134" i="267"/>
  <c r="R134" i="267"/>
  <c r="S134" i="267"/>
  <c r="T134" i="267"/>
  <c r="U134" i="267"/>
  <c r="V133" i="267"/>
  <c r="S133" i="267"/>
  <c r="U133" i="267"/>
  <c r="T133" i="267"/>
  <c r="W133" i="267"/>
  <c r="R133" i="267"/>
  <c r="X133" i="267" s="1"/>
  <c r="Z133" i="267" s="1"/>
  <c r="V132" i="267"/>
  <c r="W132" i="267"/>
  <c r="U132" i="267"/>
  <c r="T132" i="267"/>
  <c r="S132" i="267"/>
  <c r="R132" i="267"/>
  <c r="X132" i="267" s="1"/>
  <c r="Z132" i="267" s="1"/>
  <c r="W131" i="267"/>
  <c r="V131" i="267"/>
  <c r="U131" i="267"/>
  <c r="R131" i="267"/>
  <c r="S131" i="267"/>
  <c r="T131" i="267"/>
  <c r="S130" i="267"/>
  <c r="R130" i="267"/>
  <c r="T130" i="267"/>
  <c r="U130" i="267"/>
  <c r="V130" i="267"/>
  <c r="W130" i="267"/>
  <c r="T129" i="267"/>
  <c r="U129" i="267"/>
  <c r="V129" i="267"/>
  <c r="R129" i="267"/>
  <c r="W129" i="267"/>
  <c r="S129" i="267"/>
  <c r="W128" i="267"/>
  <c r="T128" i="267"/>
  <c r="V128" i="267"/>
  <c r="U128" i="267"/>
  <c r="S128" i="267"/>
  <c r="R128" i="267"/>
  <c r="X128" i="267" s="1"/>
  <c r="Z128" i="267" s="1"/>
  <c r="R127" i="267"/>
  <c r="U127" i="267"/>
  <c r="S127" i="267"/>
  <c r="T127" i="267"/>
  <c r="V127" i="267"/>
  <c r="W127" i="267"/>
  <c r="V126" i="267"/>
  <c r="U126" i="267"/>
  <c r="T126" i="267"/>
  <c r="S126" i="267"/>
  <c r="W126" i="267"/>
  <c r="R126" i="267"/>
  <c r="X126" i="267" s="1"/>
  <c r="Z126" i="267" s="1"/>
  <c r="S125" i="267"/>
  <c r="W125" i="267"/>
  <c r="V125" i="267"/>
  <c r="U125" i="267"/>
  <c r="T125" i="267"/>
  <c r="R125" i="267"/>
  <c r="X125" i="267" s="1"/>
  <c r="Z125" i="267" s="1"/>
  <c r="R124" i="267"/>
  <c r="U124" i="267"/>
  <c r="V124" i="267"/>
  <c r="W124" i="267"/>
  <c r="T124" i="267"/>
  <c r="S124" i="267"/>
  <c r="V123" i="267"/>
  <c r="U123" i="267"/>
  <c r="W123" i="267"/>
  <c r="T123" i="267"/>
  <c r="S123" i="267"/>
  <c r="R123" i="267"/>
  <c r="X123" i="267" s="1"/>
  <c r="Z123" i="267" s="1"/>
  <c r="T122" i="267"/>
  <c r="S122" i="267"/>
  <c r="W122" i="267"/>
  <c r="R122" i="267"/>
  <c r="U122" i="267"/>
  <c r="V122" i="267"/>
  <c r="T121" i="267"/>
  <c r="S121" i="267"/>
  <c r="W121" i="267"/>
  <c r="R121" i="267"/>
  <c r="V121" i="267"/>
  <c r="U121" i="267"/>
  <c r="S120" i="267"/>
  <c r="T120" i="267"/>
  <c r="U120" i="267"/>
  <c r="V120" i="267"/>
  <c r="R120" i="267"/>
  <c r="W120" i="267"/>
  <c r="W119" i="267"/>
  <c r="V119" i="267"/>
  <c r="R119" i="267"/>
  <c r="U119" i="267"/>
  <c r="T119" i="267"/>
  <c r="S119" i="267"/>
  <c r="W118" i="267"/>
  <c r="V118" i="267"/>
  <c r="U118" i="267"/>
  <c r="T118" i="267"/>
  <c r="S118" i="267"/>
  <c r="R118" i="267"/>
  <c r="X118" i="267" s="1"/>
  <c r="Z118" i="267" s="1"/>
  <c r="R117" i="267"/>
  <c r="W117" i="267"/>
  <c r="V117" i="267"/>
  <c r="U117" i="267"/>
  <c r="T117" i="267"/>
  <c r="S117" i="267"/>
  <c r="W116" i="267"/>
  <c r="R116" i="267"/>
  <c r="S116" i="267"/>
  <c r="T116" i="267"/>
  <c r="U116" i="267"/>
  <c r="V116" i="267"/>
  <c r="R115" i="267"/>
  <c r="S115" i="267"/>
  <c r="T115" i="267"/>
  <c r="U115" i="267"/>
  <c r="V115" i="267"/>
  <c r="W115" i="267"/>
  <c r="R114" i="267"/>
  <c r="S114" i="267"/>
  <c r="T114" i="267"/>
  <c r="U114" i="267"/>
  <c r="V114" i="267"/>
  <c r="W114" i="267"/>
  <c r="S113" i="267"/>
  <c r="U113" i="267"/>
  <c r="R113" i="267"/>
  <c r="V113" i="267"/>
  <c r="W113" i="267"/>
  <c r="T113" i="267"/>
  <c r="R112" i="267"/>
  <c r="S112" i="267"/>
  <c r="W112" i="267"/>
  <c r="V112" i="267"/>
  <c r="U112" i="267"/>
  <c r="T112" i="267"/>
  <c r="U111" i="267"/>
  <c r="W111" i="267"/>
  <c r="V111" i="267"/>
  <c r="S111" i="267"/>
  <c r="R111" i="267"/>
  <c r="T111" i="267"/>
  <c r="V110" i="267"/>
  <c r="T110" i="267"/>
  <c r="W110" i="267"/>
  <c r="S110" i="267"/>
  <c r="R110" i="267"/>
  <c r="U110" i="267"/>
  <c r="I110" i="267"/>
  <c r="T162" i="267"/>
  <c r="U109" i="267"/>
  <c r="V109" i="267"/>
  <c r="W109" i="267"/>
  <c r="R109" i="267"/>
  <c r="S109" i="267"/>
  <c r="T109" i="267"/>
  <c r="I109" i="267"/>
  <c r="V162" i="267"/>
  <c r="W108" i="267"/>
  <c r="T108" i="267"/>
  <c r="R108" i="267"/>
  <c r="S108" i="267"/>
  <c r="U108" i="267"/>
  <c r="V108" i="267"/>
  <c r="R107" i="267"/>
  <c r="U107" i="267"/>
  <c r="W107" i="267"/>
  <c r="V107" i="267"/>
  <c r="T107" i="267"/>
  <c r="S107" i="267"/>
  <c r="T106" i="267"/>
  <c r="S106" i="267"/>
  <c r="W106" i="267"/>
  <c r="V106" i="267"/>
  <c r="U106" i="267"/>
  <c r="R106" i="267"/>
  <c r="X106" i="267" s="1"/>
  <c r="Z106" i="267" s="1"/>
  <c r="U105" i="267"/>
  <c r="T105" i="267"/>
  <c r="W105" i="267"/>
  <c r="V105" i="267"/>
  <c r="S105" i="267"/>
  <c r="R105" i="267"/>
  <c r="X105" i="267" s="1"/>
  <c r="Z105" i="267" s="1"/>
  <c r="T104" i="267"/>
  <c r="W104" i="267"/>
  <c r="U104" i="267"/>
  <c r="V104" i="267"/>
  <c r="R104" i="267"/>
  <c r="S104" i="267"/>
  <c r="S103" i="267"/>
  <c r="V103" i="267"/>
  <c r="W103" i="267"/>
  <c r="U103" i="267"/>
  <c r="R103" i="267"/>
  <c r="T103" i="267"/>
  <c r="R102" i="267"/>
  <c r="U102" i="267"/>
  <c r="W102" i="267"/>
  <c r="V102" i="267"/>
  <c r="T102" i="267"/>
  <c r="S102" i="267"/>
  <c r="T101" i="267"/>
  <c r="V101" i="267"/>
  <c r="W101" i="267"/>
  <c r="R101" i="267"/>
  <c r="U101" i="267"/>
  <c r="S101" i="267"/>
  <c r="U100" i="267"/>
  <c r="T100" i="267"/>
  <c r="S100" i="267"/>
  <c r="R100" i="267"/>
  <c r="V100" i="267"/>
  <c r="W100" i="267"/>
  <c r="W99" i="267"/>
  <c r="R99" i="267"/>
  <c r="S99" i="267"/>
  <c r="T99" i="267"/>
  <c r="U99" i="267"/>
  <c r="V99" i="267"/>
  <c r="V98" i="267"/>
  <c r="W98" i="267"/>
  <c r="U98" i="267"/>
  <c r="R98" i="267"/>
  <c r="S98" i="267"/>
  <c r="T98" i="267"/>
  <c r="R97" i="267"/>
  <c r="S97" i="267"/>
  <c r="U97" i="267"/>
  <c r="V97" i="267"/>
  <c r="W97" i="267"/>
  <c r="T97" i="267"/>
  <c r="U96" i="267"/>
  <c r="V96" i="267"/>
  <c r="W96" i="267"/>
  <c r="R96" i="267"/>
  <c r="S96" i="267"/>
  <c r="T96" i="267"/>
  <c r="R95" i="267"/>
  <c r="S95" i="267"/>
  <c r="T95" i="267"/>
  <c r="U95" i="267"/>
  <c r="V95" i="267"/>
  <c r="W95" i="267"/>
  <c r="R94" i="267"/>
  <c r="S94" i="267"/>
  <c r="T94" i="267"/>
  <c r="U94" i="267"/>
  <c r="V94" i="267"/>
  <c r="W94" i="267"/>
  <c r="R93" i="267"/>
  <c r="S93" i="267"/>
  <c r="T93" i="267"/>
  <c r="U93" i="267"/>
  <c r="V93" i="267"/>
  <c r="W93" i="267"/>
  <c r="W92" i="267"/>
  <c r="R92" i="267"/>
  <c r="S92" i="267"/>
  <c r="T92" i="267"/>
  <c r="U92" i="267"/>
  <c r="V92" i="267"/>
  <c r="V91" i="267"/>
  <c r="T91" i="267"/>
  <c r="R91" i="267"/>
  <c r="S91" i="267"/>
  <c r="U91" i="267"/>
  <c r="W91" i="267"/>
  <c r="T90" i="267"/>
  <c r="W90" i="267"/>
  <c r="V90" i="267"/>
  <c r="U90" i="267"/>
  <c r="S90" i="267"/>
  <c r="R90" i="267"/>
  <c r="X90" i="267" s="1"/>
  <c r="Z90" i="267" s="1"/>
  <c r="W89" i="267"/>
  <c r="V89" i="267"/>
  <c r="U89" i="267"/>
  <c r="T89" i="267"/>
  <c r="R89" i="267"/>
  <c r="S89" i="267"/>
  <c r="W88" i="267"/>
  <c r="V88" i="267"/>
  <c r="R88" i="267"/>
  <c r="S88" i="267"/>
  <c r="T88" i="267"/>
  <c r="U88" i="267"/>
  <c r="W87" i="267"/>
  <c r="V87" i="267"/>
  <c r="U87" i="267"/>
  <c r="R87" i="267"/>
  <c r="S87" i="267"/>
  <c r="T87" i="267"/>
  <c r="T86" i="267"/>
  <c r="R86" i="267"/>
  <c r="W86" i="267"/>
  <c r="V86" i="267"/>
  <c r="U86" i="267"/>
  <c r="S86" i="267"/>
  <c r="I86" i="267"/>
  <c r="R159" i="267"/>
  <c r="T85" i="267"/>
  <c r="S85" i="267"/>
  <c r="R85" i="267"/>
  <c r="W85" i="267"/>
  <c r="V85" i="267"/>
  <c r="U85" i="267"/>
  <c r="R84" i="267"/>
  <c r="T84" i="267"/>
  <c r="U84" i="267"/>
  <c r="V84" i="267"/>
  <c r="W84" i="267"/>
  <c r="S84" i="267"/>
  <c r="V83" i="267"/>
  <c r="R83" i="267"/>
  <c r="S83" i="267"/>
  <c r="T83" i="267"/>
  <c r="U83" i="267"/>
  <c r="W83" i="267"/>
  <c r="W82" i="267"/>
  <c r="U82" i="267"/>
  <c r="T82" i="267"/>
  <c r="V82" i="267"/>
  <c r="R82" i="267"/>
  <c r="S82" i="267"/>
  <c r="R81" i="267"/>
  <c r="S81" i="267"/>
  <c r="V81" i="267"/>
  <c r="U81" i="267"/>
  <c r="T81" i="267"/>
  <c r="W81" i="267"/>
  <c r="R80" i="267"/>
  <c r="S80" i="267"/>
  <c r="T80" i="267"/>
  <c r="U80" i="267"/>
  <c r="V80" i="267"/>
  <c r="W80" i="267"/>
  <c r="R79" i="267"/>
  <c r="S79" i="267"/>
  <c r="T79" i="267"/>
  <c r="U79" i="267"/>
  <c r="V79" i="267"/>
  <c r="W79" i="267"/>
  <c r="S78" i="267"/>
  <c r="V78" i="267"/>
  <c r="R78" i="267"/>
  <c r="U78" i="267"/>
  <c r="W78" i="267"/>
  <c r="T78" i="267"/>
  <c r="V77" i="267"/>
  <c r="U77" i="267"/>
  <c r="T77" i="267"/>
  <c r="W77" i="267"/>
  <c r="S77" i="267"/>
  <c r="R77" i="267"/>
  <c r="X77" i="267" s="1"/>
  <c r="Z77" i="267" s="1"/>
  <c r="V76" i="267"/>
  <c r="W76" i="267"/>
  <c r="R76" i="267"/>
  <c r="S76" i="267"/>
  <c r="T76" i="267"/>
  <c r="U76" i="267"/>
  <c r="W75" i="267"/>
  <c r="V75" i="267"/>
  <c r="U75" i="267"/>
  <c r="S75" i="267"/>
  <c r="T75" i="267"/>
  <c r="R75" i="267"/>
  <c r="X75" i="267" s="1"/>
  <c r="Z75" i="267" s="1"/>
  <c r="R74" i="267"/>
  <c r="T74" i="267"/>
  <c r="V74" i="267"/>
  <c r="W74" i="267"/>
  <c r="S74" i="267"/>
  <c r="U74" i="267"/>
  <c r="W73" i="267"/>
  <c r="V73" i="267"/>
  <c r="U73" i="267"/>
  <c r="S73" i="267"/>
  <c r="R73" i="267"/>
  <c r="T73" i="267"/>
  <c r="S72" i="267"/>
  <c r="R72" i="267"/>
  <c r="W72" i="267"/>
  <c r="V72" i="267"/>
  <c r="U72" i="267"/>
  <c r="T72" i="267"/>
  <c r="T71" i="267"/>
  <c r="S71" i="267"/>
  <c r="R71" i="267"/>
  <c r="W71" i="267"/>
  <c r="V71" i="267"/>
  <c r="U71" i="267"/>
  <c r="W70" i="267"/>
  <c r="R70" i="267"/>
  <c r="U70" i="267"/>
  <c r="T70" i="267"/>
  <c r="S70" i="267"/>
  <c r="V70" i="267"/>
  <c r="W69" i="267"/>
  <c r="R69" i="267"/>
  <c r="T69" i="267"/>
  <c r="U69" i="267"/>
  <c r="S69" i="267"/>
  <c r="V69" i="267"/>
  <c r="R68" i="267"/>
  <c r="W68" i="267"/>
  <c r="V68" i="267"/>
  <c r="U68" i="267"/>
  <c r="T68" i="267"/>
  <c r="S68" i="267"/>
  <c r="T67" i="267"/>
  <c r="V67" i="267"/>
  <c r="U67" i="267"/>
  <c r="W67" i="267"/>
  <c r="S67" i="267"/>
  <c r="R67" i="267"/>
  <c r="X67" i="267" s="1"/>
  <c r="Z67" i="267" s="1"/>
  <c r="V66" i="267"/>
  <c r="U66" i="267"/>
  <c r="T66" i="267"/>
  <c r="S66" i="267"/>
  <c r="R66" i="267"/>
  <c r="W66" i="267"/>
  <c r="V65" i="267"/>
  <c r="W65" i="267"/>
  <c r="U65" i="267"/>
  <c r="R65" i="267"/>
  <c r="S65" i="267"/>
  <c r="T65" i="267"/>
  <c r="R64" i="267"/>
  <c r="V64" i="267"/>
  <c r="U64" i="267"/>
  <c r="W64" i="267"/>
  <c r="S64" i="267"/>
  <c r="T64" i="267"/>
  <c r="W63" i="267"/>
  <c r="U63" i="267"/>
  <c r="S63" i="267"/>
  <c r="R63" i="267"/>
  <c r="V63" i="267"/>
  <c r="T63" i="267"/>
  <c r="V62" i="267"/>
  <c r="U62" i="267"/>
  <c r="T62" i="267"/>
  <c r="S62" i="267"/>
  <c r="R62" i="267"/>
  <c r="W62" i="267"/>
  <c r="T61" i="267"/>
  <c r="U61" i="267"/>
  <c r="V61" i="267"/>
  <c r="W61" i="267"/>
  <c r="S61" i="267"/>
  <c r="R61" i="267"/>
  <c r="X61" i="267" s="1"/>
  <c r="Z61" i="267" s="1"/>
  <c r="R60" i="267"/>
  <c r="S60" i="267"/>
  <c r="T60" i="267"/>
  <c r="U60" i="267"/>
  <c r="V60" i="267"/>
  <c r="W60" i="267"/>
  <c r="T59" i="267"/>
  <c r="U59" i="267"/>
  <c r="W59" i="267"/>
  <c r="R59" i="267"/>
  <c r="V59" i="267"/>
  <c r="S59" i="267"/>
  <c r="W58" i="267"/>
  <c r="R58" i="267"/>
  <c r="U58" i="267"/>
  <c r="S58" i="267"/>
  <c r="T58" i="267"/>
  <c r="V58" i="267"/>
  <c r="W57" i="267"/>
  <c r="V57" i="267"/>
  <c r="U57" i="267"/>
  <c r="T57" i="267"/>
  <c r="S57" i="267"/>
  <c r="R57" i="267"/>
  <c r="X57" i="267" s="1"/>
  <c r="Z57" i="267" s="1"/>
  <c r="R162" i="267"/>
  <c r="I57" i="267"/>
  <c r="S56" i="267"/>
  <c r="W56" i="267"/>
  <c r="V56" i="267"/>
  <c r="U56" i="267"/>
  <c r="T56" i="267"/>
  <c r="R56" i="267"/>
  <c r="X56" i="267" s="1"/>
  <c r="Z56" i="267" s="1"/>
  <c r="S55" i="267"/>
  <c r="T55" i="267"/>
  <c r="W55" i="267"/>
  <c r="V55" i="267"/>
  <c r="U55" i="267"/>
  <c r="R55" i="267"/>
  <c r="X55" i="267" s="1"/>
  <c r="Z55" i="267" s="1"/>
  <c r="I55" i="267"/>
  <c r="R160" i="267"/>
  <c r="R54" i="267"/>
  <c r="S54" i="267"/>
  <c r="T54" i="267"/>
  <c r="U54" i="267"/>
  <c r="V54" i="267"/>
  <c r="W54" i="267"/>
  <c r="R53" i="267"/>
  <c r="W53" i="267"/>
  <c r="V53" i="267"/>
  <c r="U53" i="267"/>
  <c r="T53" i="267"/>
  <c r="S53" i="267"/>
  <c r="W52" i="267"/>
  <c r="V52" i="267"/>
  <c r="U52" i="267"/>
  <c r="T52" i="267"/>
  <c r="R52" i="267"/>
  <c r="S52" i="267"/>
  <c r="U51" i="267"/>
  <c r="T51" i="267"/>
  <c r="S51" i="267"/>
  <c r="R51" i="267"/>
  <c r="W51" i="267"/>
  <c r="V51" i="267"/>
  <c r="T50" i="267"/>
  <c r="S50" i="267"/>
  <c r="U50" i="267"/>
  <c r="V50" i="267"/>
  <c r="W50" i="267"/>
  <c r="R50" i="267"/>
  <c r="X50" i="267" s="1"/>
  <c r="Z50" i="267" s="1"/>
  <c r="W49" i="267"/>
  <c r="V49" i="267"/>
  <c r="R49" i="267"/>
  <c r="S49" i="267"/>
  <c r="T49" i="267"/>
  <c r="U49" i="267"/>
  <c r="V48" i="267"/>
  <c r="W48" i="267"/>
  <c r="T48" i="267"/>
  <c r="U48" i="267"/>
  <c r="R48" i="267"/>
  <c r="S48" i="267"/>
  <c r="R47" i="267"/>
  <c r="V47" i="267"/>
  <c r="U47" i="267"/>
  <c r="W47" i="267"/>
  <c r="T47" i="267"/>
  <c r="S47" i="267"/>
  <c r="I47" i="267"/>
  <c r="T160" i="267"/>
  <c r="V46" i="267"/>
  <c r="U46" i="267"/>
  <c r="T46" i="267"/>
  <c r="S46" i="267"/>
  <c r="R46" i="267"/>
  <c r="W46" i="267"/>
  <c r="V45" i="267"/>
  <c r="U45" i="267"/>
  <c r="S45" i="267"/>
  <c r="R45" i="267"/>
  <c r="T45" i="267"/>
  <c r="W45" i="267"/>
  <c r="R44" i="267"/>
  <c r="W44" i="267"/>
  <c r="V44" i="267"/>
  <c r="U44" i="267"/>
  <c r="T44" i="267"/>
  <c r="S44" i="267"/>
  <c r="V43" i="267"/>
  <c r="W43" i="267"/>
  <c r="T43" i="267"/>
  <c r="U43" i="267"/>
  <c r="S43" i="267"/>
  <c r="R43" i="267"/>
  <c r="X43" i="267" s="1"/>
  <c r="Z43" i="267" s="1"/>
  <c r="W42" i="267"/>
  <c r="R42" i="267"/>
  <c r="V42" i="267"/>
  <c r="S42" i="267"/>
  <c r="T42" i="267"/>
  <c r="U42" i="267"/>
  <c r="Q159" i="267"/>
  <c r="U159" i="267"/>
  <c r="I42" i="267"/>
  <c r="R41" i="267"/>
  <c r="S41" i="267"/>
  <c r="T41" i="267"/>
  <c r="U41" i="267"/>
  <c r="V41" i="267"/>
  <c r="W41" i="267"/>
  <c r="W40" i="267"/>
  <c r="V40" i="267"/>
  <c r="U40" i="267"/>
  <c r="S40" i="267"/>
  <c r="R40" i="267"/>
  <c r="T40" i="267"/>
  <c r="U162" i="267"/>
  <c r="I40" i="267"/>
  <c r="V39" i="267"/>
  <c r="W39" i="267"/>
  <c r="T39" i="267"/>
  <c r="S39" i="267"/>
  <c r="U39" i="267"/>
  <c r="R39" i="267"/>
  <c r="X39" i="267" s="1"/>
  <c r="Z39" i="267" s="1"/>
  <c r="W38" i="267"/>
  <c r="R38" i="267"/>
  <c r="S38" i="267"/>
  <c r="T38" i="267"/>
  <c r="U38" i="267"/>
  <c r="V38" i="267"/>
  <c r="R37" i="267"/>
  <c r="W37" i="267"/>
  <c r="S37" i="267"/>
  <c r="T37" i="267"/>
  <c r="V37" i="267"/>
  <c r="U37" i="267"/>
  <c r="W162" i="267"/>
  <c r="I37" i="267"/>
  <c r="T36" i="267"/>
  <c r="W36" i="267"/>
  <c r="V36" i="267"/>
  <c r="U36" i="267"/>
  <c r="S36" i="267"/>
  <c r="R36" i="267"/>
  <c r="X36" i="267" s="1"/>
  <c r="Z36" i="267" s="1"/>
  <c r="W35" i="267"/>
  <c r="R35" i="267"/>
  <c r="V35" i="267"/>
  <c r="U35" i="267"/>
  <c r="T35" i="267"/>
  <c r="S35" i="267"/>
  <c r="I35" i="267"/>
  <c r="W159" i="267"/>
  <c r="R34" i="267"/>
  <c r="S34" i="267"/>
  <c r="U34" i="267"/>
  <c r="W34" i="267"/>
  <c r="V34" i="267"/>
  <c r="T34" i="267"/>
  <c r="T33" i="267"/>
  <c r="S33" i="267"/>
  <c r="W33" i="267"/>
  <c r="R33" i="267"/>
  <c r="U33" i="267"/>
  <c r="V33" i="267"/>
  <c r="T32" i="267"/>
  <c r="U32" i="267"/>
  <c r="V32" i="267"/>
  <c r="W32" i="267"/>
  <c r="R32" i="267"/>
  <c r="S32" i="267"/>
  <c r="W31" i="267"/>
  <c r="V31" i="267"/>
  <c r="U31" i="267"/>
  <c r="T31" i="267"/>
  <c r="S31" i="267"/>
  <c r="R31" i="267"/>
  <c r="X31" i="267" s="1"/>
  <c r="Z31" i="267" s="1"/>
  <c r="U30" i="267"/>
  <c r="T30" i="267"/>
  <c r="S30" i="267"/>
  <c r="R30" i="267"/>
  <c r="V30" i="267"/>
  <c r="W30" i="267"/>
  <c r="I30" i="267"/>
  <c r="Q162" i="267"/>
  <c r="S162" i="267" s="1"/>
  <c r="R29" i="267"/>
  <c r="S29" i="267"/>
  <c r="U29" i="267"/>
  <c r="V29" i="267"/>
  <c r="W29" i="267"/>
  <c r="T29" i="267"/>
  <c r="T28" i="267"/>
  <c r="R28" i="267"/>
  <c r="S28" i="267"/>
  <c r="W28" i="267"/>
  <c r="V28" i="267"/>
  <c r="U28" i="267"/>
  <c r="W27" i="267"/>
  <c r="R27" i="267"/>
  <c r="S27" i="267"/>
  <c r="T27" i="267"/>
  <c r="U27" i="267"/>
  <c r="V27" i="267"/>
  <c r="T26" i="267"/>
  <c r="U26" i="267"/>
  <c r="W26" i="267"/>
  <c r="V26" i="267"/>
  <c r="R26" i="267"/>
  <c r="S26" i="267"/>
  <c r="T25" i="267"/>
  <c r="W25" i="267"/>
  <c r="S25" i="267"/>
  <c r="U25" i="267"/>
  <c r="V25" i="267"/>
  <c r="R25" i="267"/>
  <c r="X25" i="267" s="1"/>
  <c r="Z25" i="267" s="1"/>
  <c r="W24" i="267"/>
  <c r="V24" i="267"/>
  <c r="U24" i="267"/>
  <c r="T24" i="267"/>
  <c r="S24" i="267"/>
  <c r="R24" i="267"/>
  <c r="X24" i="267" s="1"/>
  <c r="Z24" i="267" s="1"/>
  <c r="R23" i="267"/>
  <c r="S23" i="267"/>
  <c r="T23" i="267"/>
  <c r="U23" i="267"/>
  <c r="V23" i="267"/>
  <c r="W23" i="267"/>
  <c r="U22" i="267"/>
  <c r="V22" i="267"/>
  <c r="W22" i="267"/>
  <c r="T22" i="267"/>
  <c r="S22" i="267"/>
  <c r="R22" i="267"/>
  <c r="X22" i="267" s="1"/>
  <c r="Z22" i="267" s="1"/>
  <c r="R21" i="267"/>
  <c r="T21" i="267"/>
  <c r="S21" i="267"/>
  <c r="W21" i="267"/>
  <c r="V21" i="267"/>
  <c r="U21" i="267"/>
  <c r="V20" i="267"/>
  <c r="U20" i="267"/>
  <c r="T20" i="267"/>
  <c r="W20" i="267"/>
  <c r="S20" i="267"/>
  <c r="R20" i="267"/>
  <c r="X20" i="267" s="1"/>
  <c r="Z20" i="267" s="1"/>
  <c r="T19" i="267"/>
  <c r="S19" i="267"/>
  <c r="R19" i="267"/>
  <c r="U19" i="267"/>
  <c r="W19" i="267"/>
  <c r="V19" i="267"/>
  <c r="U18" i="267"/>
  <c r="V18" i="267"/>
  <c r="W18" i="267"/>
  <c r="R18" i="267"/>
  <c r="S18" i="267"/>
  <c r="T18" i="267"/>
  <c r="R17" i="267"/>
  <c r="S17" i="267"/>
  <c r="T17" i="267"/>
  <c r="U17" i="267"/>
  <c r="W17" i="267"/>
  <c r="V17" i="267"/>
  <c r="W16" i="267"/>
  <c r="V16" i="267"/>
  <c r="U16" i="267"/>
  <c r="T16" i="267"/>
  <c r="S16" i="267"/>
  <c r="R16" i="267"/>
  <c r="X16" i="267" s="1"/>
  <c r="Z16" i="267" s="1"/>
  <c r="W15" i="267"/>
  <c r="S15" i="267"/>
  <c r="R15" i="267"/>
  <c r="V15" i="267"/>
  <c r="U15" i="267"/>
  <c r="T15" i="267"/>
  <c r="R14" i="267"/>
  <c r="S14" i="267"/>
  <c r="T14" i="267"/>
  <c r="U14" i="267"/>
  <c r="V14" i="267"/>
  <c r="W14" i="267"/>
  <c r="R13" i="267"/>
  <c r="S13" i="267"/>
  <c r="T13" i="267"/>
  <c r="U13" i="267"/>
  <c r="W13" i="267"/>
  <c r="V13" i="267"/>
  <c r="U12" i="267"/>
  <c r="W12" i="267"/>
  <c r="T12" i="267"/>
  <c r="S12" i="267"/>
  <c r="R12" i="267"/>
  <c r="V12" i="267"/>
  <c r="W11" i="267"/>
  <c r="U11" i="267"/>
  <c r="T11" i="267"/>
  <c r="S11" i="267"/>
  <c r="V11" i="267"/>
  <c r="R11" i="267"/>
  <c r="X11" i="267" s="1"/>
  <c r="Z11" i="267" s="1"/>
  <c r="S10" i="267"/>
  <c r="T10" i="267"/>
  <c r="U10" i="267"/>
  <c r="V10" i="267"/>
  <c r="W10" i="267"/>
  <c r="R10" i="267"/>
  <c r="X10" i="267" s="1"/>
  <c r="Z10" i="267" s="1"/>
  <c r="V9" i="267"/>
  <c r="U9" i="267"/>
  <c r="T9" i="267"/>
  <c r="S9" i="267"/>
  <c r="R9" i="267"/>
  <c r="W9" i="267"/>
  <c r="W8" i="267"/>
  <c r="V8" i="267"/>
  <c r="U8" i="267"/>
  <c r="T8" i="267"/>
  <c r="S8" i="267"/>
  <c r="R8" i="267"/>
  <c r="X8" i="267" s="1"/>
  <c r="Z8" i="267" s="1"/>
  <c r="S7" i="267"/>
  <c r="R7" i="267"/>
  <c r="T7" i="267"/>
  <c r="U7" i="267"/>
  <c r="W7" i="267"/>
  <c r="V7" i="267"/>
  <c r="T6" i="267"/>
  <c r="V6" i="267"/>
  <c r="S6" i="267"/>
  <c r="W6" i="267"/>
  <c r="U6" i="267"/>
  <c r="R6" i="267"/>
  <c r="X6" i="267" s="1"/>
  <c r="Z6" i="267" s="1"/>
  <c r="U160" i="267"/>
  <c r="I6" i="267"/>
  <c r="AE6" i="267"/>
  <c r="AJ5" i="267"/>
  <c r="S5" i="267"/>
  <c r="R5" i="267"/>
  <c r="W5" i="267"/>
  <c r="V5" i="267"/>
  <c r="U5" i="267"/>
  <c r="T5" i="267"/>
  <c r="W4" i="267"/>
  <c r="V4" i="267"/>
  <c r="U4" i="267"/>
  <c r="T4" i="267"/>
  <c r="S4" i="267"/>
  <c r="R4" i="267"/>
  <c r="X4" i="267" s="1"/>
  <c r="Z4" i="267" s="1"/>
  <c r="T3" i="267"/>
  <c r="U3" i="267"/>
  <c r="V3" i="267"/>
  <c r="W3" i="267"/>
  <c r="S3" i="267"/>
  <c r="R3" i="267"/>
  <c r="X3" i="267" s="1"/>
  <c r="Z3" i="267" s="1"/>
  <c r="I3" i="267"/>
  <c r="T159" i="267"/>
  <c r="V159" i="267"/>
  <c r="Q160" i="267"/>
  <c r="S160" i="267" s="1"/>
  <c r="R2" i="267"/>
  <c r="T2" i="267"/>
  <c r="T155" i="267" s="1"/>
  <c r="V2" i="267"/>
  <c r="V155" i="267" s="1"/>
  <c r="W2" i="267"/>
  <c r="W155" i="267" s="1"/>
  <c r="U2" i="267"/>
  <c r="U155" i="267" s="1"/>
  <c r="G155" i="267"/>
  <c r="S2" i="267"/>
  <c r="S155" i="267" s="1"/>
  <c r="V160" i="267"/>
  <c r="W160" i="267"/>
  <c r="A155" i="267"/>
  <c r="I2" i="267"/>
  <c r="R153" i="264"/>
  <c r="S153" i="264"/>
  <c r="T153" i="264"/>
  <c r="U153" i="264"/>
  <c r="V153" i="264"/>
  <c r="W153" i="264"/>
  <c r="S152" i="264"/>
  <c r="T152" i="264"/>
  <c r="U152" i="264"/>
  <c r="V152" i="264"/>
  <c r="W152" i="264"/>
  <c r="R152" i="264"/>
  <c r="X152" i="264" s="1"/>
  <c r="Z152" i="264" s="1"/>
  <c r="S151" i="264"/>
  <c r="U151" i="264"/>
  <c r="V151" i="264"/>
  <c r="W151" i="264"/>
  <c r="R151" i="264"/>
  <c r="T151" i="264"/>
  <c r="R150" i="264"/>
  <c r="S150" i="264"/>
  <c r="T150" i="264"/>
  <c r="U150" i="264"/>
  <c r="V150" i="264"/>
  <c r="W150" i="264"/>
  <c r="R149" i="264"/>
  <c r="S149" i="264"/>
  <c r="T149" i="264"/>
  <c r="U149" i="264"/>
  <c r="V149" i="264"/>
  <c r="W149" i="264"/>
  <c r="R148" i="264"/>
  <c r="S148" i="264"/>
  <c r="T148" i="264"/>
  <c r="U148" i="264"/>
  <c r="V148" i="264"/>
  <c r="W148" i="264"/>
  <c r="W147" i="264"/>
  <c r="U147" i="264"/>
  <c r="V147" i="264"/>
  <c r="T147" i="264"/>
  <c r="S147" i="264"/>
  <c r="R147" i="264"/>
  <c r="X147" i="264" s="1"/>
  <c r="Z147" i="264" s="1"/>
  <c r="V146" i="264"/>
  <c r="W146" i="264"/>
  <c r="U146" i="264"/>
  <c r="T146" i="264"/>
  <c r="S146" i="264"/>
  <c r="R146" i="264"/>
  <c r="X146" i="264" s="1"/>
  <c r="Z146" i="264" s="1"/>
  <c r="R145" i="264"/>
  <c r="V145" i="264"/>
  <c r="U145" i="264"/>
  <c r="T145" i="264"/>
  <c r="S145" i="264"/>
  <c r="W145" i="264"/>
  <c r="W144" i="264"/>
  <c r="V144" i="264"/>
  <c r="U144" i="264"/>
  <c r="T144" i="264"/>
  <c r="S144" i="264"/>
  <c r="R144" i="264"/>
  <c r="X144" i="264" s="1"/>
  <c r="Z144" i="264" s="1"/>
  <c r="R143" i="264"/>
  <c r="U143" i="264"/>
  <c r="T143" i="264"/>
  <c r="S143" i="264"/>
  <c r="V143" i="264"/>
  <c r="W143" i="264"/>
  <c r="S142" i="264"/>
  <c r="T142" i="264"/>
  <c r="U142" i="264"/>
  <c r="V142" i="264"/>
  <c r="W142" i="264"/>
  <c r="R142" i="264"/>
  <c r="X142" i="264" s="1"/>
  <c r="Z142" i="264" s="1"/>
  <c r="S141" i="264"/>
  <c r="T141" i="264"/>
  <c r="U141" i="264"/>
  <c r="W141" i="264"/>
  <c r="V141" i="264"/>
  <c r="R141" i="264"/>
  <c r="X141" i="264" s="1"/>
  <c r="Z141" i="264" s="1"/>
  <c r="U140" i="264"/>
  <c r="R140" i="264"/>
  <c r="S140" i="264"/>
  <c r="T140" i="264"/>
  <c r="V140" i="264"/>
  <c r="W140" i="264"/>
  <c r="T139" i="264"/>
  <c r="U139" i="264"/>
  <c r="V139" i="264"/>
  <c r="W139" i="264"/>
  <c r="S139" i="264"/>
  <c r="R139" i="264"/>
  <c r="X139" i="264" s="1"/>
  <c r="Z139" i="264" s="1"/>
  <c r="S138" i="264"/>
  <c r="T138" i="264"/>
  <c r="U138" i="264"/>
  <c r="V138" i="264"/>
  <c r="W138" i="264"/>
  <c r="R138" i="264"/>
  <c r="X138" i="264" s="1"/>
  <c r="Z138" i="264" s="1"/>
  <c r="S137" i="264"/>
  <c r="T137" i="264"/>
  <c r="U137" i="264"/>
  <c r="V137" i="264"/>
  <c r="W137" i="264"/>
  <c r="R137" i="264"/>
  <c r="X137" i="264" s="1"/>
  <c r="Z137" i="264" s="1"/>
  <c r="R136" i="264"/>
  <c r="W136" i="264"/>
  <c r="T136" i="264"/>
  <c r="S136" i="264"/>
  <c r="U136" i="264"/>
  <c r="V136" i="264"/>
  <c r="S135" i="264"/>
  <c r="T135" i="264"/>
  <c r="U135" i="264"/>
  <c r="V135" i="264"/>
  <c r="W135" i="264"/>
  <c r="R135" i="264"/>
  <c r="X135" i="264" s="1"/>
  <c r="Z135" i="264" s="1"/>
  <c r="R134" i="264"/>
  <c r="S134" i="264"/>
  <c r="T134" i="264"/>
  <c r="U134" i="264"/>
  <c r="V134" i="264"/>
  <c r="W134" i="264"/>
  <c r="S133" i="264"/>
  <c r="W133" i="264"/>
  <c r="R133" i="264"/>
  <c r="T133" i="264"/>
  <c r="U133" i="264"/>
  <c r="V133" i="264"/>
  <c r="V132" i="264"/>
  <c r="W132" i="264"/>
  <c r="R132" i="264"/>
  <c r="S132" i="264"/>
  <c r="T132" i="264"/>
  <c r="U132" i="264"/>
  <c r="W131" i="264"/>
  <c r="V131" i="264"/>
  <c r="U131" i="264"/>
  <c r="T131" i="264"/>
  <c r="S131" i="264"/>
  <c r="R131" i="264"/>
  <c r="X131" i="264" s="1"/>
  <c r="Z131" i="264" s="1"/>
  <c r="T130" i="264"/>
  <c r="S130" i="264"/>
  <c r="R130" i="264"/>
  <c r="W130" i="264"/>
  <c r="V130" i="264"/>
  <c r="U130" i="264"/>
  <c r="W129" i="264"/>
  <c r="V129" i="264"/>
  <c r="U129" i="264"/>
  <c r="T129" i="264"/>
  <c r="S129" i="264"/>
  <c r="R129" i="264"/>
  <c r="X129" i="264" s="1"/>
  <c r="Z129" i="264" s="1"/>
  <c r="S128" i="264"/>
  <c r="T128" i="264"/>
  <c r="U128" i="264"/>
  <c r="V128" i="264"/>
  <c r="W128" i="264"/>
  <c r="R128" i="264"/>
  <c r="X128" i="264" s="1"/>
  <c r="Z128" i="264" s="1"/>
  <c r="R127" i="264"/>
  <c r="S127" i="264"/>
  <c r="T127" i="264"/>
  <c r="U127" i="264"/>
  <c r="V127" i="264"/>
  <c r="W127" i="264"/>
  <c r="U126" i="264"/>
  <c r="R126" i="264"/>
  <c r="S126" i="264"/>
  <c r="T126" i="264"/>
  <c r="V126" i="264"/>
  <c r="W126" i="264"/>
  <c r="U125" i="264"/>
  <c r="V125" i="264"/>
  <c r="W125" i="264"/>
  <c r="R125" i="264"/>
  <c r="S125" i="264"/>
  <c r="T125" i="264"/>
  <c r="V124" i="264"/>
  <c r="W124" i="264"/>
  <c r="U124" i="264"/>
  <c r="T124" i="264"/>
  <c r="S124" i="264"/>
  <c r="R124" i="264"/>
  <c r="X124" i="264" s="1"/>
  <c r="Z124" i="264" s="1"/>
  <c r="U123" i="264"/>
  <c r="S123" i="264"/>
  <c r="R123" i="264"/>
  <c r="W123" i="264"/>
  <c r="V123" i="264"/>
  <c r="T123" i="264"/>
  <c r="W122" i="264"/>
  <c r="U122" i="264"/>
  <c r="T122" i="264"/>
  <c r="S122" i="264"/>
  <c r="R122" i="264"/>
  <c r="V122" i="264"/>
  <c r="V121" i="264"/>
  <c r="U121" i="264"/>
  <c r="T121" i="264"/>
  <c r="S121" i="264"/>
  <c r="R121" i="264"/>
  <c r="W121" i="264"/>
  <c r="S120" i="264"/>
  <c r="R120" i="264"/>
  <c r="U120" i="264"/>
  <c r="V120" i="264"/>
  <c r="W120" i="264"/>
  <c r="T120" i="264"/>
  <c r="W119" i="264"/>
  <c r="R119" i="264"/>
  <c r="S119" i="264"/>
  <c r="T119" i="264"/>
  <c r="U119" i="264"/>
  <c r="V119" i="264"/>
  <c r="T118" i="264"/>
  <c r="S118" i="264"/>
  <c r="R118" i="264"/>
  <c r="U118" i="264"/>
  <c r="V118" i="264"/>
  <c r="W118" i="264"/>
  <c r="R117" i="264"/>
  <c r="S117" i="264"/>
  <c r="T117" i="264"/>
  <c r="U117" i="264"/>
  <c r="V117" i="264"/>
  <c r="W117" i="264"/>
  <c r="V116" i="264"/>
  <c r="W116" i="264"/>
  <c r="R116" i="264"/>
  <c r="S116" i="264"/>
  <c r="T116" i="264"/>
  <c r="U116" i="264"/>
  <c r="R115" i="264"/>
  <c r="S115" i="264"/>
  <c r="T115" i="264"/>
  <c r="U115" i="264"/>
  <c r="W115" i="264"/>
  <c r="V115" i="264"/>
  <c r="R114" i="264"/>
  <c r="S114" i="264"/>
  <c r="T114" i="264"/>
  <c r="U114" i="264"/>
  <c r="V114" i="264"/>
  <c r="W114" i="264"/>
  <c r="R162" i="264"/>
  <c r="I114" i="264"/>
  <c r="R113" i="264"/>
  <c r="U113" i="264"/>
  <c r="W113" i="264"/>
  <c r="V113" i="264"/>
  <c r="T113" i="264"/>
  <c r="S113" i="264"/>
  <c r="W112" i="264"/>
  <c r="S112" i="264"/>
  <c r="V112" i="264"/>
  <c r="U112" i="264"/>
  <c r="T112" i="264"/>
  <c r="R112" i="264"/>
  <c r="X112" i="264" s="1"/>
  <c r="Z112" i="264" s="1"/>
  <c r="U111" i="264"/>
  <c r="R111" i="264"/>
  <c r="T111" i="264"/>
  <c r="S111" i="264"/>
  <c r="W111" i="264"/>
  <c r="V111" i="264"/>
  <c r="V110" i="264"/>
  <c r="U110" i="264"/>
  <c r="T110" i="264"/>
  <c r="S110" i="264"/>
  <c r="R110" i="264"/>
  <c r="W110" i="264"/>
  <c r="T162" i="264"/>
  <c r="I110" i="264"/>
  <c r="T109" i="264"/>
  <c r="R109" i="264"/>
  <c r="V109" i="264"/>
  <c r="U109" i="264"/>
  <c r="W109" i="264"/>
  <c r="S109" i="264"/>
  <c r="V162" i="264"/>
  <c r="I109" i="264"/>
  <c r="T108" i="264"/>
  <c r="S108" i="264"/>
  <c r="R108" i="264"/>
  <c r="W108" i="264"/>
  <c r="V108" i="264"/>
  <c r="U108" i="264"/>
  <c r="V107" i="264"/>
  <c r="R107" i="264"/>
  <c r="S107" i="264"/>
  <c r="T107" i="264"/>
  <c r="U107" i="264"/>
  <c r="W107" i="264"/>
  <c r="R106" i="264"/>
  <c r="S106" i="264"/>
  <c r="T106" i="264"/>
  <c r="U106" i="264"/>
  <c r="V106" i="264"/>
  <c r="W106" i="264"/>
  <c r="R105" i="264"/>
  <c r="S105" i="264"/>
  <c r="T105" i="264"/>
  <c r="U105" i="264"/>
  <c r="V105" i="264"/>
  <c r="W105" i="264"/>
  <c r="S104" i="264"/>
  <c r="R104" i="264"/>
  <c r="T104" i="264"/>
  <c r="W104" i="264"/>
  <c r="U104" i="264"/>
  <c r="V104" i="264"/>
  <c r="V103" i="264"/>
  <c r="S103" i="264"/>
  <c r="W103" i="264"/>
  <c r="U103" i="264"/>
  <c r="R103" i="264"/>
  <c r="T103" i="264"/>
  <c r="W102" i="264"/>
  <c r="T102" i="264"/>
  <c r="S102" i="264"/>
  <c r="U102" i="264"/>
  <c r="R102" i="264"/>
  <c r="V102" i="264"/>
  <c r="R101" i="264"/>
  <c r="W101" i="264"/>
  <c r="V101" i="264"/>
  <c r="U101" i="264"/>
  <c r="T101" i="264"/>
  <c r="S101" i="264"/>
  <c r="T100" i="264"/>
  <c r="U100" i="264"/>
  <c r="S100" i="264"/>
  <c r="R100" i="264"/>
  <c r="W100" i="264"/>
  <c r="V100" i="264"/>
  <c r="S99" i="264"/>
  <c r="T99" i="264"/>
  <c r="U99" i="264"/>
  <c r="V99" i="264"/>
  <c r="R99" i="264"/>
  <c r="W99" i="264"/>
  <c r="W98" i="264"/>
  <c r="V98" i="264"/>
  <c r="U98" i="264"/>
  <c r="R98" i="264"/>
  <c r="S98" i="264"/>
  <c r="T98" i="264"/>
  <c r="V97" i="264"/>
  <c r="U97" i="264"/>
  <c r="T97" i="264"/>
  <c r="S97" i="264"/>
  <c r="R97" i="264"/>
  <c r="W97" i="264"/>
  <c r="R96" i="264"/>
  <c r="T96" i="264"/>
  <c r="S96" i="264"/>
  <c r="U96" i="264"/>
  <c r="V96" i="264"/>
  <c r="W96" i="264"/>
  <c r="W95" i="264"/>
  <c r="V95" i="264"/>
  <c r="U95" i="264"/>
  <c r="R95" i="264"/>
  <c r="S95" i="264"/>
  <c r="T95" i="264"/>
  <c r="T94" i="264"/>
  <c r="U94" i="264"/>
  <c r="R94" i="264"/>
  <c r="W94" i="264"/>
  <c r="S94" i="264"/>
  <c r="V94" i="264"/>
  <c r="T93" i="264"/>
  <c r="U93" i="264"/>
  <c r="V93" i="264"/>
  <c r="W93" i="264"/>
  <c r="R93" i="264"/>
  <c r="S93" i="264"/>
  <c r="W92" i="264"/>
  <c r="T92" i="264"/>
  <c r="S92" i="264"/>
  <c r="R92" i="264"/>
  <c r="V92" i="264"/>
  <c r="U92" i="264"/>
  <c r="U91" i="264"/>
  <c r="V91" i="264"/>
  <c r="W91" i="264"/>
  <c r="R91" i="264"/>
  <c r="S91" i="264"/>
  <c r="T91" i="264"/>
  <c r="T90" i="264"/>
  <c r="R90" i="264"/>
  <c r="S90" i="264"/>
  <c r="U90" i="264"/>
  <c r="W90" i="264"/>
  <c r="V90" i="264"/>
  <c r="U89" i="264"/>
  <c r="V89" i="264"/>
  <c r="W89" i="264"/>
  <c r="R89" i="264"/>
  <c r="S89" i="264"/>
  <c r="T89" i="264"/>
  <c r="W88" i="264"/>
  <c r="V88" i="264"/>
  <c r="U88" i="264"/>
  <c r="R88" i="264"/>
  <c r="S88" i="264"/>
  <c r="T88" i="264"/>
  <c r="W87" i="264"/>
  <c r="T87" i="264"/>
  <c r="S87" i="264"/>
  <c r="R87" i="264"/>
  <c r="U87" i="264"/>
  <c r="V87" i="264"/>
  <c r="S86" i="264"/>
  <c r="W86" i="264"/>
  <c r="V86" i="264"/>
  <c r="R86" i="264"/>
  <c r="U86" i="264"/>
  <c r="T86" i="264"/>
  <c r="I86" i="264"/>
  <c r="R159" i="264"/>
  <c r="R85" i="264"/>
  <c r="S85" i="264"/>
  <c r="T85" i="264"/>
  <c r="U85" i="264"/>
  <c r="V85" i="264"/>
  <c r="W85" i="264"/>
  <c r="V84" i="264"/>
  <c r="W84" i="264"/>
  <c r="R84" i="264"/>
  <c r="S84" i="264"/>
  <c r="T84" i="264"/>
  <c r="U84" i="264"/>
  <c r="W83" i="264"/>
  <c r="V83" i="264"/>
  <c r="U83" i="264"/>
  <c r="T83" i="264"/>
  <c r="S83" i="264"/>
  <c r="R83" i="264"/>
  <c r="X83" i="264" s="1"/>
  <c r="Z83" i="264" s="1"/>
  <c r="W82" i="264"/>
  <c r="V82" i="264"/>
  <c r="U82" i="264"/>
  <c r="T82" i="264"/>
  <c r="S82" i="264"/>
  <c r="R82" i="264"/>
  <c r="X82" i="264" s="1"/>
  <c r="Z82" i="264" s="1"/>
  <c r="W81" i="264"/>
  <c r="T81" i="264"/>
  <c r="R81" i="264"/>
  <c r="S81" i="264"/>
  <c r="U81" i="264"/>
  <c r="V81" i="264"/>
  <c r="T80" i="264"/>
  <c r="U80" i="264"/>
  <c r="R80" i="264"/>
  <c r="V80" i="264"/>
  <c r="W80" i="264"/>
  <c r="S80" i="264"/>
  <c r="R79" i="264"/>
  <c r="S79" i="264"/>
  <c r="T79" i="264"/>
  <c r="U79" i="264"/>
  <c r="V79" i="264"/>
  <c r="W79" i="264"/>
  <c r="U78" i="264"/>
  <c r="V78" i="264"/>
  <c r="W78" i="264"/>
  <c r="S78" i="264"/>
  <c r="R78" i="264"/>
  <c r="T78" i="264"/>
  <c r="S77" i="264"/>
  <c r="R77" i="264"/>
  <c r="W77" i="264"/>
  <c r="V77" i="264"/>
  <c r="U77" i="264"/>
  <c r="T77" i="264"/>
  <c r="U76" i="264"/>
  <c r="W76" i="264"/>
  <c r="V76" i="264"/>
  <c r="T76" i="264"/>
  <c r="S76" i="264"/>
  <c r="R76" i="264"/>
  <c r="X76" i="264" s="1"/>
  <c r="Z76" i="264" s="1"/>
  <c r="U75" i="264"/>
  <c r="V75" i="264"/>
  <c r="R75" i="264"/>
  <c r="S75" i="264"/>
  <c r="W75" i="264"/>
  <c r="T75" i="264"/>
  <c r="R74" i="264"/>
  <c r="V74" i="264"/>
  <c r="W74" i="264"/>
  <c r="U74" i="264"/>
  <c r="S74" i="264"/>
  <c r="T74" i="264"/>
  <c r="W73" i="264"/>
  <c r="R73" i="264"/>
  <c r="S73" i="264"/>
  <c r="T73" i="264"/>
  <c r="U73" i="264"/>
  <c r="V73" i="264"/>
  <c r="W72" i="264"/>
  <c r="V72" i="264"/>
  <c r="U72" i="264"/>
  <c r="T72" i="264"/>
  <c r="S72" i="264"/>
  <c r="R72" i="264"/>
  <c r="X72" i="264" s="1"/>
  <c r="Z72" i="264" s="1"/>
  <c r="W71" i="264"/>
  <c r="R71" i="264"/>
  <c r="S71" i="264"/>
  <c r="T71" i="264"/>
  <c r="U71" i="264"/>
  <c r="V71" i="264"/>
  <c r="R160" i="264"/>
  <c r="I71" i="264"/>
  <c r="S70" i="264"/>
  <c r="T70" i="264"/>
  <c r="U70" i="264"/>
  <c r="V70" i="264"/>
  <c r="W70" i="264"/>
  <c r="R70" i="264"/>
  <c r="X70" i="264" s="1"/>
  <c r="Z70" i="264" s="1"/>
  <c r="U69" i="264"/>
  <c r="V69" i="264"/>
  <c r="R69" i="264"/>
  <c r="W69" i="264"/>
  <c r="S69" i="264"/>
  <c r="T69" i="264"/>
  <c r="V68" i="264"/>
  <c r="U68" i="264"/>
  <c r="S68" i="264"/>
  <c r="R68" i="264"/>
  <c r="T68" i="264"/>
  <c r="W68" i="264"/>
  <c r="U67" i="264"/>
  <c r="R67" i="264"/>
  <c r="S67" i="264"/>
  <c r="T67" i="264"/>
  <c r="V67" i="264"/>
  <c r="W67" i="264"/>
  <c r="U66" i="264"/>
  <c r="R66" i="264"/>
  <c r="S66" i="264"/>
  <c r="W66" i="264"/>
  <c r="T66" i="264"/>
  <c r="V66" i="264"/>
  <c r="T65" i="264"/>
  <c r="S65" i="264"/>
  <c r="U65" i="264"/>
  <c r="R65" i="264"/>
  <c r="V65" i="264"/>
  <c r="W65" i="264"/>
  <c r="R64" i="264"/>
  <c r="T64" i="264"/>
  <c r="W64" i="264"/>
  <c r="S64" i="264"/>
  <c r="V64" i="264"/>
  <c r="U64" i="264"/>
  <c r="T63" i="264"/>
  <c r="S63" i="264"/>
  <c r="R63" i="264"/>
  <c r="W63" i="264"/>
  <c r="U63" i="264"/>
  <c r="V63" i="264"/>
  <c r="T62" i="264"/>
  <c r="U62" i="264"/>
  <c r="V62" i="264"/>
  <c r="W62" i="264"/>
  <c r="R62" i="264"/>
  <c r="S62" i="264"/>
  <c r="W61" i="264"/>
  <c r="S61" i="264"/>
  <c r="T61" i="264"/>
  <c r="U61" i="264"/>
  <c r="R61" i="264"/>
  <c r="V61" i="264"/>
  <c r="S60" i="264"/>
  <c r="R60" i="264"/>
  <c r="T60" i="264"/>
  <c r="U60" i="264"/>
  <c r="V60" i="264"/>
  <c r="W60" i="264"/>
  <c r="T59" i="264"/>
  <c r="R59" i="264"/>
  <c r="S59" i="264"/>
  <c r="U59" i="264"/>
  <c r="V59" i="264"/>
  <c r="W59" i="264"/>
  <c r="V58" i="264"/>
  <c r="T58" i="264"/>
  <c r="S58" i="264"/>
  <c r="U58" i="264"/>
  <c r="W58" i="264"/>
  <c r="R58" i="264"/>
  <c r="X58" i="264" s="1"/>
  <c r="Z58" i="264" s="1"/>
  <c r="R57" i="264"/>
  <c r="U57" i="264"/>
  <c r="V57" i="264"/>
  <c r="W57" i="264"/>
  <c r="S57" i="264"/>
  <c r="T57" i="264"/>
  <c r="W56" i="264"/>
  <c r="R56" i="264"/>
  <c r="S56" i="264"/>
  <c r="T56" i="264"/>
  <c r="V56" i="264"/>
  <c r="U56" i="264"/>
  <c r="W55" i="264"/>
  <c r="S55" i="264"/>
  <c r="U55" i="264"/>
  <c r="V55" i="264"/>
  <c r="R55" i="264"/>
  <c r="T55" i="264"/>
  <c r="R54" i="264"/>
  <c r="S54" i="264"/>
  <c r="T54" i="264"/>
  <c r="U54" i="264"/>
  <c r="V54" i="264"/>
  <c r="W54" i="264"/>
  <c r="W53" i="264"/>
  <c r="V53" i="264"/>
  <c r="S53" i="264"/>
  <c r="U53" i="264"/>
  <c r="T53" i="264"/>
  <c r="R53" i="264"/>
  <c r="X53" i="264" s="1"/>
  <c r="Z53" i="264" s="1"/>
  <c r="T52" i="264"/>
  <c r="S52" i="264"/>
  <c r="R52" i="264"/>
  <c r="U52" i="264"/>
  <c r="W52" i="264"/>
  <c r="V52" i="264"/>
  <c r="S51" i="264"/>
  <c r="T51" i="264"/>
  <c r="U51" i="264"/>
  <c r="V51" i="264"/>
  <c r="W51" i="264"/>
  <c r="R51" i="264"/>
  <c r="X51" i="264" s="1"/>
  <c r="Z51" i="264" s="1"/>
  <c r="T50" i="264"/>
  <c r="U50" i="264"/>
  <c r="R50" i="264"/>
  <c r="S50" i="264"/>
  <c r="V50" i="264"/>
  <c r="W50" i="264"/>
  <c r="R49" i="264"/>
  <c r="S49" i="264"/>
  <c r="T49" i="264"/>
  <c r="U49" i="264"/>
  <c r="V49" i="264"/>
  <c r="W49" i="264"/>
  <c r="R48" i="264"/>
  <c r="S48" i="264"/>
  <c r="T48" i="264"/>
  <c r="U48" i="264"/>
  <c r="V48" i="264"/>
  <c r="W48" i="264"/>
  <c r="R47" i="264"/>
  <c r="S47" i="264"/>
  <c r="T47" i="264"/>
  <c r="U47" i="264"/>
  <c r="V47" i="264"/>
  <c r="W47" i="264"/>
  <c r="V46" i="264"/>
  <c r="W46" i="264"/>
  <c r="T46" i="264"/>
  <c r="S46" i="264"/>
  <c r="R46" i="264"/>
  <c r="U46" i="264"/>
  <c r="S45" i="264"/>
  <c r="R45" i="264"/>
  <c r="V45" i="264"/>
  <c r="U45" i="264"/>
  <c r="W45" i="264"/>
  <c r="T45" i="264"/>
  <c r="R44" i="264"/>
  <c r="U44" i="264"/>
  <c r="W44" i="264"/>
  <c r="S44" i="264"/>
  <c r="T44" i="264"/>
  <c r="V44" i="264"/>
  <c r="I44" i="264"/>
  <c r="T159" i="264"/>
  <c r="T43" i="264"/>
  <c r="W43" i="264"/>
  <c r="V43" i="264"/>
  <c r="U43" i="264"/>
  <c r="S43" i="264"/>
  <c r="R43" i="264"/>
  <c r="X43" i="264" s="1"/>
  <c r="Z43" i="264" s="1"/>
  <c r="V42" i="264"/>
  <c r="W42" i="264"/>
  <c r="S42" i="264"/>
  <c r="R42" i="264"/>
  <c r="U42" i="264"/>
  <c r="T42" i="264"/>
  <c r="V159" i="264"/>
  <c r="U159" i="264"/>
  <c r="I42" i="264"/>
  <c r="Q159" i="264"/>
  <c r="W159" i="264"/>
  <c r="R41" i="264"/>
  <c r="S41" i="264"/>
  <c r="T41" i="264"/>
  <c r="U41" i="264"/>
  <c r="V41" i="264"/>
  <c r="W41" i="264"/>
  <c r="I41" i="264"/>
  <c r="W162" i="264"/>
  <c r="R40" i="264"/>
  <c r="S40" i="264"/>
  <c r="T40" i="264"/>
  <c r="U40" i="264"/>
  <c r="V40" i="264"/>
  <c r="W40" i="264"/>
  <c r="U39" i="264"/>
  <c r="V39" i="264"/>
  <c r="W39" i="264"/>
  <c r="S39" i="264"/>
  <c r="R39" i="264"/>
  <c r="T39" i="264"/>
  <c r="R38" i="264"/>
  <c r="S38" i="264"/>
  <c r="T38" i="264"/>
  <c r="U38" i="264"/>
  <c r="V38" i="264"/>
  <c r="W38" i="264"/>
  <c r="R37" i="264"/>
  <c r="S37" i="264"/>
  <c r="T37" i="264"/>
  <c r="V37" i="264"/>
  <c r="W37" i="264"/>
  <c r="U37" i="264"/>
  <c r="V36" i="264"/>
  <c r="W36" i="264"/>
  <c r="U36" i="264"/>
  <c r="T36" i="264"/>
  <c r="S36" i="264"/>
  <c r="R36" i="264"/>
  <c r="X36" i="264" s="1"/>
  <c r="Z36" i="264" s="1"/>
  <c r="W35" i="264"/>
  <c r="V35" i="264"/>
  <c r="U35" i="264"/>
  <c r="T35" i="264"/>
  <c r="S35" i="264"/>
  <c r="R35" i="264"/>
  <c r="X35" i="264" s="1"/>
  <c r="Z35" i="264" s="1"/>
  <c r="S34" i="264"/>
  <c r="T34" i="264"/>
  <c r="U34" i="264"/>
  <c r="W34" i="264"/>
  <c r="V34" i="264"/>
  <c r="R34" i="264"/>
  <c r="X34" i="264" s="1"/>
  <c r="Z34" i="264" s="1"/>
  <c r="T33" i="264"/>
  <c r="R33" i="264"/>
  <c r="S33" i="264"/>
  <c r="U33" i="264"/>
  <c r="V33" i="264"/>
  <c r="W33" i="264"/>
  <c r="W32" i="264"/>
  <c r="V32" i="264"/>
  <c r="U32" i="264"/>
  <c r="T32" i="264"/>
  <c r="S32" i="264"/>
  <c r="R32" i="264"/>
  <c r="X32" i="264" s="1"/>
  <c r="Z32" i="264" s="1"/>
  <c r="I32" i="264"/>
  <c r="Q162" i="264"/>
  <c r="S162" i="264" s="1"/>
  <c r="W31" i="264"/>
  <c r="V31" i="264"/>
  <c r="U31" i="264"/>
  <c r="T31" i="264"/>
  <c r="S31" i="264"/>
  <c r="R31" i="264"/>
  <c r="V30" i="264"/>
  <c r="T30" i="264"/>
  <c r="S30" i="264"/>
  <c r="R30" i="264"/>
  <c r="U30" i="264"/>
  <c r="W30" i="264"/>
  <c r="V29" i="264"/>
  <c r="R29" i="264"/>
  <c r="S29" i="264"/>
  <c r="T29" i="264"/>
  <c r="U29" i="264"/>
  <c r="W29" i="264"/>
  <c r="S28" i="264"/>
  <c r="T28" i="264"/>
  <c r="U28" i="264"/>
  <c r="V28" i="264"/>
  <c r="W28" i="264"/>
  <c r="R28" i="264"/>
  <c r="X28" i="264" s="1"/>
  <c r="Z28" i="264" s="1"/>
  <c r="U27" i="264"/>
  <c r="W27" i="264"/>
  <c r="R27" i="264"/>
  <c r="V27" i="264"/>
  <c r="S27" i="264"/>
  <c r="T27" i="264"/>
  <c r="W26" i="264"/>
  <c r="T26" i="264"/>
  <c r="U26" i="264"/>
  <c r="S26" i="264"/>
  <c r="R26" i="264"/>
  <c r="V26" i="264"/>
  <c r="W25" i="264"/>
  <c r="V25" i="264"/>
  <c r="R25" i="264"/>
  <c r="U25" i="264"/>
  <c r="T25" i="264"/>
  <c r="S25" i="264"/>
  <c r="S24" i="264"/>
  <c r="W24" i="264"/>
  <c r="T24" i="264"/>
  <c r="V24" i="264"/>
  <c r="U24" i="264"/>
  <c r="R24" i="264"/>
  <c r="X24" i="264" s="1"/>
  <c r="Z24" i="264" s="1"/>
  <c r="T23" i="264"/>
  <c r="U23" i="264"/>
  <c r="V23" i="264"/>
  <c r="R23" i="264"/>
  <c r="W23" i="264"/>
  <c r="S23" i="264"/>
  <c r="U22" i="264"/>
  <c r="V22" i="264"/>
  <c r="T22" i="264"/>
  <c r="R22" i="264"/>
  <c r="S22" i="264"/>
  <c r="W22" i="264"/>
  <c r="V21" i="264"/>
  <c r="W21" i="264"/>
  <c r="T21" i="264"/>
  <c r="S21" i="264"/>
  <c r="R21" i="264"/>
  <c r="U21" i="264"/>
  <c r="R20" i="264"/>
  <c r="S20" i="264"/>
  <c r="T20" i="264"/>
  <c r="U20" i="264"/>
  <c r="V20" i="264"/>
  <c r="W20" i="264"/>
  <c r="W19" i="264"/>
  <c r="U19" i="264"/>
  <c r="T19" i="264"/>
  <c r="R19" i="264"/>
  <c r="S19" i="264"/>
  <c r="V19" i="264"/>
  <c r="R18" i="264"/>
  <c r="S18" i="264"/>
  <c r="T18" i="264"/>
  <c r="U18" i="264"/>
  <c r="V18" i="264"/>
  <c r="W18" i="264"/>
  <c r="R17" i="264"/>
  <c r="S17" i="264"/>
  <c r="U17" i="264"/>
  <c r="V17" i="264"/>
  <c r="W17" i="264"/>
  <c r="T17" i="264"/>
  <c r="R16" i="264"/>
  <c r="W16" i="264"/>
  <c r="V16" i="264"/>
  <c r="U16" i="264"/>
  <c r="T16" i="264"/>
  <c r="S16" i="264"/>
  <c r="T15" i="264"/>
  <c r="S15" i="264"/>
  <c r="R15" i="264"/>
  <c r="W15" i="264"/>
  <c r="V15" i="264"/>
  <c r="U15" i="264"/>
  <c r="W14" i="264"/>
  <c r="T14" i="264"/>
  <c r="V14" i="264"/>
  <c r="U14" i="264"/>
  <c r="S14" i="264"/>
  <c r="R14" i="264"/>
  <c r="X14" i="264" s="1"/>
  <c r="Z14" i="264" s="1"/>
  <c r="V13" i="264"/>
  <c r="W13" i="264"/>
  <c r="U13" i="264"/>
  <c r="T13" i="264"/>
  <c r="S13" i="264"/>
  <c r="R13" i="264"/>
  <c r="X13" i="264" s="1"/>
  <c r="Z13" i="264" s="1"/>
  <c r="R12" i="264"/>
  <c r="S12" i="264"/>
  <c r="U12" i="264"/>
  <c r="T12" i="264"/>
  <c r="V12" i="264"/>
  <c r="W12" i="264"/>
  <c r="W11" i="264"/>
  <c r="S11" i="264"/>
  <c r="U11" i="264"/>
  <c r="R11" i="264"/>
  <c r="T11" i="264"/>
  <c r="V11" i="264"/>
  <c r="R10" i="264"/>
  <c r="T10" i="264"/>
  <c r="U10" i="264"/>
  <c r="V10" i="264"/>
  <c r="W10" i="264"/>
  <c r="S10" i="264"/>
  <c r="R9" i="264"/>
  <c r="S9" i="264"/>
  <c r="T9" i="264"/>
  <c r="U9" i="264"/>
  <c r="V9" i="264"/>
  <c r="W9" i="264"/>
  <c r="U8" i="264"/>
  <c r="R8" i="264"/>
  <c r="S8" i="264"/>
  <c r="T8" i="264"/>
  <c r="V8" i="264"/>
  <c r="W8" i="264"/>
  <c r="W7" i="264"/>
  <c r="T7" i="264"/>
  <c r="V7" i="264"/>
  <c r="U7" i="264"/>
  <c r="S7" i="264"/>
  <c r="R7" i="264"/>
  <c r="X7" i="264" s="1"/>
  <c r="Z7" i="264" s="1"/>
  <c r="V6" i="264"/>
  <c r="W6" i="264"/>
  <c r="S6" i="264"/>
  <c r="T6" i="264"/>
  <c r="U6" i="264"/>
  <c r="R6" i="264"/>
  <c r="X6" i="264" s="1"/>
  <c r="Z6" i="264" s="1"/>
  <c r="I6" i="264"/>
  <c r="U160" i="264"/>
  <c r="AJ5" i="264"/>
  <c r="AE6" i="264"/>
  <c r="U5" i="264"/>
  <c r="V5" i="264"/>
  <c r="T5" i="264"/>
  <c r="W5" i="264"/>
  <c r="R5" i="264"/>
  <c r="S5" i="264"/>
  <c r="R4" i="264"/>
  <c r="V4" i="264"/>
  <c r="V155" i="264" s="1"/>
  <c r="W4" i="264"/>
  <c r="W155" i="264" s="1"/>
  <c r="S4" i="264"/>
  <c r="S155" i="264" s="1"/>
  <c r="U4" i="264"/>
  <c r="U155" i="264" s="1"/>
  <c r="G155" i="264"/>
  <c r="T4" i="264"/>
  <c r="T155" i="264" s="1"/>
  <c r="A155" i="264"/>
  <c r="I4" i="264"/>
  <c r="Q160" i="264"/>
  <c r="S160" i="264" s="1"/>
  <c r="S3" i="264"/>
  <c r="R3" i="264"/>
  <c r="T3" i="264"/>
  <c r="U3" i="264"/>
  <c r="V3" i="264"/>
  <c r="W3" i="264"/>
  <c r="T160" i="264"/>
  <c r="I3" i="264"/>
  <c r="R2" i="264"/>
  <c r="U2" i="264"/>
  <c r="W2" i="264"/>
  <c r="V2" i="264"/>
  <c r="S2" i="264"/>
  <c r="T2" i="264"/>
  <c r="V160" i="264"/>
  <c r="I2" i="264"/>
  <c r="W160" i="264"/>
  <c r="U151" i="262"/>
  <c r="V151" i="262"/>
  <c r="R151" i="262"/>
  <c r="W151" i="262"/>
  <c r="S151" i="262"/>
  <c r="T151" i="262"/>
  <c r="S152" i="263"/>
  <c r="R152" i="263"/>
  <c r="W152" i="263"/>
  <c r="V152" i="263"/>
  <c r="U152" i="263"/>
  <c r="T152" i="263"/>
  <c r="T153" i="263"/>
  <c r="R153" i="263"/>
  <c r="Q149" i="257"/>
  <c r="R149" i="257"/>
  <c r="S149" i="257"/>
  <c r="T149" i="257"/>
  <c r="V149" i="257"/>
  <c r="U149" i="257"/>
  <c r="R155" i="257"/>
  <c r="U155" i="257"/>
  <c r="V155" i="257"/>
  <c r="Q155" i="257"/>
  <c r="T155" i="257"/>
  <c r="S155" i="257"/>
  <c r="R154" i="257"/>
  <c r="Q154" i="257"/>
  <c r="V154" i="257"/>
  <c r="U154" i="257"/>
  <c r="T154" i="257"/>
  <c r="S154" i="257"/>
  <c r="V153" i="257"/>
  <c r="U153" i="257"/>
  <c r="T153" i="257"/>
  <c r="S153" i="257"/>
  <c r="Q153" i="257"/>
  <c r="R153" i="257"/>
  <c r="R152" i="257"/>
  <c r="Q152" i="257"/>
  <c r="V152" i="257"/>
  <c r="U152" i="257"/>
  <c r="T152" i="257"/>
  <c r="S152" i="257"/>
  <c r="Q151" i="257"/>
  <c r="R151" i="257"/>
  <c r="S151" i="257"/>
  <c r="T151" i="257"/>
  <c r="U151" i="257"/>
  <c r="V151" i="257"/>
  <c r="R150" i="257"/>
  <c r="S150" i="257"/>
  <c r="T150" i="257"/>
  <c r="U150" i="257"/>
  <c r="V150" i="257"/>
  <c r="Q150" i="257"/>
  <c r="W150" i="257" s="1"/>
  <c r="Y150" i="257" s="1"/>
  <c r="Q148" i="257"/>
  <c r="R148" i="257"/>
  <c r="S148" i="257"/>
  <c r="T148" i="257"/>
  <c r="U148" i="257"/>
  <c r="V148" i="257"/>
  <c r="S147" i="257"/>
  <c r="R147" i="257"/>
  <c r="Q147" i="257"/>
  <c r="T147" i="257"/>
  <c r="U147" i="257"/>
  <c r="V147" i="257"/>
  <c r="V146" i="257"/>
  <c r="Q146" i="257"/>
  <c r="R146" i="257"/>
  <c r="S146" i="257"/>
  <c r="T146" i="257"/>
  <c r="U146" i="257"/>
  <c r="U145" i="257"/>
  <c r="S145" i="257"/>
  <c r="Q145" i="257"/>
  <c r="V145" i="257"/>
  <c r="R145" i="257"/>
  <c r="T145" i="257"/>
  <c r="Q144" i="257"/>
  <c r="V144" i="257"/>
  <c r="U144" i="257"/>
  <c r="T144" i="257"/>
  <c r="S144" i="257"/>
  <c r="R144" i="257"/>
  <c r="S143" i="257"/>
  <c r="R143" i="257"/>
  <c r="Q143" i="257"/>
  <c r="V143" i="257"/>
  <c r="U143" i="257"/>
  <c r="T143" i="257"/>
  <c r="R142" i="257"/>
  <c r="S142" i="257"/>
  <c r="V142" i="257"/>
  <c r="U142" i="257"/>
  <c r="Q142" i="257"/>
  <c r="T142" i="257"/>
  <c r="S141" i="257"/>
  <c r="T141" i="257"/>
  <c r="R141" i="257"/>
  <c r="Q141" i="257"/>
  <c r="V141" i="257"/>
  <c r="U141" i="257"/>
  <c r="V140" i="257"/>
  <c r="U140" i="257"/>
  <c r="T140" i="257"/>
  <c r="S140" i="257"/>
  <c r="R140" i="257"/>
  <c r="Q140" i="257"/>
  <c r="W140" i="257" s="1"/>
  <c r="Y140" i="257" s="1"/>
  <c r="V139" i="257"/>
  <c r="U139" i="257"/>
  <c r="T139" i="257"/>
  <c r="S139" i="257"/>
  <c r="R139" i="257"/>
  <c r="Q139" i="257"/>
  <c r="W139" i="257" s="1"/>
  <c r="Y139" i="257" s="1"/>
  <c r="V138" i="257"/>
  <c r="U138" i="257"/>
  <c r="S138" i="257"/>
  <c r="R138" i="257"/>
  <c r="Q138" i="257"/>
  <c r="T138" i="257"/>
  <c r="V137" i="257"/>
  <c r="U137" i="257"/>
  <c r="T137" i="257"/>
  <c r="S137" i="257"/>
  <c r="R137" i="257"/>
  <c r="Q137" i="257"/>
  <c r="W137" i="257" s="1"/>
  <c r="Y137" i="257" s="1"/>
  <c r="Q136" i="257"/>
  <c r="R136" i="257"/>
  <c r="S136" i="257"/>
  <c r="T136" i="257"/>
  <c r="U136" i="257"/>
  <c r="V136" i="257"/>
  <c r="S135" i="257"/>
  <c r="T135" i="257"/>
  <c r="V135" i="257"/>
  <c r="U135" i="257"/>
  <c r="Q135" i="257"/>
  <c r="R135" i="257"/>
  <c r="Q134" i="257"/>
  <c r="R134" i="257"/>
  <c r="S134" i="257"/>
  <c r="T134" i="257"/>
  <c r="U134" i="257"/>
  <c r="V134" i="257"/>
  <c r="Q133" i="257"/>
  <c r="R133" i="257"/>
  <c r="S133" i="257"/>
  <c r="T133" i="257"/>
  <c r="U133" i="257"/>
  <c r="V133" i="257"/>
  <c r="T132" i="257"/>
  <c r="Q132" i="257"/>
  <c r="R132" i="257"/>
  <c r="S132" i="257"/>
  <c r="U132" i="257"/>
  <c r="V132" i="257"/>
  <c r="R131" i="257"/>
  <c r="S131" i="257"/>
  <c r="T131" i="257"/>
  <c r="U131" i="257"/>
  <c r="V131" i="257"/>
  <c r="Q131" i="257"/>
  <c r="W131" i="257" s="1"/>
  <c r="Y131" i="257" s="1"/>
  <c r="R130" i="257"/>
  <c r="S130" i="257"/>
  <c r="T130" i="257"/>
  <c r="V130" i="257"/>
  <c r="U130" i="257"/>
  <c r="Q130" i="257"/>
  <c r="W130" i="257" s="1"/>
  <c r="Y130" i="257" s="1"/>
  <c r="Q129" i="257"/>
  <c r="R129" i="257"/>
  <c r="S129" i="257"/>
  <c r="U129" i="257"/>
  <c r="V129" i="257"/>
  <c r="T129" i="257"/>
  <c r="T128" i="257"/>
  <c r="S128" i="257"/>
  <c r="R128" i="257"/>
  <c r="Q128" i="257"/>
  <c r="V128" i="257"/>
  <c r="U128" i="257"/>
  <c r="Q127" i="257"/>
  <c r="R127" i="257"/>
  <c r="U127" i="257"/>
  <c r="T127" i="257"/>
  <c r="S127" i="257"/>
  <c r="V127" i="257"/>
  <c r="S126" i="257"/>
  <c r="T126" i="257"/>
  <c r="V126" i="257"/>
  <c r="U126" i="257"/>
  <c r="Q126" i="257"/>
  <c r="R126" i="257"/>
  <c r="Q125" i="257"/>
  <c r="U125" i="257"/>
  <c r="T125" i="257"/>
  <c r="S125" i="257"/>
  <c r="R125" i="257"/>
  <c r="V125" i="257"/>
  <c r="R124" i="257"/>
  <c r="Q124" i="257"/>
  <c r="U124" i="257"/>
  <c r="T124" i="257"/>
  <c r="S124" i="257"/>
  <c r="V124" i="257"/>
  <c r="U123" i="257"/>
  <c r="T123" i="257"/>
  <c r="S123" i="257"/>
  <c r="R123" i="257"/>
  <c r="Q123" i="257"/>
  <c r="V123" i="257"/>
  <c r="R122" i="257"/>
  <c r="U122" i="257"/>
  <c r="T122" i="257"/>
  <c r="S122" i="257"/>
  <c r="V122" i="257"/>
  <c r="Q122" i="257"/>
  <c r="T121" i="257"/>
  <c r="S121" i="257"/>
  <c r="R121" i="257"/>
  <c r="U121" i="257"/>
  <c r="V121" i="257"/>
  <c r="Q121" i="257"/>
  <c r="W121" i="257" s="1"/>
  <c r="Y121" i="257" s="1"/>
  <c r="T120" i="257"/>
  <c r="U120" i="257"/>
  <c r="V120" i="257"/>
  <c r="R120" i="257"/>
  <c r="Q120" i="257"/>
  <c r="S120" i="257"/>
  <c r="T119" i="257"/>
  <c r="S119" i="257"/>
  <c r="R119" i="257"/>
  <c r="V119" i="257"/>
  <c r="U119" i="257"/>
  <c r="Q119" i="257"/>
  <c r="W119" i="257" s="1"/>
  <c r="Y119" i="257" s="1"/>
  <c r="R118" i="257"/>
  <c r="S118" i="257"/>
  <c r="Q118" i="257"/>
  <c r="U118" i="257"/>
  <c r="V118" i="257"/>
  <c r="T118" i="257"/>
  <c r="Q117" i="257"/>
  <c r="R117" i="257"/>
  <c r="V117" i="257"/>
  <c r="U117" i="257"/>
  <c r="S117" i="257"/>
  <c r="T117" i="257"/>
  <c r="H117" i="257"/>
  <c r="Q164" i="257"/>
  <c r="Q116" i="257"/>
  <c r="R116" i="257"/>
  <c r="T116" i="257"/>
  <c r="U116" i="257"/>
  <c r="V116" i="257"/>
  <c r="S116" i="257"/>
  <c r="U115" i="257"/>
  <c r="Q115" i="257"/>
  <c r="V115" i="257"/>
  <c r="R115" i="257"/>
  <c r="S115" i="257"/>
  <c r="T115" i="257"/>
  <c r="S114" i="257"/>
  <c r="T114" i="257"/>
  <c r="V114" i="257"/>
  <c r="U114" i="257"/>
  <c r="R114" i="257"/>
  <c r="Q114" i="257"/>
  <c r="W114" i="257" s="1"/>
  <c r="Y114" i="257" s="1"/>
  <c r="V113" i="257"/>
  <c r="U113" i="257"/>
  <c r="T113" i="257"/>
  <c r="S113" i="257"/>
  <c r="R113" i="257"/>
  <c r="Q113" i="257"/>
  <c r="W113" i="257" s="1"/>
  <c r="Y113" i="257" s="1"/>
  <c r="H113" i="257"/>
  <c r="S164" i="257"/>
  <c r="U112" i="257"/>
  <c r="V112" i="257"/>
  <c r="S112" i="257"/>
  <c r="R112" i="257"/>
  <c r="Q112" i="257"/>
  <c r="T112" i="257"/>
  <c r="U111" i="257"/>
  <c r="V111" i="257"/>
  <c r="S111" i="257"/>
  <c r="R111" i="257"/>
  <c r="Q111" i="257"/>
  <c r="T111" i="257"/>
  <c r="S110" i="257"/>
  <c r="Q110" i="257"/>
  <c r="V110" i="257"/>
  <c r="T110" i="257"/>
  <c r="U110" i="257"/>
  <c r="R110" i="257"/>
  <c r="S109" i="257"/>
  <c r="T109" i="257"/>
  <c r="U109" i="257"/>
  <c r="V109" i="257"/>
  <c r="R109" i="257"/>
  <c r="Q109" i="257"/>
  <c r="V108" i="257"/>
  <c r="U108" i="257"/>
  <c r="T108" i="257"/>
  <c r="R108" i="257"/>
  <c r="Q108" i="257"/>
  <c r="S108" i="257"/>
  <c r="U107" i="257"/>
  <c r="R107" i="257"/>
  <c r="T107" i="257"/>
  <c r="S107" i="257"/>
  <c r="V107" i="257"/>
  <c r="Q107" i="257"/>
  <c r="W107" i="257" s="1"/>
  <c r="Y107" i="257" s="1"/>
  <c r="R106" i="257"/>
  <c r="Q106" i="257"/>
  <c r="V106" i="257"/>
  <c r="U106" i="257"/>
  <c r="T106" i="257"/>
  <c r="S106" i="257"/>
  <c r="Q105" i="257"/>
  <c r="R105" i="257"/>
  <c r="S105" i="257"/>
  <c r="T105" i="257"/>
  <c r="U105" i="257"/>
  <c r="V105" i="257"/>
  <c r="Q104" i="257"/>
  <c r="R104" i="257"/>
  <c r="S104" i="257"/>
  <c r="T104" i="257"/>
  <c r="U104" i="257"/>
  <c r="V104" i="257"/>
  <c r="U103" i="257"/>
  <c r="V103" i="257"/>
  <c r="Q103" i="257"/>
  <c r="R103" i="257"/>
  <c r="S103" i="257"/>
  <c r="T103" i="257"/>
  <c r="R102" i="257"/>
  <c r="Q102" i="257"/>
  <c r="V102" i="257"/>
  <c r="U102" i="257"/>
  <c r="T102" i="257"/>
  <c r="S102" i="257"/>
  <c r="R101" i="257"/>
  <c r="U101" i="257"/>
  <c r="Q101" i="257"/>
  <c r="S101" i="257"/>
  <c r="T101" i="257"/>
  <c r="V101" i="257"/>
  <c r="U100" i="257"/>
  <c r="V100" i="257"/>
  <c r="T100" i="257"/>
  <c r="Q100" i="257"/>
  <c r="R100" i="257"/>
  <c r="S100" i="257"/>
  <c r="T99" i="257"/>
  <c r="V99" i="257"/>
  <c r="U99" i="257"/>
  <c r="S99" i="257"/>
  <c r="R99" i="257"/>
  <c r="Q99" i="257"/>
  <c r="W99" i="257" s="1"/>
  <c r="Y99" i="257" s="1"/>
  <c r="T98" i="257"/>
  <c r="S98" i="257"/>
  <c r="R98" i="257"/>
  <c r="Q98" i="257"/>
  <c r="U98" i="257"/>
  <c r="V98" i="257"/>
  <c r="U97" i="257"/>
  <c r="T97" i="257"/>
  <c r="S97" i="257"/>
  <c r="R97" i="257"/>
  <c r="Q97" i="257"/>
  <c r="V97" i="257"/>
  <c r="T96" i="257"/>
  <c r="U96" i="257"/>
  <c r="V96" i="257"/>
  <c r="Q96" i="257"/>
  <c r="R96" i="257"/>
  <c r="S96" i="257"/>
  <c r="H96" i="257"/>
  <c r="T164" i="257"/>
  <c r="V95" i="257"/>
  <c r="R95" i="257"/>
  <c r="U95" i="257"/>
  <c r="T95" i="257"/>
  <c r="S95" i="257"/>
  <c r="Q95" i="257"/>
  <c r="W95" i="257" s="1"/>
  <c r="Y95" i="257" s="1"/>
  <c r="V94" i="257"/>
  <c r="U94" i="257"/>
  <c r="T94" i="257"/>
  <c r="S94" i="257"/>
  <c r="R94" i="257"/>
  <c r="Q94" i="257"/>
  <c r="R93" i="257"/>
  <c r="Q93" i="257"/>
  <c r="U93" i="257"/>
  <c r="V93" i="257"/>
  <c r="T93" i="257"/>
  <c r="S93" i="257"/>
  <c r="V92" i="257"/>
  <c r="U92" i="257"/>
  <c r="S92" i="257"/>
  <c r="Q92" i="257"/>
  <c r="T92" i="257"/>
  <c r="R92" i="257"/>
  <c r="S91" i="257"/>
  <c r="R91" i="257"/>
  <c r="Q91" i="257"/>
  <c r="V91" i="257"/>
  <c r="U91" i="257"/>
  <c r="T91" i="257"/>
  <c r="S90" i="257"/>
  <c r="T90" i="257"/>
  <c r="U90" i="257"/>
  <c r="V90" i="257"/>
  <c r="Q90" i="257"/>
  <c r="R90" i="257"/>
  <c r="Q89" i="257"/>
  <c r="R89" i="257"/>
  <c r="S89" i="257"/>
  <c r="T89" i="257"/>
  <c r="U89" i="257"/>
  <c r="V89" i="257"/>
  <c r="U88" i="257"/>
  <c r="Q88" i="257"/>
  <c r="R88" i="257"/>
  <c r="S88" i="257"/>
  <c r="T88" i="257"/>
  <c r="V88" i="257"/>
  <c r="S87" i="257"/>
  <c r="U87" i="257"/>
  <c r="V87" i="257"/>
  <c r="T87" i="257"/>
  <c r="Q87" i="257"/>
  <c r="R87" i="257"/>
  <c r="R86" i="257"/>
  <c r="Q86" i="257"/>
  <c r="S86" i="257"/>
  <c r="T86" i="257"/>
  <c r="U86" i="257"/>
  <c r="V86" i="257"/>
  <c r="R85" i="257"/>
  <c r="Q85" i="257"/>
  <c r="U85" i="257"/>
  <c r="T85" i="257"/>
  <c r="S85" i="257"/>
  <c r="V85" i="257"/>
  <c r="Q84" i="257"/>
  <c r="R84" i="257"/>
  <c r="S84" i="257"/>
  <c r="T84" i="257"/>
  <c r="U84" i="257"/>
  <c r="V84" i="257"/>
  <c r="S83" i="257"/>
  <c r="R83" i="257"/>
  <c r="Q83" i="257"/>
  <c r="U83" i="257"/>
  <c r="T83" i="257"/>
  <c r="V83" i="257"/>
  <c r="S82" i="257"/>
  <c r="V82" i="257"/>
  <c r="U82" i="257"/>
  <c r="Q82" i="257"/>
  <c r="R82" i="257"/>
  <c r="T82" i="257"/>
  <c r="Q81" i="257"/>
  <c r="R81" i="257"/>
  <c r="U81" i="257"/>
  <c r="V81" i="257"/>
  <c r="T81" i="257"/>
  <c r="S81" i="257"/>
  <c r="U80" i="257"/>
  <c r="T80" i="257"/>
  <c r="S80" i="257"/>
  <c r="Q80" i="257"/>
  <c r="R80" i="257"/>
  <c r="V80" i="257"/>
  <c r="R79" i="257"/>
  <c r="U79" i="257"/>
  <c r="V79" i="257"/>
  <c r="Q79" i="257"/>
  <c r="S79" i="257"/>
  <c r="T79" i="257"/>
  <c r="V78" i="257"/>
  <c r="Q78" i="257"/>
  <c r="R78" i="257"/>
  <c r="S78" i="257"/>
  <c r="T78" i="257"/>
  <c r="U78" i="257"/>
  <c r="U77" i="257"/>
  <c r="V77" i="257"/>
  <c r="T77" i="257"/>
  <c r="S77" i="257"/>
  <c r="R77" i="257"/>
  <c r="Q77" i="257"/>
  <c r="W77" i="257" s="1"/>
  <c r="Y77" i="257" s="1"/>
  <c r="T76" i="257"/>
  <c r="S76" i="257"/>
  <c r="R76" i="257"/>
  <c r="Q76" i="257"/>
  <c r="U76" i="257"/>
  <c r="V76" i="257"/>
  <c r="U75" i="257"/>
  <c r="V75" i="257"/>
  <c r="Q75" i="257"/>
  <c r="R75" i="257"/>
  <c r="S75" i="257"/>
  <c r="T75" i="257"/>
  <c r="U74" i="257"/>
  <c r="Q74" i="257"/>
  <c r="T74" i="257"/>
  <c r="R74" i="257"/>
  <c r="S74" i="257"/>
  <c r="V74" i="257"/>
  <c r="Q73" i="257"/>
  <c r="R73" i="257"/>
  <c r="S73" i="257"/>
  <c r="T73" i="257"/>
  <c r="U73" i="257"/>
  <c r="V73" i="257"/>
  <c r="U72" i="257"/>
  <c r="R72" i="257"/>
  <c r="T72" i="257"/>
  <c r="Q72" i="257"/>
  <c r="S72" i="257"/>
  <c r="V72" i="257"/>
  <c r="Q71" i="257"/>
  <c r="R71" i="257"/>
  <c r="S71" i="257"/>
  <c r="T71" i="257"/>
  <c r="V71" i="257"/>
  <c r="U71" i="257"/>
  <c r="S70" i="257"/>
  <c r="T70" i="257"/>
  <c r="U70" i="257"/>
  <c r="V70" i="257"/>
  <c r="R70" i="257"/>
  <c r="Q70" i="257"/>
  <c r="W70" i="257" s="1"/>
  <c r="Y70" i="257" s="1"/>
  <c r="R69" i="257"/>
  <c r="T69" i="257"/>
  <c r="S69" i="257"/>
  <c r="Q69" i="257"/>
  <c r="V69" i="257"/>
  <c r="U69" i="257"/>
  <c r="S68" i="257"/>
  <c r="R68" i="257"/>
  <c r="Q68" i="257"/>
  <c r="T68" i="257"/>
  <c r="V68" i="257"/>
  <c r="U68" i="257"/>
  <c r="R67" i="257"/>
  <c r="Q67" i="257"/>
  <c r="S67" i="257"/>
  <c r="V67" i="257"/>
  <c r="T67" i="257"/>
  <c r="U67" i="257"/>
  <c r="R66" i="257"/>
  <c r="Q66" i="257"/>
  <c r="T66" i="257"/>
  <c r="U66" i="257"/>
  <c r="V66" i="257"/>
  <c r="S66" i="257"/>
  <c r="S65" i="257"/>
  <c r="Q65" i="257"/>
  <c r="R65" i="257"/>
  <c r="V65" i="257"/>
  <c r="U65" i="257"/>
  <c r="T65" i="257"/>
  <c r="R64" i="257"/>
  <c r="Q64" i="257"/>
  <c r="V64" i="257"/>
  <c r="U64" i="257"/>
  <c r="T64" i="257"/>
  <c r="S64" i="257"/>
  <c r="Q63" i="257"/>
  <c r="R63" i="257"/>
  <c r="S63" i="257"/>
  <c r="U63" i="257"/>
  <c r="V63" i="257"/>
  <c r="T63" i="257"/>
  <c r="T62" i="257"/>
  <c r="Q62" i="257"/>
  <c r="R62" i="257"/>
  <c r="S62" i="257"/>
  <c r="U62" i="257"/>
  <c r="V62" i="257"/>
  <c r="T61" i="257"/>
  <c r="U61" i="257"/>
  <c r="V61" i="257"/>
  <c r="Q61" i="257"/>
  <c r="R61" i="257"/>
  <c r="S61" i="257"/>
  <c r="Q60" i="257"/>
  <c r="R60" i="257"/>
  <c r="S60" i="257"/>
  <c r="T60" i="257"/>
  <c r="V60" i="257"/>
  <c r="U60" i="257"/>
  <c r="R59" i="257"/>
  <c r="Q59" i="257"/>
  <c r="T59" i="257"/>
  <c r="V59" i="257"/>
  <c r="U59" i="257"/>
  <c r="S59" i="257"/>
  <c r="V58" i="257"/>
  <c r="U58" i="257"/>
  <c r="T58" i="257"/>
  <c r="R58" i="257"/>
  <c r="Q58" i="257"/>
  <c r="S58" i="257"/>
  <c r="R57" i="257"/>
  <c r="S57" i="257"/>
  <c r="T57" i="257"/>
  <c r="U57" i="257"/>
  <c r="V57" i="257"/>
  <c r="Q57" i="257"/>
  <c r="W57" i="257" s="1"/>
  <c r="Y57" i="257" s="1"/>
  <c r="Q56" i="257"/>
  <c r="R56" i="257"/>
  <c r="S56" i="257"/>
  <c r="T56" i="257"/>
  <c r="U56" i="257"/>
  <c r="V56" i="257"/>
  <c r="R55" i="257"/>
  <c r="S55" i="257"/>
  <c r="Q55" i="257"/>
  <c r="V55" i="257"/>
  <c r="U55" i="257"/>
  <c r="T55" i="257"/>
  <c r="V54" i="257"/>
  <c r="Q54" i="257"/>
  <c r="U54" i="257"/>
  <c r="T54" i="257"/>
  <c r="S54" i="257"/>
  <c r="R54" i="257"/>
  <c r="Q53" i="257"/>
  <c r="R53" i="257"/>
  <c r="S53" i="257"/>
  <c r="T53" i="257"/>
  <c r="U53" i="257"/>
  <c r="V53" i="257"/>
  <c r="Q52" i="257"/>
  <c r="R52" i="257"/>
  <c r="S52" i="257"/>
  <c r="U52" i="257"/>
  <c r="V52" i="257"/>
  <c r="T52" i="257"/>
  <c r="S51" i="257"/>
  <c r="R51" i="257"/>
  <c r="Q51" i="257"/>
  <c r="V51" i="257"/>
  <c r="U51" i="257"/>
  <c r="T51" i="257"/>
  <c r="Q50" i="257"/>
  <c r="R50" i="257"/>
  <c r="T50" i="257"/>
  <c r="U50" i="257"/>
  <c r="S50" i="257"/>
  <c r="V50" i="257"/>
  <c r="T49" i="257"/>
  <c r="R49" i="257"/>
  <c r="Q49" i="257"/>
  <c r="V49" i="257"/>
  <c r="S49" i="257"/>
  <c r="U49" i="257"/>
  <c r="S48" i="257"/>
  <c r="Q48" i="257"/>
  <c r="R48" i="257"/>
  <c r="V48" i="257"/>
  <c r="U48" i="257"/>
  <c r="T48" i="257"/>
  <c r="T47" i="257"/>
  <c r="U47" i="257"/>
  <c r="V47" i="257"/>
  <c r="R47" i="257"/>
  <c r="S47" i="257"/>
  <c r="Q47" i="257"/>
  <c r="W47" i="257" s="1"/>
  <c r="Y47" i="257" s="1"/>
  <c r="R46" i="257"/>
  <c r="V46" i="257"/>
  <c r="U46" i="257"/>
  <c r="Q46" i="257"/>
  <c r="T46" i="257"/>
  <c r="S46" i="257"/>
  <c r="Q45" i="257"/>
  <c r="T45" i="257"/>
  <c r="U45" i="257"/>
  <c r="R45" i="257"/>
  <c r="V45" i="257"/>
  <c r="S45" i="257"/>
  <c r="T44" i="257"/>
  <c r="S44" i="257"/>
  <c r="R44" i="257"/>
  <c r="Q44" i="257"/>
  <c r="V44" i="257"/>
  <c r="U44" i="257"/>
  <c r="Q43" i="257"/>
  <c r="T43" i="257"/>
  <c r="V43" i="257"/>
  <c r="U43" i="257"/>
  <c r="S43" i="257"/>
  <c r="R43" i="257"/>
  <c r="S42" i="257"/>
  <c r="T42" i="257"/>
  <c r="U42" i="257"/>
  <c r="V42" i="257"/>
  <c r="Q42" i="257"/>
  <c r="R42" i="257"/>
  <c r="H42" i="257"/>
  <c r="V164" i="257"/>
  <c r="Q41" i="257"/>
  <c r="R41" i="257"/>
  <c r="S41" i="257"/>
  <c r="T41" i="257"/>
  <c r="U41" i="257"/>
  <c r="V41" i="257"/>
  <c r="Q40" i="257"/>
  <c r="R40" i="257"/>
  <c r="S40" i="257"/>
  <c r="T40" i="257"/>
  <c r="U40" i="257"/>
  <c r="V40" i="257"/>
  <c r="Q39" i="257"/>
  <c r="R39" i="257"/>
  <c r="S39" i="257"/>
  <c r="T39" i="257"/>
  <c r="U39" i="257"/>
  <c r="V39" i="257"/>
  <c r="R38" i="257"/>
  <c r="T38" i="257"/>
  <c r="U38" i="257"/>
  <c r="V38" i="257"/>
  <c r="S38" i="257"/>
  <c r="Q38" i="257"/>
  <c r="W38" i="257" s="1"/>
  <c r="Y38" i="257" s="1"/>
  <c r="Q37" i="257"/>
  <c r="R37" i="257"/>
  <c r="S37" i="257"/>
  <c r="T37" i="257"/>
  <c r="U37" i="257"/>
  <c r="V37" i="257"/>
  <c r="V36" i="257"/>
  <c r="Q36" i="257"/>
  <c r="R36" i="257"/>
  <c r="U36" i="257"/>
  <c r="S36" i="257"/>
  <c r="T36" i="257"/>
  <c r="R35" i="257"/>
  <c r="Q35" i="257"/>
  <c r="V35" i="257"/>
  <c r="U35" i="257"/>
  <c r="T35" i="257"/>
  <c r="S35" i="257"/>
  <c r="S34" i="257"/>
  <c r="V34" i="257"/>
  <c r="T34" i="257"/>
  <c r="U34" i="257"/>
  <c r="Q34" i="257"/>
  <c r="R34" i="257"/>
  <c r="U33" i="257"/>
  <c r="V33" i="257"/>
  <c r="Q33" i="257"/>
  <c r="R33" i="257"/>
  <c r="S33" i="257"/>
  <c r="T33" i="257"/>
  <c r="T32" i="257"/>
  <c r="S32" i="257"/>
  <c r="R32" i="257"/>
  <c r="Q32" i="257"/>
  <c r="V32" i="257"/>
  <c r="U32" i="257"/>
  <c r="T31" i="257"/>
  <c r="U31" i="257"/>
  <c r="V31" i="257"/>
  <c r="Q31" i="257"/>
  <c r="R31" i="257"/>
  <c r="S31" i="257"/>
  <c r="U30" i="257"/>
  <c r="T30" i="257"/>
  <c r="R30" i="257"/>
  <c r="S30" i="257"/>
  <c r="Q30" i="257"/>
  <c r="V30" i="257"/>
  <c r="H30" i="257"/>
  <c r="P163" i="257"/>
  <c r="R163" i="257" s="1"/>
  <c r="Q29" i="257"/>
  <c r="R29" i="257"/>
  <c r="S29" i="257"/>
  <c r="T29" i="257"/>
  <c r="U29" i="257"/>
  <c r="V29" i="257"/>
  <c r="Q28" i="257"/>
  <c r="R28" i="257"/>
  <c r="S28" i="257"/>
  <c r="T28" i="257"/>
  <c r="U28" i="257"/>
  <c r="V28" i="257"/>
  <c r="R27" i="257"/>
  <c r="S27" i="257"/>
  <c r="V27" i="257"/>
  <c r="Q27" i="257"/>
  <c r="T27" i="257"/>
  <c r="U27" i="257"/>
  <c r="T26" i="257"/>
  <c r="U26" i="257"/>
  <c r="V26" i="257"/>
  <c r="Q26" i="257"/>
  <c r="R26" i="257"/>
  <c r="S26" i="257"/>
  <c r="Q25" i="257"/>
  <c r="R25" i="257"/>
  <c r="T25" i="257"/>
  <c r="U25" i="257"/>
  <c r="V25" i="257"/>
  <c r="S25" i="257"/>
  <c r="R24" i="257"/>
  <c r="S24" i="257"/>
  <c r="T24" i="257"/>
  <c r="Q24" i="257"/>
  <c r="U24" i="257"/>
  <c r="V24" i="257"/>
  <c r="U23" i="257"/>
  <c r="T23" i="257"/>
  <c r="R23" i="257"/>
  <c r="Q23" i="257"/>
  <c r="S23" i="257"/>
  <c r="V23" i="257"/>
  <c r="S22" i="257"/>
  <c r="V22" i="257"/>
  <c r="R22" i="257"/>
  <c r="Q22" i="257"/>
  <c r="U22" i="257"/>
  <c r="T22" i="257"/>
  <c r="U21" i="257"/>
  <c r="T21" i="257"/>
  <c r="S21" i="257"/>
  <c r="R21" i="257"/>
  <c r="Q21" i="257"/>
  <c r="V21" i="257"/>
  <c r="V20" i="257"/>
  <c r="U20" i="257"/>
  <c r="T20" i="257"/>
  <c r="S20" i="257"/>
  <c r="R20" i="257"/>
  <c r="Q20" i="257"/>
  <c r="W20" i="257" s="1"/>
  <c r="Y20" i="257" s="1"/>
  <c r="U19" i="257"/>
  <c r="T19" i="257"/>
  <c r="S19" i="257"/>
  <c r="R19" i="257"/>
  <c r="Q19" i="257"/>
  <c r="V19" i="257"/>
  <c r="T18" i="257"/>
  <c r="Q18" i="257"/>
  <c r="R18" i="257"/>
  <c r="S18" i="257"/>
  <c r="U18" i="257"/>
  <c r="V18" i="257"/>
  <c r="U17" i="257"/>
  <c r="T17" i="257"/>
  <c r="Q17" i="257"/>
  <c r="S17" i="257"/>
  <c r="V17" i="257"/>
  <c r="R17" i="257"/>
  <c r="S16" i="257"/>
  <c r="Q16" i="257"/>
  <c r="R16" i="257"/>
  <c r="T16" i="257"/>
  <c r="U16" i="257"/>
  <c r="V16" i="257"/>
  <c r="V15" i="257"/>
  <c r="Q15" i="257"/>
  <c r="R15" i="257"/>
  <c r="S15" i="257"/>
  <c r="T15" i="257"/>
  <c r="U15" i="257"/>
  <c r="U14" i="257"/>
  <c r="V14" i="257"/>
  <c r="S14" i="257"/>
  <c r="Q14" i="257"/>
  <c r="R14" i="257"/>
  <c r="T14" i="257"/>
  <c r="Q13" i="257"/>
  <c r="R13" i="257"/>
  <c r="S13" i="257"/>
  <c r="T13" i="257"/>
  <c r="U13" i="257"/>
  <c r="V13" i="257"/>
  <c r="Q12" i="257"/>
  <c r="S12" i="257"/>
  <c r="T12" i="257"/>
  <c r="U12" i="257"/>
  <c r="V12" i="257"/>
  <c r="R12" i="257"/>
  <c r="T11" i="257"/>
  <c r="R11" i="257"/>
  <c r="S11" i="257"/>
  <c r="U11" i="257"/>
  <c r="V11" i="257"/>
  <c r="Q11" i="257"/>
  <c r="W11" i="257" s="1"/>
  <c r="Y11" i="257" s="1"/>
  <c r="R10" i="257"/>
  <c r="V10" i="257"/>
  <c r="U10" i="257"/>
  <c r="Q10" i="257"/>
  <c r="T10" i="257"/>
  <c r="S10" i="257"/>
  <c r="V9" i="257"/>
  <c r="R9" i="257"/>
  <c r="U9" i="257"/>
  <c r="T9" i="257"/>
  <c r="S9" i="257"/>
  <c r="Q9" i="257"/>
  <c r="W9" i="257" s="1"/>
  <c r="Y9" i="257" s="1"/>
  <c r="H9" i="257"/>
  <c r="P164" i="257"/>
  <c r="Q8" i="257"/>
  <c r="R8" i="257"/>
  <c r="S8" i="257"/>
  <c r="T8" i="257"/>
  <c r="U8" i="257"/>
  <c r="V8" i="257"/>
  <c r="H8" i="257"/>
  <c r="S162" i="257"/>
  <c r="T7" i="257"/>
  <c r="Q7" i="257"/>
  <c r="V7" i="257"/>
  <c r="U7" i="257"/>
  <c r="S7" i="257"/>
  <c r="R7" i="257"/>
  <c r="H7" i="257"/>
  <c r="T162" i="257"/>
  <c r="S6" i="257"/>
  <c r="T6" i="257"/>
  <c r="U6" i="257"/>
  <c r="Q6" i="257"/>
  <c r="R6" i="257"/>
  <c r="V6" i="257"/>
  <c r="U164" i="257"/>
  <c r="H6" i="257"/>
  <c r="AD6" i="257"/>
  <c r="AI5" i="257"/>
  <c r="R5" i="257"/>
  <c r="Q5" i="257"/>
  <c r="T5" i="257"/>
  <c r="V5" i="257"/>
  <c r="U5" i="257"/>
  <c r="S5" i="257"/>
  <c r="R4" i="257"/>
  <c r="Q4" i="257"/>
  <c r="S4" i="257"/>
  <c r="T4" i="257"/>
  <c r="U4" i="257"/>
  <c r="V4" i="257"/>
  <c r="H4" i="257"/>
  <c r="U162" i="257"/>
  <c r="Q3" i="257"/>
  <c r="R3" i="257"/>
  <c r="S3" i="257"/>
  <c r="T3" i="257"/>
  <c r="U3" i="257"/>
  <c r="V3" i="257"/>
  <c r="P162" i="257"/>
  <c r="H3" i="257"/>
  <c r="V161" i="257"/>
  <c r="S161" i="257"/>
  <c r="U2" i="257"/>
  <c r="V2" i="257"/>
  <c r="F157" i="257"/>
  <c r="T2" i="257"/>
  <c r="Q2" i="257"/>
  <c r="R2" i="257"/>
  <c r="S2" i="257"/>
  <c r="H2" i="257"/>
  <c r="A157" i="257"/>
  <c r="N167" i="257" s="1"/>
  <c r="T161" i="257"/>
  <c r="V162" i="257"/>
  <c r="U161" i="257"/>
  <c r="T3" i="256"/>
  <c r="R3" i="256"/>
  <c r="Q3" i="256"/>
  <c r="S3" i="256"/>
  <c r="V3" i="256"/>
  <c r="U3" i="256"/>
  <c r="R4" i="256"/>
  <c r="V4" i="256"/>
  <c r="U4" i="256"/>
  <c r="T4" i="256"/>
  <c r="S4" i="256"/>
  <c r="Q4" i="256"/>
  <c r="W4" i="256" s="1"/>
  <c r="Y4" i="256" s="1"/>
  <c r="V5" i="256"/>
  <c r="U5" i="256"/>
  <c r="T5" i="256"/>
  <c r="S5" i="256"/>
  <c r="R5" i="256"/>
  <c r="Q5" i="256"/>
  <c r="S6" i="256"/>
  <c r="R6" i="256"/>
  <c r="Q6" i="256"/>
  <c r="V6" i="256"/>
  <c r="U6" i="256"/>
  <c r="T6" i="256"/>
  <c r="S7" i="256"/>
  <c r="R7" i="256"/>
  <c r="Q7" i="256"/>
  <c r="V7" i="256"/>
  <c r="U7" i="256"/>
  <c r="T7" i="256"/>
  <c r="V8" i="256"/>
  <c r="U8" i="256"/>
  <c r="T8" i="256"/>
  <c r="S8" i="256"/>
  <c r="R8" i="256"/>
  <c r="Q8" i="256"/>
  <c r="W8" i="256" s="1"/>
  <c r="Y8" i="256" s="1"/>
  <c r="V9" i="256"/>
  <c r="U9" i="256"/>
  <c r="T9" i="256"/>
  <c r="S9" i="256"/>
  <c r="R9" i="256"/>
  <c r="Q9" i="256"/>
  <c r="W9" i="256" s="1"/>
  <c r="Y9" i="256" s="1"/>
  <c r="Q10" i="256"/>
  <c r="V10" i="256"/>
  <c r="U10" i="256"/>
  <c r="T10" i="256"/>
  <c r="S10" i="256"/>
  <c r="R10" i="256"/>
  <c r="V11" i="256"/>
  <c r="U11" i="256"/>
  <c r="T11" i="256"/>
  <c r="Q11" i="256"/>
  <c r="S11" i="256"/>
  <c r="R11" i="256"/>
  <c r="Q12" i="256"/>
  <c r="V12" i="256"/>
  <c r="U12" i="256"/>
  <c r="T12" i="256"/>
  <c r="S12" i="256"/>
  <c r="R12" i="256"/>
  <c r="S13" i="256"/>
  <c r="V13" i="256"/>
  <c r="U13" i="256"/>
  <c r="T13" i="256"/>
  <c r="R13" i="256"/>
  <c r="Q13" i="256"/>
  <c r="W13" i="256" s="1"/>
  <c r="Y13" i="256" s="1"/>
  <c r="V14" i="256"/>
  <c r="U14" i="256"/>
  <c r="T14" i="256"/>
  <c r="S14" i="256"/>
  <c r="R14" i="256"/>
  <c r="Q14" i="256"/>
  <c r="W14" i="256" s="1"/>
  <c r="Y14" i="256" s="1"/>
  <c r="Q15" i="256"/>
  <c r="V15" i="256"/>
  <c r="U15" i="256"/>
  <c r="T15" i="256"/>
  <c r="S15" i="256"/>
  <c r="R15" i="256"/>
  <c r="Q16" i="256"/>
  <c r="V16" i="256"/>
  <c r="U16" i="256"/>
  <c r="T16" i="256"/>
  <c r="S16" i="256"/>
  <c r="R16" i="256"/>
  <c r="V17" i="256"/>
  <c r="U17" i="256"/>
  <c r="T17" i="256"/>
  <c r="S17" i="256"/>
  <c r="R17" i="256"/>
  <c r="Q17" i="256"/>
  <c r="Q18" i="256"/>
  <c r="V18" i="256"/>
  <c r="U18" i="256"/>
  <c r="T18" i="256"/>
  <c r="S18" i="256"/>
  <c r="R18" i="256"/>
  <c r="Q19" i="256"/>
  <c r="V19" i="256"/>
  <c r="U19" i="256"/>
  <c r="T19" i="256"/>
  <c r="S19" i="256"/>
  <c r="R19" i="256"/>
  <c r="Q20" i="256"/>
  <c r="V20" i="256"/>
  <c r="U20" i="256"/>
  <c r="T20" i="256"/>
  <c r="S20" i="256"/>
  <c r="R20" i="256"/>
  <c r="Q21" i="256"/>
  <c r="V21" i="256"/>
  <c r="U21" i="256"/>
  <c r="T21" i="256"/>
  <c r="S21" i="256"/>
  <c r="R21" i="256"/>
  <c r="S22" i="256"/>
  <c r="V22" i="256"/>
  <c r="U22" i="256"/>
  <c r="T22" i="256"/>
  <c r="R22" i="256"/>
  <c r="Q22" i="256"/>
  <c r="W22" i="256" s="1"/>
  <c r="Y22" i="256" s="1"/>
  <c r="V23" i="256"/>
  <c r="U23" i="256"/>
  <c r="T23" i="256"/>
  <c r="S23" i="256"/>
  <c r="R23" i="256"/>
  <c r="Q23" i="256"/>
  <c r="W23" i="256" s="1"/>
  <c r="Y23" i="256" s="1"/>
  <c r="V24" i="256"/>
  <c r="U24" i="256"/>
  <c r="T24" i="256"/>
  <c r="S24" i="256"/>
  <c r="R24" i="256"/>
  <c r="Q24" i="256"/>
  <c r="W24" i="256" s="1"/>
  <c r="Y24" i="256" s="1"/>
  <c r="R25" i="256"/>
  <c r="Q25" i="256"/>
  <c r="S25" i="256"/>
  <c r="V25" i="256"/>
  <c r="U25" i="256"/>
  <c r="T25" i="256"/>
  <c r="V26" i="256"/>
  <c r="U26" i="256"/>
  <c r="T26" i="256"/>
  <c r="S26" i="256"/>
  <c r="Q26" i="256"/>
  <c r="R26" i="256"/>
  <c r="R27" i="256"/>
  <c r="S27" i="256"/>
  <c r="Q27" i="256"/>
  <c r="V27" i="256"/>
  <c r="U27" i="256"/>
  <c r="T27" i="256"/>
  <c r="S28" i="256"/>
  <c r="T28" i="256"/>
  <c r="Q28" i="256"/>
  <c r="R28" i="256"/>
  <c r="V28" i="256"/>
  <c r="U28" i="256"/>
  <c r="S29" i="256"/>
  <c r="R29" i="256"/>
  <c r="Q29" i="256"/>
  <c r="V29" i="256"/>
  <c r="U29" i="256"/>
  <c r="T29" i="256"/>
  <c r="U30" i="256"/>
  <c r="V30" i="256"/>
  <c r="T30" i="256"/>
  <c r="S30" i="256"/>
  <c r="R30" i="256"/>
  <c r="Q30" i="256"/>
  <c r="W30" i="256" s="1"/>
  <c r="Y30" i="256" s="1"/>
  <c r="V31" i="256"/>
  <c r="U31" i="256"/>
  <c r="T31" i="256"/>
  <c r="S31" i="256"/>
  <c r="R31" i="256"/>
  <c r="Q31" i="256"/>
  <c r="W31" i="256" s="1"/>
  <c r="Y31" i="256" s="1"/>
  <c r="U32" i="256"/>
  <c r="T32" i="256"/>
  <c r="S32" i="256"/>
  <c r="R32" i="256"/>
  <c r="Q32" i="256"/>
  <c r="V32" i="256"/>
  <c r="R33" i="256"/>
  <c r="Q33" i="256"/>
  <c r="V33" i="256"/>
  <c r="U33" i="256"/>
  <c r="T33" i="256"/>
  <c r="S33" i="256"/>
  <c r="Q34" i="256"/>
  <c r="V34" i="256"/>
  <c r="U34" i="256"/>
  <c r="T34" i="256"/>
  <c r="S34" i="256"/>
  <c r="R34" i="256"/>
  <c r="U35" i="256"/>
  <c r="S35" i="256"/>
  <c r="R35" i="256"/>
  <c r="V35" i="256"/>
  <c r="Q35" i="256"/>
  <c r="T35" i="256"/>
  <c r="V36" i="256"/>
  <c r="U36" i="256"/>
  <c r="T36" i="256"/>
  <c r="S36" i="256"/>
  <c r="R36" i="256"/>
  <c r="Q36" i="256"/>
  <c r="W36" i="256" s="1"/>
  <c r="Y36" i="256" s="1"/>
  <c r="S37" i="256"/>
  <c r="Q37" i="256"/>
  <c r="R37" i="256"/>
  <c r="V37" i="256"/>
  <c r="U37" i="256"/>
  <c r="T37" i="256"/>
  <c r="Q38" i="256"/>
  <c r="R38" i="256"/>
  <c r="S38" i="256"/>
  <c r="T38" i="256"/>
  <c r="U38" i="256"/>
  <c r="V38" i="256"/>
  <c r="Q39" i="256"/>
  <c r="R39" i="256"/>
  <c r="S39" i="256"/>
  <c r="T39" i="256"/>
  <c r="U39" i="256"/>
  <c r="V39" i="256"/>
  <c r="V40" i="256"/>
  <c r="U40" i="256"/>
  <c r="T40" i="256"/>
  <c r="S40" i="256"/>
  <c r="R40" i="256"/>
  <c r="Q40" i="256"/>
  <c r="W40" i="256" s="1"/>
  <c r="Y40" i="256" s="1"/>
  <c r="U41" i="256"/>
  <c r="V41" i="256"/>
  <c r="T41" i="256"/>
  <c r="S41" i="256"/>
  <c r="R41" i="256"/>
  <c r="Q41" i="256"/>
  <c r="W41" i="256" s="1"/>
  <c r="Y41" i="256" s="1"/>
  <c r="Q42" i="256"/>
  <c r="R42" i="256"/>
  <c r="S42" i="256"/>
  <c r="U42" i="256"/>
  <c r="T42" i="256"/>
  <c r="V42" i="256"/>
  <c r="Q43" i="256"/>
  <c r="R43" i="256"/>
  <c r="S43" i="256"/>
  <c r="T43" i="256"/>
  <c r="U43" i="256"/>
  <c r="V43" i="256"/>
  <c r="Q44" i="256"/>
  <c r="V44" i="256"/>
  <c r="R44" i="256"/>
  <c r="S44" i="256"/>
  <c r="U44" i="256"/>
  <c r="T44" i="256"/>
  <c r="S45" i="256"/>
  <c r="R45" i="256"/>
  <c r="Q45" i="256"/>
  <c r="V45" i="256"/>
  <c r="U45" i="256"/>
  <c r="T45" i="256"/>
  <c r="U46" i="256"/>
  <c r="S46" i="256"/>
  <c r="R46" i="256"/>
  <c r="Q46" i="256"/>
  <c r="V46" i="256"/>
  <c r="T46" i="256"/>
  <c r="V47" i="256"/>
  <c r="U47" i="256"/>
  <c r="S47" i="256"/>
  <c r="R47" i="256"/>
  <c r="Q47" i="256"/>
  <c r="T47" i="256"/>
  <c r="V48" i="256"/>
  <c r="U48" i="256"/>
  <c r="T48" i="256"/>
  <c r="S48" i="256"/>
  <c r="R48" i="256"/>
  <c r="Q48" i="256"/>
  <c r="W48" i="256" s="1"/>
  <c r="Y48" i="256" s="1"/>
  <c r="Q49" i="256"/>
  <c r="V49" i="256"/>
  <c r="U49" i="256"/>
  <c r="T49" i="256"/>
  <c r="S49" i="256"/>
  <c r="R49" i="256"/>
  <c r="S50" i="256"/>
  <c r="R50" i="256"/>
  <c r="Q50" i="256"/>
  <c r="V50" i="256"/>
  <c r="U50" i="256"/>
  <c r="T50" i="256"/>
  <c r="V51" i="256"/>
  <c r="U51" i="256"/>
  <c r="T51" i="256"/>
  <c r="S51" i="256"/>
  <c r="R51" i="256"/>
  <c r="Q51" i="256"/>
  <c r="W51" i="256" s="1"/>
  <c r="Y51" i="256" s="1"/>
  <c r="S52" i="256"/>
  <c r="Q52" i="256"/>
  <c r="U52" i="256"/>
  <c r="V52" i="256"/>
  <c r="R52" i="256"/>
  <c r="T52" i="256"/>
  <c r="Q53" i="256"/>
  <c r="R53" i="256"/>
  <c r="S53" i="256"/>
  <c r="T53" i="256"/>
  <c r="U53" i="256"/>
  <c r="V53" i="256"/>
  <c r="Q54" i="256"/>
  <c r="R54" i="256"/>
  <c r="S54" i="256"/>
  <c r="T54" i="256"/>
  <c r="U54" i="256"/>
  <c r="V54" i="256"/>
  <c r="Q55" i="256"/>
  <c r="R55" i="256"/>
  <c r="S55" i="256"/>
  <c r="T55" i="256"/>
  <c r="U55" i="256"/>
  <c r="V55" i="256"/>
  <c r="U56" i="256"/>
  <c r="V56" i="256"/>
  <c r="T56" i="256"/>
  <c r="S56" i="256"/>
  <c r="R56" i="256"/>
  <c r="Q56" i="256"/>
  <c r="Q57" i="256"/>
  <c r="R57" i="256"/>
  <c r="S57" i="256"/>
  <c r="V57" i="256"/>
  <c r="U57" i="256"/>
  <c r="T57" i="256"/>
  <c r="Q58" i="256"/>
  <c r="S58" i="256"/>
  <c r="T58" i="256"/>
  <c r="U58" i="256"/>
  <c r="V58" i="256"/>
  <c r="R58" i="256"/>
  <c r="Q59" i="256"/>
  <c r="R59" i="256"/>
  <c r="S59" i="256"/>
  <c r="T59" i="256"/>
  <c r="V59" i="256"/>
  <c r="U59" i="256"/>
  <c r="Q60" i="256"/>
  <c r="R60" i="256"/>
  <c r="S60" i="256"/>
  <c r="T60" i="256"/>
  <c r="U60" i="256"/>
  <c r="V60" i="256"/>
  <c r="U61" i="256"/>
  <c r="T61" i="256"/>
  <c r="S61" i="256"/>
  <c r="R61" i="256"/>
  <c r="Q61" i="256"/>
  <c r="V61" i="256"/>
  <c r="Q62" i="256"/>
  <c r="R62" i="256"/>
  <c r="S62" i="256"/>
  <c r="T62" i="256"/>
  <c r="U62" i="256"/>
  <c r="V62" i="256"/>
  <c r="Q63" i="256"/>
  <c r="U63" i="256"/>
  <c r="V63" i="256"/>
  <c r="T63" i="256"/>
  <c r="S63" i="256"/>
  <c r="R63" i="256"/>
  <c r="V64" i="256"/>
  <c r="U64" i="256"/>
  <c r="S64" i="256"/>
  <c r="R64" i="256"/>
  <c r="Q64" i="256"/>
  <c r="T64" i="256"/>
  <c r="U65" i="256"/>
  <c r="V65" i="256"/>
  <c r="Q65" i="256"/>
  <c r="R65" i="256"/>
  <c r="S65" i="256"/>
  <c r="T65" i="256"/>
  <c r="R66" i="256"/>
  <c r="Q66" i="256"/>
  <c r="V66" i="256"/>
  <c r="U66" i="256"/>
  <c r="T66" i="256"/>
  <c r="S66" i="256"/>
  <c r="V67" i="256"/>
  <c r="U67" i="256"/>
  <c r="T67" i="256"/>
  <c r="S67" i="256"/>
  <c r="R67" i="256"/>
  <c r="Q67" i="256"/>
  <c r="S68" i="256"/>
  <c r="U68" i="256"/>
  <c r="V68" i="256"/>
  <c r="T68" i="256"/>
  <c r="R68" i="256"/>
  <c r="Q68" i="256"/>
  <c r="W68" i="256" s="1"/>
  <c r="Y68" i="256" s="1"/>
  <c r="U69" i="256"/>
  <c r="T69" i="256"/>
  <c r="V69" i="256"/>
  <c r="Q69" i="256"/>
  <c r="R69" i="256"/>
  <c r="S69" i="256"/>
  <c r="Q70" i="256"/>
  <c r="S70" i="256"/>
  <c r="T70" i="256"/>
  <c r="U70" i="256"/>
  <c r="V70" i="256"/>
  <c r="R70" i="256"/>
  <c r="U71" i="256"/>
  <c r="R71" i="256"/>
  <c r="Q71" i="256"/>
  <c r="S71" i="256"/>
  <c r="T71" i="256"/>
  <c r="V71" i="256"/>
  <c r="Q72" i="256"/>
  <c r="R72" i="256"/>
  <c r="S72" i="256"/>
  <c r="U72" i="256"/>
  <c r="V72" i="256"/>
  <c r="T72" i="256"/>
  <c r="T73" i="256"/>
  <c r="U73" i="256"/>
  <c r="V73" i="256"/>
  <c r="Q73" i="256"/>
  <c r="R73" i="256"/>
  <c r="S73" i="256"/>
  <c r="R74" i="256"/>
  <c r="S74" i="256"/>
  <c r="T74" i="256"/>
  <c r="V74" i="256"/>
  <c r="U74" i="256"/>
  <c r="Q74" i="256"/>
  <c r="W74" i="256" s="1"/>
  <c r="Y74" i="256" s="1"/>
  <c r="V75" i="256"/>
  <c r="U75" i="256"/>
  <c r="T75" i="256"/>
  <c r="S75" i="256"/>
  <c r="Q75" i="256"/>
  <c r="R75" i="256"/>
  <c r="U76" i="256"/>
  <c r="T76" i="256"/>
  <c r="S76" i="256"/>
  <c r="R76" i="256"/>
  <c r="Q76" i="256"/>
  <c r="V76" i="256"/>
  <c r="V77" i="256"/>
  <c r="T77" i="256"/>
  <c r="S77" i="256"/>
  <c r="R77" i="256"/>
  <c r="Q77" i="256"/>
  <c r="U77" i="256"/>
  <c r="V78" i="256"/>
  <c r="U78" i="256"/>
  <c r="T78" i="256"/>
  <c r="S78" i="256"/>
  <c r="R78" i="256"/>
  <c r="Q78" i="256"/>
  <c r="V79" i="256"/>
  <c r="T79" i="256"/>
  <c r="S79" i="256"/>
  <c r="R79" i="256"/>
  <c r="Q79" i="256"/>
  <c r="U79" i="256"/>
  <c r="V80" i="256"/>
  <c r="S80" i="256"/>
  <c r="R80" i="256"/>
  <c r="Q80" i="256"/>
  <c r="T80" i="256"/>
  <c r="U80" i="256"/>
  <c r="V81" i="256"/>
  <c r="U81" i="256"/>
  <c r="T81" i="256"/>
  <c r="S81" i="256"/>
  <c r="R81" i="256"/>
  <c r="Q81" i="256"/>
  <c r="V82" i="256"/>
  <c r="U82" i="256"/>
  <c r="S82" i="256"/>
  <c r="R82" i="256"/>
  <c r="Q82" i="256"/>
  <c r="T82" i="256"/>
  <c r="V83" i="256"/>
  <c r="U83" i="256"/>
  <c r="T83" i="256"/>
  <c r="S83" i="256"/>
  <c r="R83" i="256"/>
  <c r="Q83" i="256"/>
  <c r="U84" i="256"/>
  <c r="T84" i="256"/>
  <c r="S84" i="256"/>
  <c r="R84" i="256"/>
  <c r="Q84" i="256"/>
  <c r="V84" i="256"/>
  <c r="T85" i="256"/>
  <c r="S85" i="256"/>
  <c r="R85" i="256"/>
  <c r="Q85" i="256"/>
  <c r="U85" i="256"/>
  <c r="V85" i="256"/>
  <c r="V86" i="256"/>
  <c r="Q86" i="256"/>
  <c r="U86" i="256"/>
  <c r="T86" i="256"/>
  <c r="S86" i="256"/>
  <c r="R86" i="256"/>
  <c r="V87" i="256"/>
  <c r="U87" i="256"/>
  <c r="T87" i="256"/>
  <c r="S87" i="256"/>
  <c r="R87" i="256"/>
  <c r="Q87" i="256"/>
  <c r="W87" i="256" s="1"/>
  <c r="Y87" i="256" s="1"/>
  <c r="V88" i="256"/>
  <c r="U88" i="256"/>
  <c r="T88" i="256"/>
  <c r="S88" i="256"/>
  <c r="R88" i="256"/>
  <c r="Q88" i="256"/>
  <c r="V89" i="256"/>
  <c r="U89" i="256"/>
  <c r="T89" i="256"/>
  <c r="S89" i="256"/>
  <c r="R89" i="256"/>
  <c r="Q89" i="256"/>
  <c r="W89" i="256" s="1"/>
  <c r="Y89" i="256" s="1"/>
  <c r="V90" i="256"/>
  <c r="U90" i="256"/>
  <c r="T90" i="256"/>
  <c r="S90" i="256"/>
  <c r="R90" i="256"/>
  <c r="Q90" i="256"/>
  <c r="V91" i="256"/>
  <c r="Q91" i="256"/>
  <c r="U91" i="256"/>
  <c r="T91" i="256"/>
  <c r="S91" i="256"/>
  <c r="R91" i="256"/>
  <c r="R92" i="256"/>
  <c r="Q92" i="256"/>
  <c r="V92" i="256"/>
  <c r="U92" i="256"/>
  <c r="T92" i="256"/>
  <c r="S92" i="256"/>
  <c r="V93" i="256"/>
  <c r="U93" i="256"/>
  <c r="T93" i="256"/>
  <c r="S93" i="256"/>
  <c r="R93" i="256"/>
  <c r="Q93" i="256"/>
  <c r="V94" i="256"/>
  <c r="T94" i="256"/>
  <c r="S94" i="256"/>
  <c r="R94" i="256"/>
  <c r="Q94" i="256"/>
  <c r="U94" i="256"/>
  <c r="Q95" i="256"/>
  <c r="V95" i="256"/>
  <c r="U95" i="256"/>
  <c r="S95" i="256"/>
  <c r="R95" i="256"/>
  <c r="T95" i="256"/>
  <c r="S96" i="256"/>
  <c r="R96" i="256"/>
  <c r="V96" i="256"/>
  <c r="Q96" i="256"/>
  <c r="U96" i="256"/>
  <c r="T96" i="256"/>
  <c r="T97" i="256"/>
  <c r="U97" i="256"/>
  <c r="V97" i="256"/>
  <c r="Q97" i="256"/>
  <c r="R97" i="256"/>
  <c r="S97" i="256"/>
  <c r="Q98" i="256"/>
  <c r="S98" i="256"/>
  <c r="R98" i="256"/>
  <c r="T98" i="256"/>
  <c r="U98" i="256"/>
  <c r="V98" i="256"/>
  <c r="S99" i="256"/>
  <c r="V99" i="256"/>
  <c r="U99" i="256"/>
  <c r="T99" i="256"/>
  <c r="R99" i="256"/>
  <c r="Q99" i="256"/>
  <c r="W99" i="256" s="1"/>
  <c r="Y99" i="256" s="1"/>
  <c r="S100" i="256"/>
  <c r="R100" i="256"/>
  <c r="Q100" i="256"/>
  <c r="V100" i="256"/>
  <c r="U100" i="256"/>
  <c r="T100" i="256"/>
  <c r="V101" i="256"/>
  <c r="U101" i="256"/>
  <c r="Q101" i="256"/>
  <c r="R101" i="256"/>
  <c r="S101" i="256"/>
  <c r="T101" i="256"/>
  <c r="V102" i="256"/>
  <c r="S102" i="256"/>
  <c r="R102" i="256"/>
  <c r="U102" i="256"/>
  <c r="T102" i="256"/>
  <c r="Q102" i="256"/>
  <c r="S103" i="256"/>
  <c r="R103" i="256"/>
  <c r="V103" i="256"/>
  <c r="Q103" i="256"/>
  <c r="U103" i="256"/>
  <c r="T103" i="256"/>
  <c r="S104" i="256"/>
  <c r="T104" i="256"/>
  <c r="V104" i="256"/>
  <c r="U104" i="256"/>
  <c r="Q104" i="256"/>
  <c r="R104" i="256"/>
  <c r="Q105" i="256"/>
  <c r="R105" i="256"/>
  <c r="S105" i="256"/>
  <c r="T105" i="256"/>
  <c r="U105" i="256"/>
  <c r="V105" i="256"/>
  <c r="V106" i="256"/>
  <c r="U106" i="256"/>
  <c r="Q106" i="256"/>
  <c r="R106" i="256"/>
  <c r="S106" i="256"/>
  <c r="T106" i="256"/>
  <c r="Q107" i="256"/>
  <c r="S107" i="256"/>
  <c r="U107" i="256"/>
  <c r="T107" i="256"/>
  <c r="R107" i="256"/>
  <c r="V107" i="256"/>
  <c r="V108" i="256"/>
  <c r="U108" i="256"/>
  <c r="T108" i="256"/>
  <c r="S108" i="256"/>
  <c r="R108" i="256"/>
  <c r="Q108" i="256"/>
  <c r="W108" i="256" s="1"/>
  <c r="Y108" i="256" s="1"/>
  <c r="V109" i="256"/>
  <c r="T109" i="256"/>
  <c r="U109" i="256"/>
  <c r="S109" i="256"/>
  <c r="R109" i="256"/>
  <c r="Q109" i="256"/>
  <c r="T110" i="256"/>
  <c r="U110" i="256"/>
  <c r="V110" i="256"/>
  <c r="R110" i="256"/>
  <c r="Q110" i="256"/>
  <c r="S110" i="256"/>
  <c r="Q111" i="256"/>
  <c r="R111" i="256"/>
  <c r="V111" i="256"/>
  <c r="U111" i="256"/>
  <c r="T111" i="256"/>
  <c r="S111" i="256"/>
  <c r="V112" i="256"/>
  <c r="U112" i="256"/>
  <c r="T112" i="256"/>
  <c r="S112" i="256"/>
  <c r="R112" i="256"/>
  <c r="Q112" i="256"/>
  <c r="W112" i="256" s="1"/>
  <c r="Y112" i="256" s="1"/>
  <c r="Q113" i="256"/>
  <c r="R113" i="256"/>
  <c r="S113" i="256"/>
  <c r="V113" i="256"/>
  <c r="U113" i="256"/>
  <c r="T113" i="256"/>
  <c r="R114" i="256"/>
  <c r="U114" i="256"/>
  <c r="V114" i="256"/>
  <c r="T114" i="256"/>
  <c r="S114" i="256"/>
  <c r="Q114" i="256"/>
  <c r="W114" i="256" s="1"/>
  <c r="Y114" i="256" s="1"/>
  <c r="V115" i="256"/>
  <c r="U115" i="256"/>
  <c r="T115" i="256"/>
  <c r="S115" i="256"/>
  <c r="R115" i="256"/>
  <c r="Q115" i="256"/>
  <c r="W115" i="256" s="1"/>
  <c r="Y115" i="256" s="1"/>
  <c r="V116" i="256"/>
  <c r="U116" i="256"/>
  <c r="T116" i="256"/>
  <c r="S116" i="256"/>
  <c r="R116" i="256"/>
  <c r="Q116" i="256"/>
  <c r="W116" i="256" s="1"/>
  <c r="Y116" i="256" s="1"/>
  <c r="V117" i="256"/>
  <c r="U117" i="256"/>
  <c r="T117" i="256"/>
  <c r="S117" i="256"/>
  <c r="R117" i="256"/>
  <c r="Q117" i="256"/>
  <c r="W117" i="256" s="1"/>
  <c r="Y117" i="256" s="1"/>
  <c r="V118" i="256"/>
  <c r="U118" i="256"/>
  <c r="T118" i="256"/>
  <c r="S118" i="256"/>
  <c r="R118" i="256"/>
  <c r="Q118" i="256"/>
  <c r="W118" i="256" s="1"/>
  <c r="Y118" i="256" s="1"/>
  <c r="V119" i="256"/>
  <c r="U119" i="256"/>
  <c r="T119" i="256"/>
  <c r="S119" i="256"/>
  <c r="R119" i="256"/>
  <c r="Q119" i="256"/>
  <c r="W119" i="256" s="1"/>
  <c r="Y119" i="256" s="1"/>
  <c r="V120" i="256"/>
  <c r="U120" i="256"/>
  <c r="T120" i="256"/>
  <c r="S120" i="256"/>
  <c r="R120" i="256"/>
  <c r="Q120" i="256"/>
  <c r="W120" i="256" s="1"/>
  <c r="Y120" i="256" s="1"/>
  <c r="V121" i="256"/>
  <c r="U121" i="256"/>
  <c r="T121" i="256"/>
  <c r="S121" i="256"/>
  <c r="R121" i="256"/>
  <c r="Q121" i="256"/>
  <c r="W121" i="256" s="1"/>
  <c r="Y121" i="256" s="1"/>
  <c r="V122" i="256"/>
  <c r="U122" i="256"/>
  <c r="T122" i="256"/>
  <c r="S122" i="256"/>
  <c r="R122" i="256"/>
  <c r="Q122" i="256"/>
  <c r="W122" i="256" s="1"/>
  <c r="Y122" i="256" s="1"/>
  <c r="V123" i="256"/>
  <c r="U123" i="256"/>
  <c r="T123" i="256"/>
  <c r="S123" i="256"/>
  <c r="R123" i="256"/>
  <c r="Q123" i="256"/>
  <c r="W123" i="256" s="1"/>
  <c r="Y123" i="256" s="1"/>
  <c r="V124" i="256"/>
  <c r="U124" i="256"/>
  <c r="T124" i="256"/>
  <c r="S124" i="256"/>
  <c r="R124" i="256"/>
  <c r="Q124" i="256"/>
  <c r="W124" i="256" s="1"/>
  <c r="Y124" i="256" s="1"/>
  <c r="V125" i="256"/>
  <c r="U125" i="256"/>
  <c r="T125" i="256"/>
  <c r="S125" i="256"/>
  <c r="R125" i="256"/>
  <c r="Q125" i="256"/>
  <c r="W125" i="256" s="1"/>
  <c r="Y125" i="256" s="1"/>
  <c r="T126" i="256"/>
  <c r="V126" i="256"/>
  <c r="U126" i="256"/>
  <c r="S126" i="256"/>
  <c r="R126" i="256"/>
  <c r="Q126" i="256"/>
  <c r="W126" i="256" s="1"/>
  <c r="Y126" i="256" s="1"/>
  <c r="Q127" i="256"/>
  <c r="V127" i="256"/>
  <c r="U127" i="256"/>
  <c r="T127" i="256"/>
  <c r="R127" i="256"/>
  <c r="S127" i="256"/>
  <c r="V128" i="256"/>
  <c r="S128" i="256"/>
  <c r="R128" i="256"/>
  <c r="U128" i="256"/>
  <c r="Q128" i="256"/>
  <c r="T128" i="256"/>
  <c r="V129" i="256"/>
  <c r="U129" i="256"/>
  <c r="S129" i="256"/>
  <c r="R129" i="256"/>
  <c r="Q129" i="256"/>
  <c r="T129" i="256"/>
  <c r="R130" i="256"/>
  <c r="S130" i="256"/>
  <c r="T130" i="256"/>
  <c r="U130" i="256"/>
  <c r="V130" i="256"/>
  <c r="Q130" i="256"/>
  <c r="W130" i="256" s="1"/>
  <c r="Y130" i="256" s="1"/>
  <c r="S131" i="256"/>
  <c r="R131" i="256"/>
  <c r="V131" i="256"/>
  <c r="T131" i="256"/>
  <c r="Q131" i="256"/>
  <c r="U131" i="256"/>
  <c r="V132" i="256"/>
  <c r="U132" i="256"/>
  <c r="T132" i="256"/>
  <c r="S132" i="256"/>
  <c r="R132" i="256"/>
  <c r="Q132" i="256"/>
  <c r="W132" i="256" s="1"/>
  <c r="Y132" i="256" s="1"/>
  <c r="S133" i="256"/>
  <c r="Q133" i="256"/>
  <c r="V133" i="256"/>
  <c r="U133" i="256"/>
  <c r="T133" i="256"/>
  <c r="R133" i="256"/>
  <c r="S134" i="256"/>
  <c r="R134" i="256"/>
  <c r="V134" i="256"/>
  <c r="U134" i="256"/>
  <c r="T134" i="256"/>
  <c r="Q134" i="256"/>
  <c r="W134" i="256" s="1"/>
  <c r="Y134" i="256" s="1"/>
  <c r="Q135" i="256"/>
  <c r="V135" i="256"/>
  <c r="R135" i="256"/>
  <c r="S135" i="256"/>
  <c r="T135" i="256"/>
  <c r="U135" i="256"/>
  <c r="U136" i="256"/>
  <c r="S136" i="256"/>
  <c r="R136" i="256"/>
  <c r="T136" i="256"/>
  <c r="V136" i="256"/>
  <c r="Q136" i="256"/>
  <c r="W136" i="256" s="1"/>
  <c r="Y136" i="256" s="1"/>
  <c r="R137" i="256"/>
  <c r="V137" i="256"/>
  <c r="U137" i="256"/>
  <c r="T137" i="256"/>
  <c r="S137" i="256"/>
  <c r="Q137" i="256"/>
  <c r="W137" i="256" s="1"/>
  <c r="Y137" i="256" s="1"/>
  <c r="Q138" i="256"/>
  <c r="R138" i="256"/>
  <c r="S138" i="256"/>
  <c r="T138" i="256"/>
  <c r="U138" i="256"/>
  <c r="V138" i="256"/>
  <c r="S139" i="256"/>
  <c r="Q139" i="256"/>
  <c r="R139" i="256"/>
  <c r="T139" i="256"/>
  <c r="U139" i="256"/>
  <c r="V139" i="256"/>
  <c r="R140" i="256"/>
  <c r="S140" i="256"/>
  <c r="T140" i="256"/>
  <c r="U140" i="256"/>
  <c r="V140" i="256"/>
  <c r="Q140" i="256"/>
  <c r="W140" i="256" s="1"/>
  <c r="Y140" i="256" s="1"/>
  <c r="Q141" i="256"/>
  <c r="R141" i="256"/>
  <c r="T141" i="256"/>
  <c r="U141" i="256"/>
  <c r="V141" i="256"/>
  <c r="S141" i="256"/>
  <c r="V142" i="256"/>
  <c r="U142" i="256"/>
  <c r="T142" i="256"/>
  <c r="S142" i="256"/>
  <c r="Q142" i="256"/>
  <c r="R142" i="256"/>
  <c r="S143" i="256"/>
  <c r="R143" i="256"/>
  <c r="Q143" i="256"/>
  <c r="V143" i="256"/>
  <c r="U143" i="256"/>
  <c r="T143" i="256"/>
  <c r="S144" i="256"/>
  <c r="T144" i="256"/>
  <c r="U144" i="256"/>
  <c r="V144" i="256"/>
  <c r="Q144" i="256"/>
  <c r="R144" i="256"/>
  <c r="V145" i="256"/>
  <c r="S145" i="256"/>
  <c r="Q145" i="256"/>
  <c r="R145" i="256"/>
  <c r="T145" i="256"/>
  <c r="U145" i="256"/>
  <c r="Q146" i="256"/>
  <c r="R146" i="256"/>
  <c r="S146" i="256"/>
  <c r="T146" i="256"/>
  <c r="U146" i="256"/>
  <c r="V146" i="256"/>
  <c r="S147" i="256"/>
  <c r="R147" i="256"/>
  <c r="Q147" i="256"/>
  <c r="V147" i="256"/>
  <c r="U147" i="256"/>
  <c r="T147" i="256"/>
  <c r="V148" i="256"/>
  <c r="U148" i="256"/>
  <c r="S148" i="256"/>
  <c r="T148" i="256"/>
  <c r="R148" i="256"/>
  <c r="Q148" i="256"/>
  <c r="W148" i="256" s="1"/>
  <c r="Y148" i="256" s="1"/>
  <c r="T149" i="256"/>
  <c r="R149" i="256"/>
  <c r="S149" i="256"/>
  <c r="Q149" i="256"/>
  <c r="U149" i="256"/>
  <c r="V149" i="256"/>
  <c r="Q150" i="256"/>
  <c r="R150" i="256"/>
  <c r="V150" i="256"/>
  <c r="T150" i="256"/>
  <c r="U150" i="256"/>
  <c r="S150" i="256"/>
  <c r="S151" i="256"/>
  <c r="Q151" i="256"/>
  <c r="R151" i="256"/>
  <c r="T151" i="256"/>
  <c r="V151" i="256"/>
  <c r="U151" i="256"/>
  <c r="S152" i="256"/>
  <c r="V152" i="256"/>
  <c r="Q152" i="256"/>
  <c r="T152" i="256"/>
  <c r="U152" i="256"/>
  <c r="R152" i="256"/>
  <c r="U153" i="256"/>
  <c r="V153" i="256"/>
  <c r="R153" i="256"/>
  <c r="Q153" i="256"/>
  <c r="T153" i="256"/>
  <c r="S153" i="256"/>
  <c r="V154" i="256"/>
  <c r="T154" i="256"/>
  <c r="R154" i="256"/>
  <c r="U154" i="256"/>
  <c r="Q154" i="256"/>
  <c r="S154" i="256"/>
  <c r="R2" i="256"/>
  <c r="F156" i="256"/>
  <c r="S2" i="256"/>
  <c r="Q2" i="256"/>
  <c r="T2" i="256"/>
  <c r="V2" i="256"/>
  <c r="U2" i="256"/>
  <c r="P161" i="256"/>
  <c r="H3" i="256"/>
  <c r="S160" i="256"/>
  <c r="H4" i="256"/>
  <c r="U161" i="256"/>
  <c r="U163" i="256"/>
  <c r="H6" i="256"/>
  <c r="S161" i="256"/>
  <c r="H8" i="256"/>
  <c r="V161" i="256"/>
  <c r="H9" i="256"/>
  <c r="U160" i="256"/>
  <c r="H22" i="256"/>
  <c r="Q160" i="256"/>
  <c r="T161" i="256"/>
  <c r="H30" i="256"/>
  <c r="Q163" i="256"/>
  <c r="H33" i="256"/>
  <c r="H37" i="256"/>
  <c r="P163" i="256"/>
  <c r="R163" i="256" s="1"/>
  <c r="V163" i="256"/>
  <c r="H42" i="256"/>
  <c r="P160" i="256"/>
  <c r="H43" i="256"/>
  <c r="S163" i="256"/>
  <c r="H45" i="256"/>
  <c r="H60" i="256"/>
  <c r="P162" i="256"/>
  <c r="R162" i="256" s="1"/>
  <c r="T163" i="256"/>
  <c r="H96" i="256"/>
  <c r="AI5" i="256"/>
  <c r="AD6" i="256"/>
  <c r="H2" i="256"/>
  <c r="A156" i="256"/>
  <c r="N166" i="256" s="1"/>
  <c r="T160" i="256"/>
  <c r="V160" i="256"/>
  <c r="Q161" i="256"/>
  <c r="T3" i="251"/>
  <c r="S3" i="251"/>
  <c r="Q3" i="251"/>
  <c r="V3" i="251"/>
  <c r="U3" i="251"/>
  <c r="R3" i="251"/>
  <c r="U4" i="251"/>
  <c r="T4" i="251"/>
  <c r="Q4" i="251"/>
  <c r="S4" i="251"/>
  <c r="R4" i="251"/>
  <c r="V4" i="251"/>
  <c r="V5" i="251"/>
  <c r="U5" i="251"/>
  <c r="R5" i="251"/>
  <c r="T5" i="251"/>
  <c r="S5" i="251"/>
  <c r="Q5" i="251"/>
  <c r="W5" i="251" s="1"/>
  <c r="Y5" i="251" s="1"/>
  <c r="S6" i="251"/>
  <c r="V6" i="251"/>
  <c r="T6" i="251"/>
  <c r="U6" i="251"/>
  <c r="Q6" i="251"/>
  <c r="R6" i="251"/>
  <c r="S7" i="251"/>
  <c r="V7" i="251"/>
  <c r="R7" i="251"/>
  <c r="T7" i="251"/>
  <c r="U7" i="251"/>
  <c r="Q7" i="251"/>
  <c r="W7" i="251" s="1"/>
  <c r="Y7" i="251" s="1"/>
  <c r="Q8" i="251"/>
  <c r="V8" i="251"/>
  <c r="S8" i="251"/>
  <c r="T8" i="251"/>
  <c r="U8" i="251"/>
  <c r="R8" i="251"/>
  <c r="V9" i="251"/>
  <c r="S9" i="251"/>
  <c r="U9" i="251"/>
  <c r="Q9" i="251"/>
  <c r="R9" i="251"/>
  <c r="T9" i="251"/>
  <c r="V10" i="251"/>
  <c r="R10" i="251"/>
  <c r="U10" i="251"/>
  <c r="Q10" i="251"/>
  <c r="T10" i="251"/>
  <c r="S10" i="251"/>
  <c r="V11" i="251"/>
  <c r="T11" i="251"/>
  <c r="Q11" i="251"/>
  <c r="R11" i="251"/>
  <c r="S11" i="251"/>
  <c r="U11" i="251"/>
  <c r="T12" i="251"/>
  <c r="Q12" i="251"/>
  <c r="R12" i="251"/>
  <c r="S12" i="251"/>
  <c r="V12" i="251"/>
  <c r="U12" i="251"/>
  <c r="Q13" i="251"/>
  <c r="S13" i="251"/>
  <c r="T13" i="251"/>
  <c r="R13" i="251"/>
  <c r="V13" i="251"/>
  <c r="U13" i="251"/>
  <c r="T14" i="251"/>
  <c r="R14" i="251"/>
  <c r="V14" i="251"/>
  <c r="S14" i="251"/>
  <c r="Q14" i="251"/>
  <c r="U14" i="251"/>
  <c r="R15" i="251"/>
  <c r="T15" i="251"/>
  <c r="S15" i="251"/>
  <c r="Q15" i="251"/>
  <c r="V15" i="251"/>
  <c r="U15" i="251"/>
  <c r="V16" i="251"/>
  <c r="Q16" i="251"/>
  <c r="R16" i="251"/>
  <c r="S16" i="251"/>
  <c r="U16" i="251"/>
  <c r="T16" i="251"/>
  <c r="R17" i="251"/>
  <c r="V17" i="251"/>
  <c r="S17" i="251"/>
  <c r="U17" i="251"/>
  <c r="Q17" i="251"/>
  <c r="T17" i="251"/>
  <c r="R18" i="251"/>
  <c r="Q18" i="251"/>
  <c r="S18" i="251"/>
  <c r="V18" i="251"/>
  <c r="U18" i="251"/>
  <c r="T18" i="251"/>
  <c r="Q19" i="251"/>
  <c r="V19" i="251"/>
  <c r="U19" i="251"/>
  <c r="S19" i="251"/>
  <c r="R19" i="251"/>
  <c r="T19" i="251"/>
  <c r="V20" i="251"/>
  <c r="Q20" i="251"/>
  <c r="S20" i="251"/>
  <c r="U20" i="251"/>
  <c r="R20" i="251"/>
  <c r="T20" i="251"/>
  <c r="U21" i="251"/>
  <c r="T21" i="251"/>
  <c r="R21" i="251"/>
  <c r="S21" i="251"/>
  <c r="V21" i="251"/>
  <c r="Q21" i="251"/>
  <c r="W21" i="251" s="1"/>
  <c r="Y21" i="251" s="1"/>
  <c r="T22" i="251"/>
  <c r="U22" i="251"/>
  <c r="V22" i="251"/>
  <c r="Q22" i="251"/>
  <c r="R22" i="251"/>
  <c r="S22" i="251"/>
  <c r="U23" i="251"/>
  <c r="S23" i="251"/>
  <c r="Q23" i="251"/>
  <c r="V23" i="251"/>
  <c r="R23" i="251"/>
  <c r="T23" i="251"/>
  <c r="T24" i="251"/>
  <c r="U24" i="251"/>
  <c r="Q24" i="251"/>
  <c r="R24" i="251"/>
  <c r="S24" i="251"/>
  <c r="V24" i="251"/>
  <c r="T25" i="251"/>
  <c r="R25" i="251"/>
  <c r="V25" i="251"/>
  <c r="U25" i="251"/>
  <c r="Q25" i="251"/>
  <c r="S25" i="251"/>
  <c r="R26" i="251"/>
  <c r="S26" i="251"/>
  <c r="V26" i="251"/>
  <c r="Q26" i="251"/>
  <c r="U26" i="251"/>
  <c r="T26" i="251"/>
  <c r="S27" i="251"/>
  <c r="R27" i="251"/>
  <c r="Q27" i="251"/>
  <c r="V27" i="251"/>
  <c r="T27" i="251"/>
  <c r="U27" i="251"/>
  <c r="R28" i="251"/>
  <c r="Q28" i="251"/>
  <c r="S28" i="251"/>
  <c r="U28" i="251"/>
  <c r="T28" i="251"/>
  <c r="V28" i="251"/>
  <c r="T29" i="251"/>
  <c r="R29" i="251"/>
  <c r="S29" i="251"/>
  <c r="Q29" i="251"/>
  <c r="V29" i="251"/>
  <c r="U29" i="251"/>
  <c r="T30" i="251"/>
  <c r="R30" i="251"/>
  <c r="V30" i="251"/>
  <c r="U30" i="251"/>
  <c r="Q30" i="251"/>
  <c r="S30" i="251"/>
  <c r="T31" i="251"/>
  <c r="R31" i="251"/>
  <c r="V31" i="251"/>
  <c r="U31" i="251"/>
  <c r="Q31" i="251"/>
  <c r="S31" i="251"/>
  <c r="T32" i="251"/>
  <c r="R32" i="251"/>
  <c r="V32" i="251"/>
  <c r="U32" i="251"/>
  <c r="S32" i="251"/>
  <c r="Q32" i="251"/>
  <c r="W32" i="251" s="1"/>
  <c r="Y32" i="251" s="1"/>
  <c r="T33" i="251"/>
  <c r="R33" i="251"/>
  <c r="V33" i="251"/>
  <c r="U33" i="251"/>
  <c r="S33" i="251"/>
  <c r="Q33" i="251"/>
  <c r="W33" i="251" s="1"/>
  <c r="Y33" i="251" s="1"/>
  <c r="T34" i="251"/>
  <c r="R34" i="251"/>
  <c r="V34" i="251"/>
  <c r="S34" i="251"/>
  <c r="Q34" i="251"/>
  <c r="U34" i="251"/>
  <c r="S35" i="251"/>
  <c r="T35" i="251"/>
  <c r="U35" i="251"/>
  <c r="V35" i="251"/>
  <c r="Q35" i="251"/>
  <c r="R35" i="251"/>
  <c r="V36" i="251"/>
  <c r="T36" i="251"/>
  <c r="R36" i="251"/>
  <c r="Q36" i="251"/>
  <c r="U36" i="251"/>
  <c r="S36" i="251"/>
  <c r="U37" i="251"/>
  <c r="T37" i="251"/>
  <c r="V37" i="251"/>
  <c r="Q37" i="251"/>
  <c r="R37" i="251"/>
  <c r="S37" i="251"/>
  <c r="R38" i="251"/>
  <c r="V38" i="251"/>
  <c r="T38" i="251"/>
  <c r="S38" i="251"/>
  <c r="Q38" i="251"/>
  <c r="U38" i="251"/>
  <c r="V39" i="251"/>
  <c r="Q39" i="251"/>
  <c r="U39" i="251"/>
  <c r="S39" i="251"/>
  <c r="R39" i="251"/>
  <c r="T39" i="251"/>
  <c r="V40" i="251"/>
  <c r="Q40" i="251"/>
  <c r="R40" i="251"/>
  <c r="U40" i="251"/>
  <c r="S40" i="251"/>
  <c r="T40" i="251"/>
  <c r="T41" i="251"/>
  <c r="S41" i="251"/>
  <c r="V41" i="251"/>
  <c r="U41" i="251"/>
  <c r="R41" i="251"/>
  <c r="Q41" i="251"/>
  <c r="W41" i="251" s="1"/>
  <c r="Y41" i="251" s="1"/>
  <c r="V42" i="251"/>
  <c r="T42" i="251"/>
  <c r="S42" i="251"/>
  <c r="R42" i="251"/>
  <c r="U42" i="251"/>
  <c r="Q42" i="251"/>
  <c r="W42" i="251" s="1"/>
  <c r="Y42" i="251" s="1"/>
  <c r="U43" i="251"/>
  <c r="V43" i="251"/>
  <c r="T43" i="251"/>
  <c r="S43" i="251"/>
  <c r="R43" i="251"/>
  <c r="Q43" i="251"/>
  <c r="W43" i="251" s="1"/>
  <c r="Y43" i="251" s="1"/>
  <c r="V44" i="251"/>
  <c r="S44" i="251"/>
  <c r="U44" i="251"/>
  <c r="T44" i="251"/>
  <c r="R44" i="251"/>
  <c r="Q44" i="251"/>
  <c r="W44" i="251" s="1"/>
  <c r="Y44" i="251" s="1"/>
  <c r="T45" i="251"/>
  <c r="U45" i="251"/>
  <c r="R45" i="251"/>
  <c r="S45" i="251"/>
  <c r="V45" i="251"/>
  <c r="Q45" i="251"/>
  <c r="W45" i="251" s="1"/>
  <c r="Y45" i="251" s="1"/>
  <c r="V46" i="251"/>
  <c r="U46" i="251"/>
  <c r="T46" i="251"/>
  <c r="Q46" i="251"/>
  <c r="R46" i="251"/>
  <c r="S46" i="251"/>
  <c r="U47" i="251"/>
  <c r="S47" i="251"/>
  <c r="T47" i="251"/>
  <c r="V47" i="251"/>
  <c r="R47" i="251"/>
  <c r="Q47" i="251"/>
  <c r="W47" i="251" s="1"/>
  <c r="Y47" i="251" s="1"/>
  <c r="V48" i="251"/>
  <c r="U48" i="251"/>
  <c r="T48" i="251"/>
  <c r="R48" i="251"/>
  <c r="S48" i="251"/>
  <c r="Q48" i="251"/>
  <c r="W48" i="251" s="1"/>
  <c r="Y48" i="251" s="1"/>
  <c r="S49" i="251"/>
  <c r="U49" i="251"/>
  <c r="T49" i="251"/>
  <c r="R49" i="251"/>
  <c r="Q49" i="251"/>
  <c r="V49" i="251"/>
  <c r="V50" i="251"/>
  <c r="S50" i="251"/>
  <c r="U50" i="251"/>
  <c r="R50" i="251"/>
  <c r="T50" i="251"/>
  <c r="Q50" i="251"/>
  <c r="W50" i="251" s="1"/>
  <c r="Y50" i="251" s="1"/>
  <c r="U51" i="251"/>
  <c r="Q51" i="251"/>
  <c r="T51" i="251"/>
  <c r="V51" i="251"/>
  <c r="R51" i="251"/>
  <c r="S51" i="251"/>
  <c r="V52" i="251"/>
  <c r="R52" i="251"/>
  <c r="S52" i="251"/>
  <c r="U52" i="251"/>
  <c r="T52" i="251"/>
  <c r="Q52" i="251"/>
  <c r="W52" i="251" s="1"/>
  <c r="Y52" i="251" s="1"/>
  <c r="V53" i="251"/>
  <c r="S53" i="251"/>
  <c r="T53" i="251"/>
  <c r="U53" i="251"/>
  <c r="R53" i="251"/>
  <c r="Q53" i="251"/>
  <c r="W53" i="251" s="1"/>
  <c r="Y53" i="251" s="1"/>
  <c r="Q54" i="251"/>
  <c r="V54" i="251"/>
  <c r="R54" i="251"/>
  <c r="T54" i="251"/>
  <c r="U54" i="251"/>
  <c r="S54" i="251"/>
  <c r="S55" i="251"/>
  <c r="T55" i="251"/>
  <c r="U55" i="251"/>
  <c r="R55" i="251"/>
  <c r="V55" i="251"/>
  <c r="Q55" i="251"/>
  <c r="W55" i="251" s="1"/>
  <c r="Y55" i="251" s="1"/>
  <c r="S56" i="251"/>
  <c r="R56" i="251"/>
  <c r="V56" i="251"/>
  <c r="U56" i="251"/>
  <c r="T56" i="251"/>
  <c r="Q56" i="251"/>
  <c r="W56" i="251" s="1"/>
  <c r="Y56" i="251" s="1"/>
  <c r="U57" i="251"/>
  <c r="T57" i="251"/>
  <c r="Q57" i="251"/>
  <c r="R57" i="251"/>
  <c r="V57" i="251"/>
  <c r="S57" i="251"/>
  <c r="V58" i="251"/>
  <c r="U58" i="251"/>
  <c r="R58" i="251"/>
  <c r="T58" i="251"/>
  <c r="Q58" i="251"/>
  <c r="S58" i="251"/>
  <c r="U59" i="251"/>
  <c r="T59" i="251"/>
  <c r="R59" i="251"/>
  <c r="Q59" i="251"/>
  <c r="V59" i="251"/>
  <c r="S59" i="251"/>
  <c r="V60" i="251"/>
  <c r="U60" i="251"/>
  <c r="R60" i="251"/>
  <c r="S60" i="251"/>
  <c r="T60" i="251"/>
  <c r="Q60" i="251"/>
  <c r="W60" i="251" s="1"/>
  <c r="Y60" i="251" s="1"/>
  <c r="V61" i="251"/>
  <c r="T61" i="251"/>
  <c r="R61" i="251"/>
  <c r="S61" i="251"/>
  <c r="U61" i="251"/>
  <c r="Q61" i="251"/>
  <c r="W61" i="251" s="1"/>
  <c r="Y61" i="251" s="1"/>
  <c r="V62" i="251"/>
  <c r="T62" i="251"/>
  <c r="R62" i="251"/>
  <c r="U62" i="251"/>
  <c r="S62" i="251"/>
  <c r="Q62" i="251"/>
  <c r="W62" i="251" s="1"/>
  <c r="Y62" i="251" s="1"/>
  <c r="V63" i="251"/>
  <c r="T63" i="251"/>
  <c r="S63" i="251"/>
  <c r="R63" i="251"/>
  <c r="U63" i="251"/>
  <c r="Q63" i="251"/>
  <c r="W63" i="251" s="1"/>
  <c r="Y63" i="251" s="1"/>
  <c r="V64" i="251"/>
  <c r="T64" i="251"/>
  <c r="S64" i="251"/>
  <c r="R64" i="251"/>
  <c r="U64" i="251"/>
  <c r="Q64" i="251"/>
  <c r="W64" i="251" s="1"/>
  <c r="Y64" i="251" s="1"/>
  <c r="S65" i="251"/>
  <c r="V65" i="251"/>
  <c r="T65" i="251"/>
  <c r="R65" i="251"/>
  <c r="U65" i="251"/>
  <c r="Q65" i="251"/>
  <c r="W65" i="251" s="1"/>
  <c r="Y65" i="251" s="1"/>
  <c r="T66" i="251"/>
  <c r="V66" i="251"/>
  <c r="R66" i="251"/>
  <c r="S66" i="251"/>
  <c r="U66" i="251"/>
  <c r="Q66" i="251"/>
  <c r="W66" i="251" s="1"/>
  <c r="Y66" i="251" s="1"/>
  <c r="U67" i="251"/>
  <c r="T67" i="251"/>
  <c r="S67" i="251"/>
  <c r="V67" i="251"/>
  <c r="R67" i="251"/>
  <c r="Q67" i="251"/>
  <c r="W67" i="251" s="1"/>
  <c r="Y67" i="251" s="1"/>
  <c r="U68" i="251"/>
  <c r="Q68" i="251"/>
  <c r="V68" i="251"/>
  <c r="R68" i="251"/>
  <c r="S68" i="251"/>
  <c r="T68" i="251"/>
  <c r="T69" i="251"/>
  <c r="U69" i="251"/>
  <c r="S69" i="251"/>
  <c r="Q69" i="251"/>
  <c r="V69" i="251"/>
  <c r="R69" i="251"/>
  <c r="U70" i="251"/>
  <c r="T70" i="251"/>
  <c r="Q70" i="251"/>
  <c r="V70" i="251"/>
  <c r="R70" i="251"/>
  <c r="S70" i="251"/>
  <c r="U71" i="251"/>
  <c r="Q71" i="251"/>
  <c r="V71" i="251"/>
  <c r="S71" i="251"/>
  <c r="T71" i="251"/>
  <c r="R71" i="251"/>
  <c r="Q72" i="251"/>
  <c r="S72" i="251"/>
  <c r="V72" i="251"/>
  <c r="T72" i="251"/>
  <c r="U72" i="251"/>
  <c r="R72" i="251"/>
  <c r="U73" i="251"/>
  <c r="T73" i="251"/>
  <c r="V73" i="251"/>
  <c r="S73" i="251"/>
  <c r="R73" i="251"/>
  <c r="Q73" i="251"/>
  <c r="W73" i="251" s="1"/>
  <c r="Y73" i="251" s="1"/>
  <c r="U74" i="251"/>
  <c r="T74" i="251"/>
  <c r="S74" i="251"/>
  <c r="V74" i="251"/>
  <c r="R74" i="251"/>
  <c r="Q74" i="251"/>
  <c r="W74" i="251" s="1"/>
  <c r="Y74" i="251" s="1"/>
  <c r="U75" i="251"/>
  <c r="V75" i="251"/>
  <c r="R75" i="251"/>
  <c r="T75" i="251"/>
  <c r="S75" i="251"/>
  <c r="Q75" i="251"/>
  <c r="W75" i="251" s="1"/>
  <c r="Y75" i="251" s="1"/>
  <c r="U76" i="251"/>
  <c r="R76" i="251"/>
  <c r="T76" i="251"/>
  <c r="V76" i="251"/>
  <c r="S76" i="251"/>
  <c r="Q76" i="251"/>
  <c r="W76" i="251" s="1"/>
  <c r="Y76" i="251" s="1"/>
  <c r="U77" i="251"/>
  <c r="R77" i="251"/>
  <c r="V77" i="251"/>
  <c r="T77" i="251"/>
  <c r="S77" i="251"/>
  <c r="Q77" i="251"/>
  <c r="W77" i="251" s="1"/>
  <c r="Y77" i="251" s="1"/>
  <c r="U78" i="251"/>
  <c r="V78" i="251"/>
  <c r="T78" i="251"/>
  <c r="R78" i="251"/>
  <c r="S78" i="251"/>
  <c r="Q78" i="251"/>
  <c r="W78" i="251" s="1"/>
  <c r="Y78" i="251" s="1"/>
  <c r="T79" i="251"/>
  <c r="S79" i="251"/>
  <c r="R79" i="251"/>
  <c r="V79" i="251"/>
  <c r="U79" i="251"/>
  <c r="Q79" i="251"/>
  <c r="W79" i="251" s="1"/>
  <c r="Y79" i="251" s="1"/>
  <c r="V80" i="251"/>
  <c r="R80" i="251"/>
  <c r="S80" i="251"/>
  <c r="T80" i="251"/>
  <c r="U80" i="251"/>
  <c r="Q80" i="251"/>
  <c r="W80" i="251" s="1"/>
  <c r="Y80" i="251" s="1"/>
  <c r="R81" i="251"/>
  <c r="S81" i="251"/>
  <c r="T81" i="251"/>
  <c r="V81" i="251"/>
  <c r="U81" i="251"/>
  <c r="Q81" i="251"/>
  <c r="W81" i="251" s="1"/>
  <c r="Y81" i="251" s="1"/>
  <c r="R82" i="251"/>
  <c r="S82" i="251"/>
  <c r="T82" i="251"/>
  <c r="V82" i="251"/>
  <c r="U82" i="251"/>
  <c r="Q82" i="251"/>
  <c r="W82" i="251" s="1"/>
  <c r="Y82" i="251" s="1"/>
  <c r="R83" i="251"/>
  <c r="S83" i="251"/>
  <c r="U83" i="251"/>
  <c r="T83" i="251"/>
  <c r="V83" i="251"/>
  <c r="Q83" i="251"/>
  <c r="W83" i="251" s="1"/>
  <c r="Y83" i="251" s="1"/>
  <c r="R84" i="251"/>
  <c r="U84" i="251"/>
  <c r="S84" i="251"/>
  <c r="T84" i="251"/>
  <c r="V84" i="251"/>
  <c r="Q84" i="251"/>
  <c r="W84" i="251" s="1"/>
  <c r="Y84" i="251" s="1"/>
  <c r="S85" i="251"/>
  <c r="V85" i="251"/>
  <c r="U85" i="251"/>
  <c r="R85" i="251"/>
  <c r="T85" i="251"/>
  <c r="Q85" i="251"/>
  <c r="W85" i="251" s="1"/>
  <c r="Y85" i="251" s="1"/>
  <c r="V86" i="251"/>
  <c r="R86" i="251"/>
  <c r="U86" i="251"/>
  <c r="S86" i="251"/>
  <c r="T86" i="251"/>
  <c r="Q86" i="251"/>
  <c r="W86" i="251" s="1"/>
  <c r="Y86" i="251" s="1"/>
  <c r="V87" i="251"/>
  <c r="R87" i="251"/>
  <c r="S87" i="251"/>
  <c r="T87" i="251"/>
  <c r="U87" i="251"/>
  <c r="Q87" i="251"/>
  <c r="W87" i="251" s="1"/>
  <c r="Y87" i="251" s="1"/>
  <c r="R88" i="251"/>
  <c r="T88" i="251"/>
  <c r="V88" i="251"/>
  <c r="S88" i="251"/>
  <c r="U88" i="251"/>
  <c r="Q88" i="251"/>
  <c r="W88" i="251" s="1"/>
  <c r="Y88" i="251" s="1"/>
  <c r="U89" i="251"/>
  <c r="V89" i="251"/>
  <c r="Q89" i="251"/>
  <c r="R89" i="251"/>
  <c r="T89" i="251"/>
  <c r="S89" i="251"/>
  <c r="V90" i="251"/>
  <c r="U90" i="251"/>
  <c r="T90" i="251"/>
  <c r="Q90" i="251"/>
  <c r="S90" i="251"/>
  <c r="R90" i="251"/>
  <c r="V91" i="251"/>
  <c r="T91" i="251"/>
  <c r="S91" i="251"/>
  <c r="R91" i="251"/>
  <c r="Q91" i="251"/>
  <c r="U91" i="251"/>
  <c r="V92" i="251"/>
  <c r="T92" i="251"/>
  <c r="Q92" i="251"/>
  <c r="S92" i="251"/>
  <c r="R92" i="251"/>
  <c r="U92" i="251"/>
  <c r="R93" i="251"/>
  <c r="T93" i="251"/>
  <c r="Q93" i="251"/>
  <c r="S93" i="251"/>
  <c r="V93" i="251"/>
  <c r="U93" i="251"/>
  <c r="R94" i="251"/>
  <c r="T94" i="251"/>
  <c r="V94" i="251"/>
  <c r="S94" i="251"/>
  <c r="U94" i="251"/>
  <c r="Q94" i="251"/>
  <c r="W94" i="251" s="1"/>
  <c r="Y94" i="251" s="1"/>
  <c r="T95" i="251"/>
  <c r="V95" i="251"/>
  <c r="S95" i="251"/>
  <c r="R95" i="251"/>
  <c r="U95" i="251"/>
  <c r="Q95" i="251"/>
  <c r="W95" i="251" s="1"/>
  <c r="Y95" i="251" s="1"/>
  <c r="R96" i="251"/>
  <c r="U96" i="251"/>
  <c r="T96" i="251"/>
  <c r="V96" i="251"/>
  <c r="S96" i="251"/>
  <c r="Q96" i="251"/>
  <c r="W96" i="251" s="1"/>
  <c r="Y96" i="251" s="1"/>
  <c r="R97" i="251"/>
  <c r="S97" i="251"/>
  <c r="V97" i="251"/>
  <c r="Q97" i="251"/>
  <c r="U97" i="251"/>
  <c r="T97" i="251"/>
  <c r="R98" i="251"/>
  <c r="Q98" i="251"/>
  <c r="T98" i="251"/>
  <c r="U98" i="251"/>
  <c r="V98" i="251"/>
  <c r="S98" i="251"/>
  <c r="R99" i="251"/>
  <c r="Q99" i="251"/>
  <c r="V99" i="251"/>
  <c r="S99" i="251"/>
  <c r="U99" i="251"/>
  <c r="T99" i="251"/>
  <c r="R100" i="251"/>
  <c r="V100" i="251"/>
  <c r="S100" i="251"/>
  <c r="U100" i="251"/>
  <c r="T100" i="251"/>
  <c r="Q100" i="251"/>
  <c r="W100" i="251" s="1"/>
  <c r="Y100" i="251" s="1"/>
  <c r="R101" i="251"/>
  <c r="S101" i="251"/>
  <c r="V101" i="251"/>
  <c r="U101" i="251"/>
  <c r="T101" i="251"/>
  <c r="Q101" i="251"/>
  <c r="W101" i="251" s="1"/>
  <c r="Y101" i="251" s="1"/>
  <c r="R102" i="251"/>
  <c r="T102" i="251"/>
  <c r="S102" i="251"/>
  <c r="U102" i="251"/>
  <c r="V102" i="251"/>
  <c r="Q102" i="251"/>
  <c r="W102" i="251" s="1"/>
  <c r="Y102" i="251" s="1"/>
  <c r="T103" i="251"/>
  <c r="U103" i="251"/>
  <c r="R103" i="251"/>
  <c r="S103" i="251"/>
  <c r="V103" i="251"/>
  <c r="Q103" i="251"/>
  <c r="W103" i="251" s="1"/>
  <c r="Y103" i="251" s="1"/>
  <c r="S104" i="251"/>
  <c r="V104" i="251"/>
  <c r="T104" i="251"/>
  <c r="R104" i="251"/>
  <c r="U104" i="251"/>
  <c r="Q104" i="251"/>
  <c r="W104" i="251" s="1"/>
  <c r="Y104" i="251" s="1"/>
  <c r="S105" i="251"/>
  <c r="U105" i="251"/>
  <c r="T105" i="251"/>
  <c r="R105" i="251"/>
  <c r="V105" i="251"/>
  <c r="Q105" i="251"/>
  <c r="W105" i="251" s="1"/>
  <c r="Y105" i="251" s="1"/>
  <c r="S106" i="251"/>
  <c r="T106" i="251"/>
  <c r="U106" i="251"/>
  <c r="R106" i="251"/>
  <c r="V106" i="251"/>
  <c r="Q106" i="251"/>
  <c r="W106" i="251" s="1"/>
  <c r="Y106" i="251" s="1"/>
  <c r="V107" i="251"/>
  <c r="T107" i="251"/>
  <c r="U107" i="251"/>
  <c r="R107" i="251"/>
  <c r="S107" i="251"/>
  <c r="Q107" i="251"/>
  <c r="W107" i="251" s="1"/>
  <c r="Y107" i="251" s="1"/>
  <c r="T108" i="251"/>
  <c r="R108" i="251"/>
  <c r="S108" i="251"/>
  <c r="V108" i="251"/>
  <c r="U108" i="251"/>
  <c r="Q108" i="251"/>
  <c r="W108" i="251" s="1"/>
  <c r="Y108" i="251" s="1"/>
  <c r="S109" i="251"/>
  <c r="V109" i="251"/>
  <c r="T109" i="251"/>
  <c r="R109" i="251"/>
  <c r="U109" i="251"/>
  <c r="Q109" i="251"/>
  <c r="W109" i="251" s="1"/>
  <c r="Y109" i="251" s="1"/>
  <c r="R110" i="251"/>
  <c r="V110" i="251"/>
  <c r="U110" i="251"/>
  <c r="T110" i="251"/>
  <c r="S110" i="251"/>
  <c r="Q110" i="251"/>
  <c r="W110" i="251" s="1"/>
  <c r="Y110" i="251" s="1"/>
  <c r="R111" i="251"/>
  <c r="V111" i="251"/>
  <c r="U111" i="251"/>
  <c r="T111" i="251"/>
  <c r="S111" i="251"/>
  <c r="Q111" i="251"/>
  <c r="W111" i="251" s="1"/>
  <c r="Y111" i="251" s="1"/>
  <c r="T112" i="251"/>
  <c r="S112" i="251"/>
  <c r="R112" i="251"/>
  <c r="V112" i="251"/>
  <c r="U112" i="251"/>
  <c r="Q112" i="251"/>
  <c r="W112" i="251" s="1"/>
  <c r="Y112" i="251" s="1"/>
  <c r="U113" i="251"/>
  <c r="R113" i="251"/>
  <c r="Q113" i="251"/>
  <c r="S113" i="251"/>
  <c r="V113" i="251"/>
  <c r="T113" i="251"/>
  <c r="V114" i="251"/>
  <c r="R114" i="251"/>
  <c r="U114" i="251"/>
  <c r="T114" i="251"/>
  <c r="Q114" i="251"/>
  <c r="S114" i="251"/>
  <c r="S115" i="251"/>
  <c r="U115" i="251"/>
  <c r="T115" i="251"/>
  <c r="Q115" i="251"/>
  <c r="V115" i="251"/>
  <c r="R115" i="251"/>
  <c r="S116" i="251"/>
  <c r="T116" i="251"/>
  <c r="Q116" i="251"/>
  <c r="R116" i="251"/>
  <c r="U116" i="251"/>
  <c r="V116" i="251"/>
  <c r="S117" i="251"/>
  <c r="T117" i="251"/>
  <c r="Q117" i="251"/>
  <c r="U117" i="251"/>
  <c r="R117" i="251"/>
  <c r="V117" i="251"/>
  <c r="T118" i="251"/>
  <c r="Q118" i="251"/>
  <c r="U118" i="251"/>
  <c r="V118" i="251"/>
  <c r="R118" i="251"/>
  <c r="S118" i="251"/>
  <c r="R119" i="251"/>
  <c r="U119" i="251"/>
  <c r="Q119" i="251"/>
  <c r="S119" i="251"/>
  <c r="T119" i="251"/>
  <c r="V119" i="251"/>
  <c r="V120" i="251"/>
  <c r="S120" i="251"/>
  <c r="Q120" i="251"/>
  <c r="T120" i="251"/>
  <c r="U120" i="251"/>
  <c r="R120" i="251"/>
  <c r="Q121" i="251"/>
  <c r="V121" i="251"/>
  <c r="T121" i="251"/>
  <c r="R121" i="251"/>
  <c r="S121" i="251"/>
  <c r="U121" i="251"/>
  <c r="Q122" i="251"/>
  <c r="V122" i="251"/>
  <c r="U122" i="251"/>
  <c r="S122" i="251"/>
  <c r="T122" i="251"/>
  <c r="R122" i="251"/>
  <c r="Q123" i="251"/>
  <c r="U123" i="251"/>
  <c r="T123" i="251"/>
  <c r="S123" i="251"/>
  <c r="R123" i="251"/>
  <c r="V123" i="251"/>
  <c r="Q124" i="251"/>
  <c r="V124" i="251"/>
  <c r="U124" i="251"/>
  <c r="R124" i="251"/>
  <c r="T124" i="251"/>
  <c r="S124" i="251"/>
  <c r="S125" i="251"/>
  <c r="V125" i="251"/>
  <c r="R125" i="251"/>
  <c r="Q125" i="251"/>
  <c r="U125" i="251"/>
  <c r="T125" i="251"/>
  <c r="Q126" i="251"/>
  <c r="S126" i="251"/>
  <c r="V126" i="251"/>
  <c r="U126" i="251"/>
  <c r="R126" i="251"/>
  <c r="T126" i="251"/>
  <c r="Q127" i="251"/>
  <c r="R127" i="251"/>
  <c r="T127" i="251"/>
  <c r="S127" i="251"/>
  <c r="V127" i="251"/>
  <c r="U127" i="251"/>
  <c r="S128" i="251"/>
  <c r="T128" i="251"/>
  <c r="Q128" i="251"/>
  <c r="V128" i="251"/>
  <c r="U128" i="251"/>
  <c r="R128" i="251"/>
  <c r="Q129" i="251"/>
  <c r="T129" i="251"/>
  <c r="V129" i="251"/>
  <c r="U129" i="251"/>
  <c r="S129" i="251"/>
  <c r="R129" i="251"/>
  <c r="U130" i="251"/>
  <c r="Q130" i="251"/>
  <c r="V130" i="251"/>
  <c r="R130" i="251"/>
  <c r="T130" i="251"/>
  <c r="S130" i="251"/>
  <c r="V131" i="251"/>
  <c r="Q131" i="251"/>
  <c r="T131" i="251"/>
  <c r="S131" i="251"/>
  <c r="R131" i="251"/>
  <c r="U131" i="251"/>
  <c r="Q132" i="251"/>
  <c r="R132" i="251"/>
  <c r="S132" i="251"/>
  <c r="U132" i="251"/>
  <c r="T132" i="251"/>
  <c r="V132" i="251"/>
  <c r="T133" i="251"/>
  <c r="U133" i="251"/>
  <c r="S133" i="251"/>
  <c r="V133" i="251"/>
  <c r="R133" i="251"/>
  <c r="Q133" i="251"/>
  <c r="T134" i="251"/>
  <c r="R134" i="251"/>
  <c r="V134" i="251"/>
  <c r="U134" i="251"/>
  <c r="S134" i="251"/>
  <c r="Q134" i="251"/>
  <c r="W134" i="251" s="1"/>
  <c r="Y134" i="251" s="1"/>
  <c r="R135" i="251"/>
  <c r="S135" i="251"/>
  <c r="T135" i="251"/>
  <c r="V135" i="251"/>
  <c r="U135" i="251"/>
  <c r="Q135" i="251"/>
  <c r="W135" i="251" s="1"/>
  <c r="Y135" i="251" s="1"/>
  <c r="T136" i="251"/>
  <c r="V136" i="251"/>
  <c r="R136" i="251"/>
  <c r="S136" i="251"/>
  <c r="U136" i="251"/>
  <c r="Q136" i="251"/>
  <c r="W136" i="251" s="1"/>
  <c r="Y136" i="251" s="1"/>
  <c r="V137" i="251"/>
  <c r="T137" i="251"/>
  <c r="U137" i="251"/>
  <c r="R137" i="251"/>
  <c r="S137" i="251"/>
  <c r="Q137" i="251"/>
  <c r="W137" i="251" s="1"/>
  <c r="Y137" i="251" s="1"/>
  <c r="U138" i="251"/>
  <c r="V138" i="251"/>
  <c r="Q138" i="251"/>
  <c r="S138" i="251"/>
  <c r="T138" i="251"/>
  <c r="R138" i="251"/>
  <c r="T139" i="251"/>
  <c r="U139" i="251"/>
  <c r="S139" i="251"/>
  <c r="V139" i="251"/>
  <c r="Q139" i="251"/>
  <c r="R139" i="251"/>
  <c r="T140" i="251"/>
  <c r="Q140" i="251"/>
  <c r="S140" i="251"/>
  <c r="U140" i="251"/>
  <c r="R140" i="251"/>
  <c r="V140" i="251"/>
  <c r="Q141" i="251"/>
  <c r="S141" i="251"/>
  <c r="R141" i="251"/>
  <c r="V141" i="251"/>
  <c r="T141" i="251"/>
  <c r="U141" i="251"/>
  <c r="R142" i="251"/>
  <c r="T142" i="251"/>
  <c r="V142" i="251"/>
  <c r="U142" i="251"/>
  <c r="S142" i="251"/>
  <c r="Q142" i="251"/>
  <c r="W142" i="251" s="1"/>
  <c r="Y142" i="251" s="1"/>
  <c r="S143" i="251"/>
  <c r="R143" i="251"/>
  <c r="T143" i="251"/>
  <c r="U143" i="251"/>
  <c r="V143" i="251"/>
  <c r="Q143" i="251"/>
  <c r="W143" i="251" s="1"/>
  <c r="Y143" i="251" s="1"/>
  <c r="T144" i="251"/>
  <c r="V144" i="251"/>
  <c r="S144" i="251"/>
  <c r="U144" i="251"/>
  <c r="R144" i="251"/>
  <c r="Q144" i="251"/>
  <c r="W144" i="251" s="1"/>
  <c r="Y144" i="251" s="1"/>
  <c r="T145" i="251"/>
  <c r="R145" i="251"/>
  <c r="S145" i="251"/>
  <c r="U145" i="251"/>
  <c r="V145" i="251"/>
  <c r="Q145" i="251"/>
  <c r="W145" i="251" s="1"/>
  <c r="Y145" i="251" s="1"/>
  <c r="T146" i="251"/>
  <c r="U146" i="251"/>
  <c r="V146" i="251"/>
  <c r="S146" i="251"/>
  <c r="R146" i="251"/>
  <c r="Q146" i="251"/>
  <c r="W146" i="251" s="1"/>
  <c r="Y146" i="251" s="1"/>
  <c r="U147" i="251"/>
  <c r="V147" i="251"/>
  <c r="S147" i="251"/>
  <c r="R147" i="251"/>
  <c r="T147" i="251"/>
  <c r="Q147" i="251"/>
  <c r="W147" i="251" s="1"/>
  <c r="Y147" i="251" s="1"/>
  <c r="U148" i="251"/>
  <c r="V148" i="251"/>
  <c r="S148" i="251"/>
  <c r="R148" i="251"/>
  <c r="T148" i="251"/>
  <c r="Q148" i="251"/>
  <c r="W148" i="251" s="1"/>
  <c r="Y148" i="251" s="1"/>
  <c r="U149" i="251"/>
  <c r="V149" i="251"/>
  <c r="S149" i="251"/>
  <c r="T149" i="251"/>
  <c r="R149" i="251"/>
  <c r="Q149" i="251"/>
  <c r="W149" i="251" s="1"/>
  <c r="Y149" i="251" s="1"/>
  <c r="V46" i="248"/>
  <c r="U46" i="248"/>
  <c r="T46" i="248"/>
  <c r="S46" i="248"/>
  <c r="R46" i="248"/>
  <c r="Q46" i="248"/>
  <c r="W46" i="248" s="1"/>
  <c r="V147" i="248"/>
  <c r="R147" i="248"/>
  <c r="T147" i="248"/>
  <c r="U147" i="248"/>
  <c r="R128" i="248"/>
  <c r="Q128" i="248"/>
  <c r="U111" i="248"/>
  <c r="T111" i="248"/>
  <c r="V110" i="248"/>
  <c r="U110" i="248"/>
  <c r="T110" i="248"/>
  <c r="Q110" i="248"/>
  <c r="W110" i="248" s="1"/>
  <c r="Y110" i="248" s="1"/>
  <c r="V109" i="248"/>
  <c r="U109" i="248"/>
  <c r="T109" i="248"/>
  <c r="S109" i="248"/>
  <c r="R109" i="248"/>
  <c r="W109" i="248" s="1"/>
  <c r="Y109" i="248" s="1"/>
  <c r="V98" i="248"/>
  <c r="S98" i="248"/>
  <c r="S94" i="248"/>
  <c r="Q94" i="248"/>
  <c r="U88" i="248"/>
  <c r="Q88" i="248"/>
  <c r="T88" i="248"/>
  <c r="Q86" i="248"/>
  <c r="U86" i="248"/>
  <c r="U85" i="248"/>
  <c r="V85" i="248"/>
  <c r="R85" i="248"/>
  <c r="S85" i="248"/>
  <c r="T85" i="248"/>
  <c r="Q85" i="248"/>
  <c r="W85" i="248" s="1"/>
  <c r="Y85" i="248" s="1"/>
  <c r="U82" i="248"/>
  <c r="S82" i="248"/>
  <c r="T82" i="248"/>
  <c r="V82" i="248"/>
  <c r="Q74" i="248"/>
  <c r="R74" i="248"/>
  <c r="T73" i="248"/>
  <c r="R73" i="248"/>
  <c r="S73" i="248"/>
  <c r="U73" i="248"/>
  <c r="V73" i="248"/>
  <c r="R71" i="248"/>
  <c r="U71" i="248"/>
  <c r="V71" i="248"/>
  <c r="R68" i="248"/>
  <c r="Q68" i="248"/>
  <c r="R62" i="248"/>
  <c r="Q62" i="248"/>
  <c r="R60" i="248"/>
  <c r="Q60" i="248"/>
  <c r="S56" i="248"/>
  <c r="R56" i="248"/>
  <c r="Q56" i="248"/>
  <c r="T56" i="248"/>
  <c r="R34" i="248"/>
  <c r="Q34" i="248"/>
  <c r="R4" i="248"/>
  <c r="S4" i="248"/>
  <c r="V4" i="248"/>
  <c r="R147" i="247"/>
  <c r="Q147" i="247"/>
  <c r="U147" i="247"/>
  <c r="T147" i="247"/>
  <c r="V147" i="247"/>
  <c r="S147" i="247"/>
  <c r="U145" i="247"/>
  <c r="T145" i="247"/>
  <c r="S145" i="247"/>
  <c r="R145" i="247"/>
  <c r="W145" i="247" s="1"/>
  <c r="V143" i="247"/>
  <c r="U143" i="247"/>
  <c r="T143" i="247"/>
  <c r="S142" i="247"/>
  <c r="T142" i="247"/>
  <c r="R142" i="247"/>
  <c r="T136" i="247"/>
  <c r="V136" i="247"/>
  <c r="U136" i="247"/>
  <c r="S135" i="247"/>
  <c r="R135" i="247"/>
  <c r="Q135" i="247"/>
  <c r="U135" i="247"/>
  <c r="T135" i="247"/>
  <c r="U131" i="247"/>
  <c r="T131" i="247"/>
  <c r="S131" i="247"/>
  <c r="Q131" i="247"/>
  <c r="R131" i="247"/>
  <c r="V129" i="247"/>
  <c r="U129" i="247"/>
  <c r="T129" i="247"/>
  <c r="S129" i="247"/>
  <c r="W129" i="247" s="1"/>
  <c r="Y129" i="247" s="1"/>
  <c r="V121" i="247"/>
  <c r="U121" i="247"/>
  <c r="R121" i="247"/>
  <c r="V119" i="247"/>
  <c r="U119" i="247"/>
  <c r="T119" i="247"/>
  <c r="Q116" i="247"/>
  <c r="R116" i="247"/>
  <c r="U116" i="247"/>
  <c r="V116" i="247"/>
  <c r="Q113" i="247"/>
  <c r="R113" i="247"/>
  <c r="S113" i="247"/>
  <c r="T113" i="247"/>
  <c r="U113" i="247"/>
  <c r="T111" i="247"/>
  <c r="U111" i="247"/>
  <c r="V111" i="247"/>
  <c r="S111" i="247"/>
  <c r="V106" i="247"/>
  <c r="U106" i="247"/>
  <c r="T106" i="247"/>
  <c r="V104" i="247"/>
  <c r="U104" i="247"/>
  <c r="T104" i="247"/>
  <c r="S104" i="247"/>
  <c r="R104" i="247"/>
  <c r="W104" i="247" s="1"/>
  <c r="Y104" i="247" s="1"/>
  <c r="V101" i="247"/>
  <c r="U101" i="247"/>
  <c r="T101" i="247"/>
  <c r="S101" i="247"/>
  <c r="W101" i="247" s="1"/>
  <c r="Y101" i="247" s="1"/>
  <c r="V92" i="247"/>
  <c r="U92" i="247"/>
  <c r="T92" i="247"/>
  <c r="S92" i="247"/>
  <c r="U91" i="247"/>
  <c r="T91" i="247"/>
  <c r="S91" i="247"/>
  <c r="T89" i="247"/>
  <c r="S89" i="247"/>
  <c r="Q89" i="247"/>
  <c r="S86" i="247"/>
  <c r="R86" i="247"/>
  <c r="U86" i="247"/>
  <c r="T86" i="247"/>
  <c r="T85" i="247"/>
  <c r="V85" i="247"/>
  <c r="U85" i="247"/>
  <c r="U82" i="247"/>
  <c r="S82" i="247"/>
  <c r="R82" i="247"/>
  <c r="Q82" i="247"/>
  <c r="T82" i="247"/>
  <c r="V80" i="247"/>
  <c r="U80" i="247"/>
  <c r="T80" i="247"/>
  <c r="V79" i="247"/>
  <c r="U79" i="247"/>
  <c r="T79" i="247"/>
  <c r="U77" i="247"/>
  <c r="T77" i="247"/>
  <c r="S77" i="247"/>
  <c r="V77" i="247"/>
  <c r="U74" i="247"/>
  <c r="V74" i="247"/>
  <c r="T70" i="247"/>
  <c r="S70" i="247"/>
  <c r="R70" i="247"/>
  <c r="Q70" i="247"/>
  <c r="V70" i="247"/>
  <c r="U70" i="247"/>
  <c r="S69" i="247"/>
  <c r="U69" i="247"/>
  <c r="T69" i="247"/>
  <c r="R69" i="247"/>
  <c r="Q69" i="247"/>
  <c r="W69" i="247" s="1"/>
  <c r="Y69" i="247" s="1"/>
  <c r="R65" i="247"/>
  <c r="Q65" i="247"/>
  <c r="T65" i="247"/>
  <c r="S65" i="247"/>
  <c r="H65" i="247"/>
  <c r="V158" i="247"/>
  <c r="Q63" i="247"/>
  <c r="T63" i="247"/>
  <c r="R63" i="247"/>
  <c r="S63" i="247"/>
  <c r="U63" i="247"/>
  <c r="V63" i="247"/>
  <c r="V58" i="247"/>
  <c r="U58" i="247"/>
  <c r="R58" i="247"/>
  <c r="S58" i="247"/>
  <c r="T58" i="247"/>
  <c r="U56" i="247"/>
  <c r="V56" i="247"/>
  <c r="Q51" i="247"/>
  <c r="U51" i="247"/>
  <c r="V51" i="247"/>
  <c r="S48" i="247"/>
  <c r="T48" i="247"/>
  <c r="V48" i="247"/>
  <c r="U48" i="247"/>
  <c r="S43" i="247"/>
  <c r="T43" i="247"/>
  <c r="U43" i="247"/>
  <c r="V43" i="247"/>
  <c r="Q43" i="247"/>
  <c r="R43" i="247"/>
  <c r="R37" i="247"/>
  <c r="Q37" i="247"/>
  <c r="T36" i="247"/>
  <c r="V36" i="247"/>
  <c r="U36" i="247"/>
  <c r="S36" i="247"/>
  <c r="W36" i="247" s="1"/>
  <c r="Y36" i="247" s="1"/>
  <c r="V31" i="247"/>
  <c r="T31" i="247"/>
  <c r="S31" i="247"/>
  <c r="U31" i="247"/>
  <c r="U24" i="247"/>
  <c r="V24" i="247"/>
  <c r="Q24" i="247"/>
  <c r="T16" i="247"/>
  <c r="U16" i="247"/>
  <c r="V16" i="247"/>
  <c r="R16" i="247"/>
  <c r="S16" i="247"/>
  <c r="U15" i="247"/>
  <c r="T15" i="247"/>
  <c r="S15" i="247"/>
  <c r="R15" i="247"/>
  <c r="Q11" i="247"/>
  <c r="T11" i="247"/>
  <c r="U11" i="247"/>
  <c r="V11" i="247"/>
  <c r="S11" i="247"/>
  <c r="R11" i="247"/>
  <c r="R4" i="247"/>
  <c r="Q4" i="247"/>
  <c r="S4" i="247"/>
  <c r="U2" i="247"/>
  <c r="V2" i="247"/>
  <c r="U146" i="244"/>
  <c r="S146" i="244"/>
  <c r="R146" i="244"/>
  <c r="T146" i="244"/>
  <c r="Q146" i="244"/>
  <c r="W146" i="244" s="1"/>
  <c r="U145" i="244"/>
  <c r="Q145" i="244"/>
  <c r="R145" i="244"/>
  <c r="S145" i="244"/>
  <c r="T145" i="244"/>
  <c r="V145" i="244"/>
  <c r="Q144" i="244"/>
  <c r="U144" i="244"/>
  <c r="R144" i="244"/>
  <c r="S144" i="244"/>
  <c r="T144" i="244"/>
  <c r="T143" i="244"/>
  <c r="U143" i="244"/>
  <c r="S143" i="244"/>
  <c r="R143" i="244"/>
  <c r="Q143" i="244"/>
  <c r="W143" i="244" s="1"/>
  <c r="T142" i="244"/>
  <c r="U142" i="244"/>
  <c r="S142" i="244"/>
  <c r="R142" i="244"/>
  <c r="Q142" i="244"/>
  <c r="S141" i="244"/>
  <c r="T141" i="244"/>
  <c r="R141" i="244"/>
  <c r="Q141" i="244"/>
  <c r="V141" i="244"/>
  <c r="U141" i="244"/>
  <c r="S140" i="244"/>
  <c r="R140" i="244"/>
  <c r="Q140" i="244"/>
  <c r="U140" i="244"/>
  <c r="T140" i="244"/>
  <c r="V140" i="244"/>
  <c r="Q139" i="244"/>
  <c r="V139" i="244"/>
  <c r="U139" i="244"/>
  <c r="T139" i="244"/>
  <c r="R139" i="244"/>
  <c r="S139" i="244"/>
  <c r="U138" i="244"/>
  <c r="V138" i="244"/>
  <c r="Q138" i="244"/>
  <c r="R138" i="244"/>
  <c r="S138" i="244"/>
  <c r="T137" i="244"/>
  <c r="U137" i="244"/>
  <c r="V137" i="244"/>
  <c r="R137" i="244"/>
  <c r="W137" i="244" s="1"/>
  <c r="Y137" i="244" s="1"/>
  <c r="T136" i="244"/>
  <c r="S136" i="244"/>
  <c r="R136" i="244"/>
  <c r="Q136" i="244"/>
  <c r="V136" i="244"/>
  <c r="U136" i="244"/>
  <c r="U135" i="244"/>
  <c r="V135" i="244"/>
  <c r="S135" i="244"/>
  <c r="T135" i="244"/>
  <c r="Q135" i="244"/>
  <c r="R135" i="244"/>
  <c r="U134" i="244"/>
  <c r="Q134" i="244"/>
  <c r="V134" i="244"/>
  <c r="R134" i="244"/>
  <c r="T134" i="244"/>
  <c r="S134" i="244"/>
  <c r="Q133" i="244"/>
  <c r="U133" i="244"/>
  <c r="T133" i="244"/>
  <c r="R133" i="244"/>
  <c r="T132" i="244"/>
  <c r="R132" i="244"/>
  <c r="Q132" i="244"/>
  <c r="U132" i="244"/>
  <c r="S132" i="244"/>
  <c r="V132" i="244"/>
  <c r="Q131" i="244"/>
  <c r="V131" i="244"/>
  <c r="S131" i="244"/>
  <c r="U131" i="244"/>
  <c r="V130" i="244"/>
  <c r="Q130" i="244"/>
  <c r="R130" i="244"/>
  <c r="S130" i="244"/>
  <c r="T130" i="244"/>
  <c r="T129" i="244"/>
  <c r="S129" i="244"/>
  <c r="R129" i="244"/>
  <c r="V129" i="244"/>
  <c r="U129" i="244"/>
  <c r="Q128" i="244"/>
  <c r="V128" i="244"/>
  <c r="U128" i="244"/>
  <c r="S128" i="244"/>
  <c r="R128" i="244"/>
  <c r="T128" i="244"/>
  <c r="U127" i="244"/>
  <c r="R127" i="244"/>
  <c r="S127" i="244"/>
  <c r="T127" i="244"/>
  <c r="Q127" i="244"/>
  <c r="V127" i="244"/>
  <c r="T126" i="244"/>
  <c r="V126" i="244"/>
  <c r="U126" i="244"/>
  <c r="S126" i="244"/>
  <c r="Q126" i="244"/>
  <c r="W126" i="244" s="1"/>
  <c r="Y126" i="244" s="1"/>
  <c r="S125" i="244"/>
  <c r="V125" i="244"/>
  <c r="R125" i="244"/>
  <c r="Q125" i="244"/>
  <c r="U125" i="244"/>
  <c r="T125" i="244"/>
  <c r="R124" i="244"/>
  <c r="U124" i="244"/>
  <c r="Q124" i="244"/>
  <c r="T124" i="244"/>
  <c r="S124" i="244"/>
  <c r="T123" i="244"/>
  <c r="S123" i="244"/>
  <c r="R123" i="244"/>
  <c r="V123" i="244"/>
  <c r="Q123" i="244"/>
  <c r="U123" i="244"/>
  <c r="S122" i="244"/>
  <c r="Q122" i="244"/>
  <c r="U122" i="244"/>
  <c r="V122" i="244"/>
  <c r="T122" i="244"/>
  <c r="R122" i="244"/>
  <c r="Q121" i="244"/>
  <c r="S121" i="244"/>
  <c r="V121" i="244"/>
  <c r="U121" i="244"/>
  <c r="T121" i="244"/>
  <c r="U120" i="244"/>
  <c r="T120" i="244"/>
  <c r="R120" i="244"/>
  <c r="Q120" i="244"/>
  <c r="S120" i="244"/>
  <c r="S119" i="244"/>
  <c r="U119" i="244"/>
  <c r="T119" i="244"/>
  <c r="Q119" i="244"/>
  <c r="R119" i="244"/>
  <c r="V118" i="244"/>
  <c r="U118" i="244"/>
  <c r="Q118" i="244"/>
  <c r="T118" i="244"/>
  <c r="R118" i="244"/>
  <c r="S118" i="244"/>
  <c r="S117" i="244"/>
  <c r="R117" i="244"/>
  <c r="T117" i="244"/>
  <c r="V117" i="244"/>
  <c r="Q117" i="244"/>
  <c r="U117" i="244"/>
  <c r="S116" i="244"/>
  <c r="U116" i="244"/>
  <c r="R116" i="244"/>
  <c r="Q116" i="244"/>
  <c r="V116" i="244"/>
  <c r="T116" i="244"/>
  <c r="Q115" i="244"/>
  <c r="R115" i="244"/>
  <c r="S115" i="244"/>
  <c r="T115" i="244"/>
  <c r="U115" i="244"/>
  <c r="U114" i="244"/>
  <c r="V114" i="244"/>
  <c r="Q114" i="244"/>
  <c r="R114" i="244"/>
  <c r="S114" i="244"/>
  <c r="T114" i="244"/>
  <c r="S113" i="244"/>
  <c r="R113" i="244"/>
  <c r="V113" i="244"/>
  <c r="U113" i="244"/>
  <c r="T113" i="244"/>
  <c r="R112" i="244"/>
  <c r="Q112" i="244"/>
  <c r="S112" i="244"/>
  <c r="T112" i="244"/>
  <c r="U112" i="244"/>
  <c r="V112" i="244"/>
  <c r="Q111" i="244"/>
  <c r="R111" i="244"/>
  <c r="S111" i="244"/>
  <c r="V111" i="244"/>
  <c r="T111" i="244"/>
  <c r="U111" i="244"/>
  <c r="Q110" i="244"/>
  <c r="U110" i="244"/>
  <c r="T110" i="244"/>
  <c r="R110" i="244"/>
  <c r="V110" i="244"/>
  <c r="V109" i="244"/>
  <c r="Q109" i="244"/>
  <c r="R109" i="244"/>
  <c r="S109" i="244"/>
  <c r="T109" i="244"/>
  <c r="U109" i="244"/>
  <c r="R108" i="244"/>
  <c r="U108" i="244"/>
  <c r="T108" i="244"/>
  <c r="S108" i="244"/>
  <c r="V108" i="244"/>
  <c r="Q107" i="244"/>
  <c r="V107" i="244"/>
  <c r="S107" i="244"/>
  <c r="U107" i="244"/>
  <c r="R107" i="244"/>
  <c r="T107" i="244"/>
  <c r="S106" i="244"/>
  <c r="U106" i="244"/>
  <c r="T106" i="244"/>
  <c r="V106" i="244"/>
  <c r="R106" i="244"/>
  <c r="Q106" i="244"/>
  <c r="W106" i="244" s="1"/>
  <c r="Y106" i="244" s="1"/>
  <c r="U105" i="244"/>
  <c r="T105" i="244"/>
  <c r="R105" i="244"/>
  <c r="S105" i="244"/>
  <c r="V105" i="244"/>
  <c r="Q105" i="244"/>
  <c r="W105" i="244" s="1"/>
  <c r="Y105" i="244" s="1"/>
  <c r="S104" i="244"/>
  <c r="U104" i="244"/>
  <c r="Q104" i="244"/>
  <c r="R104" i="244"/>
  <c r="T104" i="244"/>
  <c r="V104" i="244"/>
  <c r="Q103" i="244"/>
  <c r="U103" i="244"/>
  <c r="S103" i="244"/>
  <c r="R103" i="244"/>
  <c r="T103" i="244"/>
  <c r="V102" i="244"/>
  <c r="T102" i="244"/>
  <c r="S102" i="244"/>
  <c r="U102" i="244"/>
  <c r="Q102" i="244"/>
  <c r="R102" i="244"/>
  <c r="T101" i="244"/>
  <c r="U101" i="244"/>
  <c r="V101" i="244"/>
  <c r="Q101" i="244"/>
  <c r="R101" i="244"/>
  <c r="S101" i="244"/>
  <c r="U100" i="244"/>
  <c r="Q100" i="244"/>
  <c r="V100" i="244"/>
  <c r="R100" i="244"/>
  <c r="S100" i="244"/>
  <c r="T100" i="244"/>
  <c r="V99" i="244"/>
  <c r="U99" i="244"/>
  <c r="T99" i="244"/>
  <c r="S99" i="244"/>
  <c r="Q99" i="244"/>
  <c r="U98" i="244"/>
  <c r="T98" i="244"/>
  <c r="R98" i="244"/>
  <c r="Q97" i="244"/>
  <c r="R97" i="244"/>
  <c r="S97" i="244"/>
  <c r="T97" i="244"/>
  <c r="V97" i="244"/>
  <c r="U97" i="244"/>
  <c r="V95" i="244"/>
  <c r="U95" i="244"/>
  <c r="T94" i="244"/>
  <c r="U94" i="244"/>
  <c r="R94" i="244"/>
  <c r="Q94" i="244"/>
  <c r="V94" i="244"/>
  <c r="S94" i="244"/>
  <c r="V93" i="244"/>
  <c r="U93" i="244"/>
  <c r="T93" i="244"/>
  <c r="S93" i="244"/>
  <c r="Q93" i="244"/>
  <c r="W93" i="244" s="1"/>
  <c r="Y93" i="244" s="1"/>
  <c r="S92" i="244"/>
  <c r="R92" i="244"/>
  <c r="Q92" i="244"/>
  <c r="U92" i="244"/>
  <c r="V92" i="244"/>
  <c r="T92" i="244"/>
  <c r="Q91" i="244"/>
  <c r="R91" i="244"/>
  <c r="S91" i="244"/>
  <c r="U91" i="244"/>
  <c r="V91" i="244"/>
  <c r="U90" i="244"/>
  <c r="V90" i="244"/>
  <c r="S90" i="244"/>
  <c r="Q90" i="244"/>
  <c r="R90" i="244"/>
  <c r="T90" i="244"/>
  <c r="T89" i="244"/>
  <c r="V89" i="244"/>
  <c r="R89" i="244"/>
  <c r="Q89" i="244"/>
  <c r="S89" i="244"/>
  <c r="U88" i="244"/>
  <c r="T88" i="244"/>
  <c r="S88" i="244"/>
  <c r="R88" i="244"/>
  <c r="Q88" i="244"/>
  <c r="V88" i="244"/>
  <c r="S87" i="244"/>
  <c r="V87" i="244"/>
  <c r="U87" i="244"/>
  <c r="T87" i="244"/>
  <c r="R87" i="244"/>
  <c r="Q87" i="244"/>
  <c r="W87" i="244" s="1"/>
  <c r="Y87" i="244" s="1"/>
  <c r="Q86" i="244"/>
  <c r="T86" i="244"/>
  <c r="S86" i="244"/>
  <c r="R86" i="244"/>
  <c r="V86" i="244"/>
  <c r="U86" i="244"/>
  <c r="Q85" i="244"/>
  <c r="R85" i="244"/>
  <c r="T85" i="244"/>
  <c r="S85" i="244"/>
  <c r="V85" i="244"/>
  <c r="U85" i="244"/>
  <c r="R84" i="244"/>
  <c r="V84" i="244"/>
  <c r="U84" i="244"/>
  <c r="T84" i="244"/>
  <c r="S84" i="244"/>
  <c r="Q84" i="244"/>
  <c r="W84" i="244" s="1"/>
  <c r="Y84" i="244" s="1"/>
  <c r="Q83" i="244"/>
  <c r="R83" i="244"/>
  <c r="T83" i="244"/>
  <c r="V83" i="244"/>
  <c r="U83" i="244"/>
  <c r="S83" i="244"/>
  <c r="T82" i="244"/>
  <c r="U82" i="244"/>
  <c r="R82" i="244"/>
  <c r="Q82" i="244"/>
  <c r="V82" i="244"/>
  <c r="H82" i="244"/>
  <c r="T156" i="244"/>
  <c r="U81" i="244"/>
  <c r="T81" i="244"/>
  <c r="S81" i="244"/>
  <c r="V81" i="244"/>
  <c r="R81" i="244"/>
  <c r="W81" i="244" s="1"/>
  <c r="Y81" i="244" s="1"/>
  <c r="V80" i="244"/>
  <c r="S80" i="244"/>
  <c r="R80" i="244"/>
  <c r="Q80" i="244"/>
  <c r="T80" i="244"/>
  <c r="U80" i="244"/>
  <c r="U79" i="244"/>
  <c r="V79" i="244"/>
  <c r="S79" i="244"/>
  <c r="Q79" i="244"/>
  <c r="R79" i="244"/>
  <c r="T79" i="244"/>
  <c r="U78" i="244"/>
  <c r="R78" i="244"/>
  <c r="V78" i="244"/>
  <c r="S78" i="244"/>
  <c r="Q78" i="244"/>
  <c r="T78" i="244"/>
  <c r="R77" i="244"/>
  <c r="Q77" i="244"/>
  <c r="T77" i="244"/>
  <c r="V77" i="244"/>
  <c r="U77" i="244"/>
  <c r="S77" i="244"/>
  <c r="T76" i="244"/>
  <c r="U76" i="244"/>
  <c r="V76" i="244"/>
  <c r="R76" i="244"/>
  <c r="Q76" i="244"/>
  <c r="W76" i="244" s="1"/>
  <c r="Y76" i="244" s="1"/>
  <c r="R75" i="244"/>
  <c r="S75" i="244"/>
  <c r="T75" i="244"/>
  <c r="U75" i="244"/>
  <c r="V75" i="244"/>
  <c r="Q75" i="244"/>
  <c r="W75" i="244" s="1"/>
  <c r="Y75" i="244" s="1"/>
  <c r="Q74" i="244"/>
  <c r="U74" i="244"/>
  <c r="V74" i="244"/>
  <c r="T74" i="244"/>
  <c r="S74" i="244"/>
  <c r="R74" i="244"/>
  <c r="T73" i="244"/>
  <c r="V73" i="244"/>
  <c r="Q73" i="244"/>
  <c r="R73" i="244"/>
  <c r="S73" i="244"/>
  <c r="U73" i="244"/>
  <c r="T72" i="244"/>
  <c r="V72" i="244"/>
  <c r="U72" i="244"/>
  <c r="Q72" i="244"/>
  <c r="S72" i="244"/>
  <c r="Q71" i="244"/>
  <c r="R71" i="244"/>
  <c r="S71" i="244"/>
  <c r="T71" i="244"/>
  <c r="U71" i="244"/>
  <c r="U70" i="244"/>
  <c r="Q70" i="244"/>
  <c r="R70" i="244"/>
  <c r="S70" i="244"/>
  <c r="T70" i="244"/>
  <c r="V70" i="244"/>
  <c r="Q69" i="244"/>
  <c r="R69" i="244"/>
  <c r="S69" i="244"/>
  <c r="T69" i="244"/>
  <c r="U69" i="244"/>
  <c r="V69" i="244"/>
  <c r="R68" i="244"/>
  <c r="U68" i="244"/>
  <c r="T68" i="244"/>
  <c r="Q68" i="244"/>
  <c r="V68" i="244"/>
  <c r="S68" i="244"/>
  <c r="R67" i="244"/>
  <c r="V67" i="244"/>
  <c r="U67" i="244"/>
  <c r="T67" i="244"/>
  <c r="S67" i="244"/>
  <c r="U66" i="244"/>
  <c r="T66" i="244"/>
  <c r="S66" i="244"/>
  <c r="R66" i="244"/>
  <c r="Q66" i="244"/>
  <c r="V66" i="244"/>
  <c r="V65" i="244"/>
  <c r="U65" i="244"/>
  <c r="T65" i="244"/>
  <c r="R65" i="244"/>
  <c r="Q65" i="244"/>
  <c r="S65" i="244"/>
  <c r="T64" i="244"/>
  <c r="R64" i="244"/>
  <c r="S64" i="244"/>
  <c r="V64" i="244"/>
  <c r="U64" i="244"/>
  <c r="Q64" i="244"/>
  <c r="W64" i="244" s="1"/>
  <c r="Y64" i="244" s="1"/>
  <c r="V63" i="244"/>
  <c r="U63" i="244"/>
  <c r="T63" i="244"/>
  <c r="Q63" i="244"/>
  <c r="S63" i="244"/>
  <c r="R63" i="244"/>
  <c r="Q62" i="244"/>
  <c r="T62" i="244"/>
  <c r="S62" i="244"/>
  <c r="V62" i="244"/>
  <c r="R62" i="244"/>
  <c r="U62" i="244"/>
  <c r="Q61" i="244"/>
  <c r="R61" i="244"/>
  <c r="S61" i="244"/>
  <c r="V61" i="244"/>
  <c r="T61" i="244"/>
  <c r="U61" i="244"/>
  <c r="T60" i="244"/>
  <c r="U60" i="244"/>
  <c r="S60" i="244"/>
  <c r="R60" i="244"/>
  <c r="Q60" i="244"/>
  <c r="V60" i="244"/>
  <c r="V59" i="244"/>
  <c r="U59" i="244"/>
  <c r="T59" i="244"/>
  <c r="S59" i="244"/>
  <c r="Q59" i="244"/>
  <c r="W59" i="244" s="1"/>
  <c r="Y59" i="244" s="1"/>
  <c r="V58" i="244"/>
  <c r="S58" i="244"/>
  <c r="U58" i="244"/>
  <c r="T58" i="244"/>
  <c r="Q58" i="244"/>
  <c r="R58" i="244"/>
  <c r="R57" i="244"/>
  <c r="V57" i="244"/>
  <c r="U57" i="244"/>
  <c r="T57" i="244"/>
  <c r="Q57" i="244"/>
  <c r="W57" i="244" s="1"/>
  <c r="Y57" i="244" s="1"/>
  <c r="U56" i="244"/>
  <c r="T56" i="244"/>
  <c r="R56" i="244"/>
  <c r="Q56" i="244"/>
  <c r="S56" i="244"/>
  <c r="V56" i="244"/>
  <c r="V55" i="244"/>
  <c r="U55" i="244"/>
  <c r="T55" i="244"/>
  <c r="R55" i="244"/>
  <c r="Q55" i="244"/>
  <c r="W55" i="244" s="1"/>
  <c r="Y55" i="244" s="1"/>
  <c r="V54" i="244"/>
  <c r="Q54" i="244"/>
  <c r="T54" i="244"/>
  <c r="S54" i="244"/>
  <c r="R54" i="244"/>
  <c r="U54" i="244"/>
  <c r="U53" i="244"/>
  <c r="T53" i="244"/>
  <c r="R53" i="244"/>
  <c r="S53" i="244"/>
  <c r="V53" i="244"/>
  <c r="U52" i="244"/>
  <c r="R52" i="244"/>
  <c r="Q52" i="244"/>
  <c r="R51" i="244"/>
  <c r="Q51" i="244"/>
  <c r="S51" i="244"/>
  <c r="V51" i="244"/>
  <c r="U51" i="244"/>
  <c r="T51" i="244"/>
  <c r="R50" i="244"/>
  <c r="T50" i="244"/>
  <c r="V50" i="244"/>
  <c r="U50" i="244"/>
  <c r="T49" i="244"/>
  <c r="R49" i="244"/>
  <c r="V49" i="244"/>
  <c r="U49" i="244"/>
  <c r="S49" i="244"/>
  <c r="Q49" i="244"/>
  <c r="W49" i="244" s="1"/>
  <c r="Y49" i="244" s="1"/>
  <c r="U48" i="244"/>
  <c r="V48" i="244"/>
  <c r="R48" i="244"/>
  <c r="S48" i="244"/>
  <c r="T48" i="244"/>
  <c r="T47" i="244"/>
  <c r="Q47" i="244"/>
  <c r="S47" i="244"/>
  <c r="V47" i="244"/>
  <c r="R47" i="244"/>
  <c r="V46" i="244"/>
  <c r="T46" i="244"/>
  <c r="U46" i="244"/>
  <c r="Q46" i="244"/>
  <c r="R46" i="244"/>
  <c r="S46" i="244"/>
  <c r="R45" i="244"/>
  <c r="Q45" i="244"/>
  <c r="S45" i="244"/>
  <c r="V45" i="244"/>
  <c r="U45" i="244"/>
  <c r="T45" i="244"/>
  <c r="Q44" i="244"/>
  <c r="S44" i="244"/>
  <c r="R44" i="244"/>
  <c r="T44" i="244"/>
  <c r="V44" i="244"/>
  <c r="U44" i="244"/>
  <c r="U43" i="244"/>
  <c r="S43" i="244"/>
  <c r="V43" i="244"/>
  <c r="Q43" i="244"/>
  <c r="W43" i="244" s="1"/>
  <c r="Y43" i="244" s="1"/>
  <c r="T42" i="244"/>
  <c r="U42" i="244"/>
  <c r="V42" i="244"/>
  <c r="Q42" i="244"/>
  <c r="R42" i="244"/>
  <c r="S42" i="244"/>
  <c r="V156" i="244"/>
  <c r="H42" i="244"/>
  <c r="U41" i="244"/>
  <c r="R41" i="244"/>
  <c r="V41" i="244"/>
  <c r="T41" i="244"/>
  <c r="S41" i="244"/>
  <c r="Q41" i="244"/>
  <c r="W41" i="244" s="1"/>
  <c r="Y41" i="244" s="1"/>
  <c r="H41" i="244"/>
  <c r="U156" i="244"/>
  <c r="T40" i="244"/>
  <c r="S40" i="244"/>
  <c r="R40" i="244"/>
  <c r="U40" i="244"/>
  <c r="Q40" i="244"/>
  <c r="V40" i="244"/>
  <c r="T39" i="244"/>
  <c r="U39" i="244"/>
  <c r="S39" i="244"/>
  <c r="Q39" i="244"/>
  <c r="R39" i="244"/>
  <c r="V38" i="244"/>
  <c r="U38" i="244"/>
  <c r="T38" i="244"/>
  <c r="S38" i="244"/>
  <c r="R38" i="244"/>
  <c r="Q38" i="244"/>
  <c r="W38" i="244" s="1"/>
  <c r="Y38" i="244" s="1"/>
  <c r="Q37" i="244"/>
  <c r="U37" i="244"/>
  <c r="T37" i="244"/>
  <c r="S37" i="244"/>
  <c r="R37" i="244"/>
  <c r="V37" i="244"/>
  <c r="R36" i="244"/>
  <c r="V36" i="244"/>
  <c r="U36" i="244"/>
  <c r="T36" i="244"/>
  <c r="Q36" i="244"/>
  <c r="S36" i="244"/>
  <c r="V35" i="244"/>
  <c r="U35" i="244"/>
  <c r="R35" i="244"/>
  <c r="T35" i="244"/>
  <c r="S35" i="244"/>
  <c r="U34" i="244"/>
  <c r="T34" i="244"/>
  <c r="S34" i="244"/>
  <c r="Q34" i="244"/>
  <c r="R34" i="244"/>
  <c r="T33" i="244"/>
  <c r="S33" i="244"/>
  <c r="R33" i="244"/>
  <c r="V33" i="244"/>
  <c r="U33" i="244"/>
  <c r="Q33" i="244"/>
  <c r="W33" i="244" s="1"/>
  <c r="Y33" i="244" s="1"/>
  <c r="Q154" i="244"/>
  <c r="H33" i="244"/>
  <c r="T32" i="244"/>
  <c r="Q32" i="244"/>
  <c r="S32" i="244"/>
  <c r="R32" i="244"/>
  <c r="V32" i="244"/>
  <c r="U32" i="244"/>
  <c r="Q31" i="244"/>
  <c r="R31" i="244"/>
  <c r="V31" i="244"/>
  <c r="U31" i="244"/>
  <c r="T31" i="244"/>
  <c r="S31" i="244"/>
  <c r="V30" i="244"/>
  <c r="U30" i="244"/>
  <c r="R30" i="244"/>
  <c r="S30" i="244"/>
  <c r="T30" i="244"/>
  <c r="Q29" i="244"/>
  <c r="S29" i="244"/>
  <c r="T29" i="244"/>
  <c r="U29" i="244"/>
  <c r="V29" i="244"/>
  <c r="R29" i="244"/>
  <c r="V28" i="244"/>
  <c r="U28" i="244"/>
  <c r="T28" i="244"/>
  <c r="S28" i="244"/>
  <c r="R28" i="244"/>
  <c r="Q28" i="244"/>
  <c r="W28" i="244" s="1"/>
  <c r="Y28" i="244" s="1"/>
  <c r="R27" i="244"/>
  <c r="V27" i="244"/>
  <c r="T27" i="244"/>
  <c r="U27" i="244"/>
  <c r="Q27" i="244"/>
  <c r="S27" i="244"/>
  <c r="S26" i="244"/>
  <c r="R26" i="244"/>
  <c r="U26" i="244"/>
  <c r="V26" i="244"/>
  <c r="T26" i="244"/>
  <c r="Q26" i="244"/>
  <c r="W26" i="244" s="1"/>
  <c r="Y26" i="244" s="1"/>
  <c r="T25" i="244"/>
  <c r="V25" i="244"/>
  <c r="Q25" i="244"/>
  <c r="Q24" i="244"/>
  <c r="R24" i="244"/>
  <c r="S24" i="244"/>
  <c r="T24" i="244"/>
  <c r="U24" i="244"/>
  <c r="T23" i="244"/>
  <c r="Q23" i="244"/>
  <c r="V23" i="244"/>
  <c r="R23" i="244"/>
  <c r="U23" i="244"/>
  <c r="V22" i="244"/>
  <c r="S22" i="244"/>
  <c r="U22" i="244"/>
  <c r="R22" i="244"/>
  <c r="Q22" i="244"/>
  <c r="T22" i="244"/>
  <c r="V21" i="244"/>
  <c r="T21" i="244"/>
  <c r="S21" i="244"/>
  <c r="R21" i="244"/>
  <c r="U21" i="244"/>
  <c r="S153" i="244"/>
  <c r="P155" i="244"/>
  <c r="R155" i="244" s="1"/>
  <c r="S20" i="244"/>
  <c r="Q20" i="244"/>
  <c r="U20" i="244"/>
  <c r="T20" i="244"/>
  <c r="R20" i="244"/>
  <c r="V20" i="244"/>
  <c r="U19" i="244"/>
  <c r="R19" i="244"/>
  <c r="Q19" i="244"/>
  <c r="T19" i="244"/>
  <c r="V19" i="244"/>
  <c r="S19" i="244"/>
  <c r="V18" i="244"/>
  <c r="U18" i="244"/>
  <c r="Q18" i="244"/>
  <c r="R18" i="244"/>
  <c r="T18" i="244"/>
  <c r="S18" i="244"/>
  <c r="R17" i="244"/>
  <c r="Q17" i="244"/>
  <c r="T17" i="244"/>
  <c r="S17" i="244"/>
  <c r="R16" i="244"/>
  <c r="S16" i="244"/>
  <c r="V16" i="244"/>
  <c r="U16" i="244"/>
  <c r="T16" i="244"/>
  <c r="U15" i="244"/>
  <c r="R15" i="244"/>
  <c r="S15" i="244"/>
  <c r="V15" i="244"/>
  <c r="T15" i="244"/>
  <c r="Q15" i="244"/>
  <c r="W15" i="244" s="1"/>
  <c r="Y15" i="244" s="1"/>
  <c r="S14" i="244"/>
  <c r="T14" i="244"/>
  <c r="Q14" i="244"/>
  <c r="R14" i="244"/>
  <c r="U14" i="244"/>
  <c r="V14" i="244"/>
  <c r="T13" i="244"/>
  <c r="S13" i="244"/>
  <c r="U13" i="244"/>
  <c r="Q13" i="244"/>
  <c r="V13" i="244"/>
  <c r="R13" i="244"/>
  <c r="V12" i="244"/>
  <c r="Q12" i="244"/>
  <c r="R12" i="244"/>
  <c r="S12" i="244"/>
  <c r="T12" i="244"/>
  <c r="U12" i="244"/>
  <c r="Q11" i="244"/>
  <c r="R11" i="244"/>
  <c r="S11" i="244"/>
  <c r="T11" i="244"/>
  <c r="U11" i="244"/>
  <c r="V11" i="244"/>
  <c r="R10" i="244"/>
  <c r="S10" i="244"/>
  <c r="T10" i="244"/>
  <c r="U10" i="244"/>
  <c r="V10" i="244"/>
  <c r="Q9" i="244"/>
  <c r="R9" i="244"/>
  <c r="U9" i="244"/>
  <c r="T9" i="244"/>
  <c r="V9" i="244"/>
  <c r="H8" i="244"/>
  <c r="P156" i="244"/>
  <c r="R156" i="244" s="1"/>
  <c r="Q7" i="244"/>
  <c r="R7" i="244"/>
  <c r="S7" i="244"/>
  <c r="T7" i="244"/>
  <c r="U7" i="244"/>
  <c r="V7" i="244"/>
  <c r="T6" i="244"/>
  <c r="S6" i="244"/>
  <c r="U6" i="244"/>
  <c r="V6" i="244"/>
  <c r="Q6" i="244"/>
  <c r="R6" i="244"/>
  <c r="R5" i="244"/>
  <c r="U5" i="244"/>
  <c r="S5" i="244"/>
  <c r="T5" i="244"/>
  <c r="V5" i="244"/>
  <c r="R4" i="244"/>
  <c r="S4" i="244"/>
  <c r="T4" i="244"/>
  <c r="U4" i="244"/>
  <c r="V4" i="244"/>
  <c r="Q4" i="244"/>
  <c r="W4" i="244" s="1"/>
  <c r="Y4" i="244" s="1"/>
  <c r="U154" i="244"/>
  <c r="P154" i="244"/>
  <c r="H4" i="244"/>
  <c r="T3" i="244"/>
  <c r="S3" i="244"/>
  <c r="R3" i="244"/>
  <c r="Q3" i="244"/>
  <c r="U3" i="244"/>
  <c r="V3" i="244"/>
  <c r="V153" i="244"/>
  <c r="U153" i="244"/>
  <c r="H3" i="244"/>
  <c r="U2" i="244"/>
  <c r="Q2" i="244"/>
  <c r="S2" i="244"/>
  <c r="V2" i="244"/>
  <c r="R2" i="244"/>
  <c r="F149" i="244"/>
  <c r="T2" i="244"/>
  <c r="T154" i="244"/>
  <c r="A149" i="244"/>
  <c r="N159" i="244" s="1"/>
  <c r="V154" i="244"/>
  <c r="Q159" i="243"/>
  <c r="L149" i="243" s="1"/>
  <c r="Q158" i="243" s="1"/>
  <c r="Q157" i="243"/>
  <c r="T146" i="243"/>
  <c r="S146" i="243"/>
  <c r="V146" i="243"/>
  <c r="Q146" i="243"/>
  <c r="R146" i="243"/>
  <c r="U146" i="243"/>
  <c r="T145" i="243"/>
  <c r="U145" i="243"/>
  <c r="R145" i="243"/>
  <c r="S145" i="243"/>
  <c r="Q145" i="243"/>
  <c r="V145" i="243"/>
  <c r="S144" i="243"/>
  <c r="R144" i="243"/>
  <c r="V144" i="243"/>
  <c r="Q144" i="243"/>
  <c r="T144" i="243"/>
  <c r="U144" i="243"/>
  <c r="Q143" i="243"/>
  <c r="V143" i="243"/>
  <c r="S143" i="243"/>
  <c r="R143" i="243"/>
  <c r="T143" i="243"/>
  <c r="U143" i="243"/>
  <c r="S142" i="243"/>
  <c r="U142" i="243"/>
  <c r="T142" i="243"/>
  <c r="R142" i="243"/>
  <c r="Q142" i="243"/>
  <c r="V142" i="243"/>
  <c r="T141" i="243"/>
  <c r="V141" i="243"/>
  <c r="Q141" i="243"/>
  <c r="U141" i="243"/>
  <c r="R141" i="243"/>
  <c r="S141" i="243"/>
  <c r="R140" i="243"/>
  <c r="S140" i="243"/>
  <c r="U140" i="243"/>
  <c r="Q140" i="243"/>
  <c r="V140" i="243"/>
  <c r="T140" i="243"/>
  <c r="R139" i="243"/>
  <c r="S139" i="243"/>
  <c r="U139" i="243"/>
  <c r="T139" i="243"/>
  <c r="V139" i="243"/>
  <c r="Q139" i="243"/>
  <c r="W139" i="243" s="1"/>
  <c r="T138" i="243"/>
  <c r="U138" i="243"/>
  <c r="S138" i="243"/>
  <c r="Q138" i="243"/>
  <c r="V138" i="243"/>
  <c r="R138" i="243"/>
  <c r="T137" i="243"/>
  <c r="S137" i="243"/>
  <c r="R137" i="243"/>
  <c r="Q137" i="243"/>
  <c r="U137" i="243"/>
  <c r="V137" i="243"/>
  <c r="S136" i="243"/>
  <c r="U136" i="243"/>
  <c r="R136" i="243"/>
  <c r="Q136" i="243"/>
  <c r="T136" i="243"/>
  <c r="V136" i="243"/>
  <c r="V135" i="243"/>
  <c r="T135" i="243"/>
  <c r="R135" i="243"/>
  <c r="Q135" i="243"/>
  <c r="S135" i="243"/>
  <c r="U135" i="243"/>
  <c r="Q134" i="243"/>
  <c r="U134" i="243"/>
  <c r="T134" i="243"/>
  <c r="S134" i="243"/>
  <c r="R134" i="243"/>
  <c r="V134" i="243"/>
  <c r="S133" i="243"/>
  <c r="Q133" i="243"/>
  <c r="R133" i="243"/>
  <c r="T133" i="243"/>
  <c r="U133" i="243"/>
  <c r="V133" i="243"/>
  <c r="S132" i="243"/>
  <c r="Q132" i="243"/>
  <c r="V132" i="243"/>
  <c r="T132" i="243"/>
  <c r="R132" i="243"/>
  <c r="U132" i="243"/>
  <c r="Q131" i="243"/>
  <c r="R131" i="243"/>
  <c r="U131" i="243"/>
  <c r="V131" i="243"/>
  <c r="S131" i="243"/>
  <c r="T131" i="243"/>
  <c r="S130" i="243"/>
  <c r="V130" i="243"/>
  <c r="T130" i="243"/>
  <c r="R130" i="243"/>
  <c r="Q130" i="243"/>
  <c r="U130" i="243"/>
  <c r="V129" i="243"/>
  <c r="S129" i="243"/>
  <c r="U129" i="243"/>
  <c r="Q129" i="243"/>
  <c r="T129" i="243"/>
  <c r="R129" i="243"/>
  <c r="T128" i="243"/>
  <c r="Q128" i="243"/>
  <c r="R128" i="243"/>
  <c r="U128" i="243"/>
  <c r="S128" i="243"/>
  <c r="V128" i="243"/>
  <c r="U127" i="243"/>
  <c r="V127" i="243"/>
  <c r="T127" i="243"/>
  <c r="Q127" i="243"/>
  <c r="R127" i="243"/>
  <c r="S127" i="243"/>
  <c r="R126" i="243"/>
  <c r="Q126" i="243"/>
  <c r="T126" i="243"/>
  <c r="S126" i="243"/>
  <c r="U126" i="243"/>
  <c r="V126" i="243"/>
  <c r="Q125" i="243"/>
  <c r="U125" i="243"/>
  <c r="R125" i="243"/>
  <c r="V125" i="243"/>
  <c r="T125" i="243"/>
  <c r="S125" i="243"/>
  <c r="Q124" i="243"/>
  <c r="T124" i="243"/>
  <c r="S124" i="243"/>
  <c r="R124" i="243"/>
  <c r="U124" i="243"/>
  <c r="V124" i="243"/>
  <c r="R123" i="243"/>
  <c r="U123" i="243"/>
  <c r="T123" i="243"/>
  <c r="Q123" i="243"/>
  <c r="V123" i="243"/>
  <c r="S123" i="243"/>
  <c r="T122" i="243"/>
  <c r="Q122" i="243"/>
  <c r="R122" i="243"/>
  <c r="V122" i="243"/>
  <c r="U122" i="243"/>
  <c r="S122" i="243"/>
  <c r="T121" i="243"/>
  <c r="S121" i="243"/>
  <c r="Q121" i="243"/>
  <c r="R121" i="243"/>
  <c r="V121" i="243"/>
  <c r="U121" i="243"/>
  <c r="Q120" i="243"/>
  <c r="S120" i="243"/>
  <c r="V120" i="243"/>
  <c r="T120" i="243"/>
  <c r="U120" i="243"/>
  <c r="R120" i="243"/>
  <c r="T119" i="243"/>
  <c r="U119" i="243"/>
  <c r="R119" i="243"/>
  <c r="Q119" i="243"/>
  <c r="S119" i="243"/>
  <c r="V119" i="243"/>
  <c r="T118" i="243"/>
  <c r="Q118" i="243"/>
  <c r="R118" i="243"/>
  <c r="V118" i="243"/>
  <c r="S118" i="243"/>
  <c r="U118" i="243"/>
  <c r="R117" i="243"/>
  <c r="V117" i="243"/>
  <c r="U117" i="243"/>
  <c r="S117" i="243"/>
  <c r="T117" i="243"/>
  <c r="Q117" i="243"/>
  <c r="W117" i="243" s="1"/>
  <c r="Y117" i="243" s="1"/>
  <c r="U116" i="243"/>
  <c r="R116" i="243"/>
  <c r="V116" i="243"/>
  <c r="T116" i="243"/>
  <c r="Q116" i="243"/>
  <c r="S116" i="243"/>
  <c r="V115" i="243"/>
  <c r="T115" i="243"/>
  <c r="U115" i="243"/>
  <c r="S115" i="243"/>
  <c r="Q115" i="243"/>
  <c r="R115" i="243"/>
  <c r="T114" i="243"/>
  <c r="Q114" i="243"/>
  <c r="U114" i="243"/>
  <c r="R114" i="243"/>
  <c r="V114" i="243"/>
  <c r="S114" i="243"/>
  <c r="Q113" i="243"/>
  <c r="U113" i="243"/>
  <c r="T113" i="243"/>
  <c r="R113" i="243"/>
  <c r="V113" i="243"/>
  <c r="S113" i="243"/>
  <c r="S112" i="243"/>
  <c r="R112" i="243"/>
  <c r="Q112" i="243"/>
  <c r="T112" i="243"/>
  <c r="V112" i="243"/>
  <c r="U112" i="243"/>
  <c r="R111" i="243"/>
  <c r="S111" i="243"/>
  <c r="V111" i="243"/>
  <c r="T111" i="243"/>
  <c r="Q111" i="243"/>
  <c r="U111" i="243"/>
  <c r="V110" i="243"/>
  <c r="T110" i="243"/>
  <c r="Q110" i="243"/>
  <c r="R110" i="243"/>
  <c r="S110" i="243"/>
  <c r="U110" i="243"/>
  <c r="S109" i="243"/>
  <c r="T109" i="243"/>
  <c r="R109" i="243"/>
  <c r="Q109" i="243"/>
  <c r="U109" i="243"/>
  <c r="V109" i="243"/>
  <c r="V108" i="243"/>
  <c r="S108" i="243"/>
  <c r="T108" i="243"/>
  <c r="R108" i="243"/>
  <c r="Q108" i="243"/>
  <c r="U108" i="243"/>
  <c r="T107" i="243"/>
  <c r="U107" i="243"/>
  <c r="Q107" i="243"/>
  <c r="V107" i="243"/>
  <c r="R107" i="243"/>
  <c r="S107" i="243"/>
  <c r="T106" i="243"/>
  <c r="S106" i="243"/>
  <c r="U106" i="243"/>
  <c r="R106" i="243"/>
  <c r="V106" i="243"/>
  <c r="Q106" i="243"/>
  <c r="W106" i="243" s="1"/>
  <c r="Y106" i="243" s="1"/>
  <c r="U105" i="243"/>
  <c r="V105" i="243"/>
  <c r="R105" i="243"/>
  <c r="T105" i="243"/>
  <c r="Q105" i="243"/>
  <c r="S105" i="243"/>
  <c r="Q104" i="243"/>
  <c r="S104" i="243"/>
  <c r="V104" i="243"/>
  <c r="R104" i="243"/>
  <c r="U104" i="243"/>
  <c r="T104" i="243"/>
  <c r="S103" i="243"/>
  <c r="T103" i="243"/>
  <c r="R103" i="243"/>
  <c r="V103" i="243"/>
  <c r="Q103" i="243"/>
  <c r="U103" i="243"/>
  <c r="T102" i="243"/>
  <c r="Q102" i="243"/>
  <c r="V102" i="243"/>
  <c r="R102" i="243"/>
  <c r="S102" i="243"/>
  <c r="U102" i="243"/>
  <c r="V101" i="243"/>
  <c r="R101" i="243"/>
  <c r="U101" i="243"/>
  <c r="S101" i="243"/>
  <c r="T101" i="243"/>
  <c r="Q101" i="243"/>
  <c r="W101" i="243" s="1"/>
  <c r="Y101" i="243" s="1"/>
  <c r="S100" i="243"/>
  <c r="T100" i="243"/>
  <c r="V100" i="243"/>
  <c r="R100" i="243"/>
  <c r="Q100" i="243"/>
  <c r="U100" i="243"/>
  <c r="Q99" i="243"/>
  <c r="R99" i="243"/>
  <c r="S99" i="243"/>
  <c r="U99" i="243"/>
  <c r="V99" i="243"/>
  <c r="T99" i="243"/>
  <c r="S98" i="243"/>
  <c r="T98" i="243"/>
  <c r="U98" i="243"/>
  <c r="V98" i="243"/>
  <c r="R98" i="243"/>
  <c r="Q98" i="243"/>
  <c r="W98" i="243" s="1"/>
  <c r="Y98" i="243" s="1"/>
  <c r="Q97" i="243"/>
  <c r="R97" i="243"/>
  <c r="S97" i="243"/>
  <c r="U97" i="243"/>
  <c r="V97" i="243"/>
  <c r="T97" i="243"/>
  <c r="T96" i="243"/>
  <c r="Q96" i="243"/>
  <c r="S96" i="243"/>
  <c r="R96" i="243"/>
  <c r="V96" i="243"/>
  <c r="U96" i="243"/>
  <c r="V95" i="243"/>
  <c r="S95" i="243"/>
  <c r="R95" i="243"/>
  <c r="Q95" i="243"/>
  <c r="T95" i="243"/>
  <c r="U95" i="243"/>
  <c r="U94" i="243"/>
  <c r="T94" i="243"/>
  <c r="Q94" i="243"/>
  <c r="S94" i="243"/>
  <c r="R94" i="243"/>
  <c r="V94" i="243"/>
  <c r="U93" i="243"/>
  <c r="V93" i="243"/>
  <c r="R93" i="243"/>
  <c r="Q93" i="243"/>
  <c r="T93" i="243"/>
  <c r="S93" i="243"/>
  <c r="V92" i="243"/>
  <c r="Q92" i="243"/>
  <c r="R92" i="243"/>
  <c r="S92" i="243"/>
  <c r="T92" i="243"/>
  <c r="U92" i="243"/>
  <c r="R91" i="243"/>
  <c r="Q91" i="243"/>
  <c r="T91" i="243"/>
  <c r="V91" i="243"/>
  <c r="S91" i="243"/>
  <c r="U91" i="243"/>
  <c r="T90" i="243"/>
  <c r="Q90" i="243"/>
  <c r="R90" i="243"/>
  <c r="U90" i="243"/>
  <c r="V90" i="243"/>
  <c r="S90" i="243"/>
  <c r="S89" i="243"/>
  <c r="V89" i="243"/>
  <c r="U89" i="243"/>
  <c r="R89" i="243"/>
  <c r="Q89" i="243"/>
  <c r="T89" i="243"/>
  <c r="R88" i="243"/>
  <c r="Q88" i="243"/>
  <c r="U88" i="243"/>
  <c r="V88" i="243"/>
  <c r="T88" i="243"/>
  <c r="S88" i="243"/>
  <c r="S87" i="243"/>
  <c r="U87" i="243"/>
  <c r="V87" i="243"/>
  <c r="R87" i="243"/>
  <c r="T87" i="243"/>
  <c r="Q87" i="243"/>
  <c r="W87" i="243" s="1"/>
  <c r="Y87" i="243" s="1"/>
  <c r="S86" i="243"/>
  <c r="R86" i="243"/>
  <c r="Q86" i="243"/>
  <c r="U86" i="243"/>
  <c r="T86" i="243"/>
  <c r="V86" i="243"/>
  <c r="T85" i="243"/>
  <c r="V85" i="243"/>
  <c r="U85" i="243"/>
  <c r="R85" i="243"/>
  <c r="Q85" i="243"/>
  <c r="S85" i="243"/>
  <c r="R84" i="243"/>
  <c r="T84" i="243"/>
  <c r="Q84" i="243"/>
  <c r="U84" i="243"/>
  <c r="V84" i="243"/>
  <c r="S84" i="243"/>
  <c r="S83" i="243"/>
  <c r="T83" i="243"/>
  <c r="U83" i="243"/>
  <c r="R83" i="243"/>
  <c r="V83" i="243"/>
  <c r="Q83" i="243"/>
  <c r="W83" i="243" s="1"/>
  <c r="Y83" i="243" s="1"/>
  <c r="Q82" i="243"/>
  <c r="R82" i="243"/>
  <c r="S82" i="243"/>
  <c r="T82" i="243"/>
  <c r="U82" i="243"/>
  <c r="V82" i="243"/>
  <c r="H82" i="243"/>
  <c r="T156" i="243"/>
  <c r="S81" i="243"/>
  <c r="T81" i="243"/>
  <c r="R81" i="243"/>
  <c r="Q81" i="243"/>
  <c r="U81" i="243"/>
  <c r="V81" i="243"/>
  <c r="V80" i="243"/>
  <c r="Q80" i="243"/>
  <c r="R80" i="243"/>
  <c r="U80" i="243"/>
  <c r="S80" i="243"/>
  <c r="T80" i="243"/>
  <c r="R79" i="243"/>
  <c r="Q79" i="243"/>
  <c r="S79" i="243"/>
  <c r="U79" i="243"/>
  <c r="V79" i="243"/>
  <c r="T79" i="243"/>
  <c r="S78" i="243"/>
  <c r="R78" i="243"/>
  <c r="Q78" i="243"/>
  <c r="V78" i="243"/>
  <c r="U78" i="243"/>
  <c r="T78" i="243"/>
  <c r="T77" i="243"/>
  <c r="Q77" i="243"/>
  <c r="V77" i="243"/>
  <c r="S77" i="243"/>
  <c r="R77" i="243"/>
  <c r="U77" i="243"/>
  <c r="Q76" i="243"/>
  <c r="V76" i="243"/>
  <c r="U76" i="243"/>
  <c r="T76" i="243"/>
  <c r="S76" i="243"/>
  <c r="R76" i="243"/>
  <c r="V75" i="243"/>
  <c r="U75" i="243"/>
  <c r="T75" i="243"/>
  <c r="R75" i="243"/>
  <c r="S75" i="243"/>
  <c r="Q75" i="243"/>
  <c r="W75" i="243" s="1"/>
  <c r="Y75" i="243" s="1"/>
  <c r="R74" i="243"/>
  <c r="Q74" i="243"/>
  <c r="S74" i="243"/>
  <c r="U74" i="243"/>
  <c r="T74" i="243"/>
  <c r="V74" i="243"/>
  <c r="T73" i="243"/>
  <c r="S73" i="243"/>
  <c r="R73" i="243"/>
  <c r="Q73" i="243"/>
  <c r="V73" i="243"/>
  <c r="U73" i="243"/>
  <c r="U72" i="243"/>
  <c r="T72" i="243"/>
  <c r="S72" i="243"/>
  <c r="R72" i="243"/>
  <c r="Q72" i="243"/>
  <c r="V72" i="243"/>
  <c r="T71" i="243"/>
  <c r="S71" i="243"/>
  <c r="Q71" i="243"/>
  <c r="R71" i="243"/>
  <c r="V71" i="243"/>
  <c r="U71" i="243"/>
  <c r="R70" i="243"/>
  <c r="Q70" i="243"/>
  <c r="T70" i="243"/>
  <c r="U70" i="243"/>
  <c r="V70" i="243"/>
  <c r="S70" i="243"/>
  <c r="T69" i="243"/>
  <c r="V69" i="243"/>
  <c r="R69" i="243"/>
  <c r="U69" i="243"/>
  <c r="Q69" i="243"/>
  <c r="S69" i="243"/>
  <c r="V68" i="243"/>
  <c r="S68" i="243"/>
  <c r="U68" i="243"/>
  <c r="R68" i="243"/>
  <c r="T68" i="243"/>
  <c r="Q68" i="243"/>
  <c r="W68" i="243" s="1"/>
  <c r="Y68" i="243" s="1"/>
  <c r="Q67" i="243"/>
  <c r="R67" i="243"/>
  <c r="S67" i="243"/>
  <c r="T67" i="243"/>
  <c r="U67" i="243"/>
  <c r="V67" i="243"/>
  <c r="U66" i="243"/>
  <c r="Q66" i="243"/>
  <c r="R66" i="243"/>
  <c r="S66" i="243"/>
  <c r="T66" i="243"/>
  <c r="V66" i="243"/>
  <c r="V65" i="243"/>
  <c r="U65" i="243"/>
  <c r="T65" i="243"/>
  <c r="S65" i="243"/>
  <c r="Q65" i="243"/>
  <c r="R65" i="243"/>
  <c r="V64" i="243"/>
  <c r="T64" i="243"/>
  <c r="Q64" i="243"/>
  <c r="R64" i="243"/>
  <c r="S64" i="243"/>
  <c r="U64" i="243"/>
  <c r="S63" i="243"/>
  <c r="V63" i="243"/>
  <c r="T63" i="243"/>
  <c r="U63" i="243"/>
  <c r="Q63" i="243"/>
  <c r="R63" i="243"/>
  <c r="T62" i="243"/>
  <c r="S62" i="243"/>
  <c r="V62" i="243"/>
  <c r="R62" i="243"/>
  <c r="Q62" i="243"/>
  <c r="U62" i="243"/>
  <c r="U61" i="243"/>
  <c r="T61" i="243"/>
  <c r="V61" i="243"/>
  <c r="Q61" i="243"/>
  <c r="R61" i="243"/>
  <c r="S61" i="243"/>
  <c r="V60" i="243"/>
  <c r="R60" i="243"/>
  <c r="Q60" i="243"/>
  <c r="S60" i="243"/>
  <c r="T60" i="243"/>
  <c r="U60" i="243"/>
  <c r="R59" i="243"/>
  <c r="V59" i="243"/>
  <c r="Q59" i="243"/>
  <c r="S59" i="243"/>
  <c r="T59" i="243"/>
  <c r="U59" i="243"/>
  <c r="T58" i="243"/>
  <c r="U58" i="243"/>
  <c r="V58" i="243"/>
  <c r="R58" i="243"/>
  <c r="Q58" i="243"/>
  <c r="S58" i="243"/>
  <c r="Q57" i="243"/>
  <c r="R57" i="243"/>
  <c r="T57" i="243"/>
  <c r="U57" i="243"/>
  <c r="V57" i="243"/>
  <c r="S57" i="243"/>
  <c r="V56" i="243"/>
  <c r="U56" i="243"/>
  <c r="Q56" i="243"/>
  <c r="R56" i="243"/>
  <c r="S56" i="243"/>
  <c r="T56" i="243"/>
  <c r="T55" i="243"/>
  <c r="S55" i="243"/>
  <c r="U55" i="243"/>
  <c r="V55" i="243"/>
  <c r="R55" i="243"/>
  <c r="Q55" i="243"/>
  <c r="W55" i="243" s="1"/>
  <c r="Y55" i="243" s="1"/>
  <c r="V54" i="243"/>
  <c r="Q54" i="243"/>
  <c r="R54" i="243"/>
  <c r="S54" i="243"/>
  <c r="T54" i="243"/>
  <c r="U54" i="243"/>
  <c r="S53" i="243"/>
  <c r="R53" i="243"/>
  <c r="Q53" i="243"/>
  <c r="T53" i="243"/>
  <c r="U53" i="243"/>
  <c r="V53" i="243"/>
  <c r="R153" i="243"/>
  <c r="T52" i="243"/>
  <c r="R52" i="243"/>
  <c r="U52" i="243"/>
  <c r="V52" i="243"/>
  <c r="S52" i="243"/>
  <c r="Q52" i="243"/>
  <c r="W52" i="243" s="1"/>
  <c r="Y52" i="243" s="1"/>
  <c r="U51" i="243"/>
  <c r="T51" i="243"/>
  <c r="V51" i="243"/>
  <c r="R51" i="243"/>
  <c r="Q51" i="243"/>
  <c r="S51" i="243"/>
  <c r="T50" i="243"/>
  <c r="Q50" i="243"/>
  <c r="R50" i="243"/>
  <c r="S50" i="243"/>
  <c r="U50" i="243"/>
  <c r="V50" i="243"/>
  <c r="R49" i="243"/>
  <c r="Q49" i="243"/>
  <c r="U49" i="243"/>
  <c r="T49" i="243"/>
  <c r="S49" i="243"/>
  <c r="V49" i="243"/>
  <c r="Q48" i="243"/>
  <c r="V48" i="243"/>
  <c r="U48" i="243"/>
  <c r="T48" i="243"/>
  <c r="S48" i="243"/>
  <c r="R48" i="243"/>
  <c r="U47" i="243"/>
  <c r="T47" i="243"/>
  <c r="S47" i="243"/>
  <c r="R47" i="243"/>
  <c r="V47" i="243"/>
  <c r="Q47" i="243"/>
  <c r="W47" i="243" s="1"/>
  <c r="Y47" i="243" s="1"/>
  <c r="R46" i="243"/>
  <c r="Q46" i="243"/>
  <c r="V46" i="243"/>
  <c r="U46" i="243"/>
  <c r="T46" i="243"/>
  <c r="S46" i="243"/>
  <c r="T45" i="243"/>
  <c r="U45" i="243"/>
  <c r="S45" i="243"/>
  <c r="R45" i="243"/>
  <c r="Q45" i="243"/>
  <c r="V45" i="243"/>
  <c r="Q44" i="243"/>
  <c r="R44" i="243"/>
  <c r="S44" i="243"/>
  <c r="T44" i="243"/>
  <c r="V44" i="243"/>
  <c r="U44" i="243"/>
  <c r="U43" i="243"/>
  <c r="V43" i="243"/>
  <c r="Q43" i="243"/>
  <c r="R43" i="243"/>
  <c r="S43" i="243"/>
  <c r="V42" i="243"/>
  <c r="Q42" i="243"/>
  <c r="R42" i="243"/>
  <c r="S42" i="243"/>
  <c r="T42" i="243"/>
  <c r="U42" i="243"/>
  <c r="V41" i="243"/>
  <c r="U41" i="243"/>
  <c r="T41" i="243"/>
  <c r="S41" i="243"/>
  <c r="R41" i="243"/>
  <c r="Q41" i="243"/>
  <c r="W41" i="243" s="1"/>
  <c r="Y41" i="243" s="1"/>
  <c r="U156" i="243"/>
  <c r="H41" i="243"/>
  <c r="T40" i="243"/>
  <c r="S40" i="243"/>
  <c r="R40" i="243"/>
  <c r="Q40" i="243"/>
  <c r="V40" i="243"/>
  <c r="U40" i="243"/>
  <c r="T39" i="243"/>
  <c r="S39" i="243"/>
  <c r="R39" i="243"/>
  <c r="Q39" i="243"/>
  <c r="U39" i="243"/>
  <c r="V39" i="243"/>
  <c r="S38" i="243"/>
  <c r="T38" i="243"/>
  <c r="U38" i="243"/>
  <c r="V38" i="243"/>
  <c r="Q38" i="243"/>
  <c r="R38" i="243"/>
  <c r="U37" i="243"/>
  <c r="Q37" i="243"/>
  <c r="R37" i="243"/>
  <c r="S37" i="243"/>
  <c r="V37" i="243"/>
  <c r="T37" i="243"/>
  <c r="Q36" i="243"/>
  <c r="R36" i="243"/>
  <c r="S36" i="243"/>
  <c r="U36" i="243"/>
  <c r="V36" i="243"/>
  <c r="T36" i="243"/>
  <c r="R35" i="243"/>
  <c r="Q35" i="243"/>
  <c r="V35" i="243"/>
  <c r="S35" i="243"/>
  <c r="T35" i="243"/>
  <c r="U35" i="243"/>
  <c r="V34" i="243"/>
  <c r="U34" i="243"/>
  <c r="T34" i="243"/>
  <c r="R34" i="243"/>
  <c r="Q34" i="243"/>
  <c r="S34" i="243"/>
  <c r="V33" i="243"/>
  <c r="Q33" i="243"/>
  <c r="R33" i="243"/>
  <c r="T33" i="243"/>
  <c r="S33" i="243"/>
  <c r="U33" i="243"/>
  <c r="V32" i="243"/>
  <c r="Q32" i="243"/>
  <c r="R32" i="243"/>
  <c r="S32" i="243"/>
  <c r="T32" i="243"/>
  <c r="U32" i="243"/>
  <c r="R31" i="243"/>
  <c r="S31" i="243"/>
  <c r="T31" i="243"/>
  <c r="U31" i="243"/>
  <c r="V31" i="243"/>
  <c r="Q31" i="243"/>
  <c r="W31" i="243" s="1"/>
  <c r="Y31" i="243" s="1"/>
  <c r="S30" i="243"/>
  <c r="T30" i="243"/>
  <c r="U30" i="243"/>
  <c r="V30" i="243"/>
  <c r="Q30" i="243"/>
  <c r="R30" i="243"/>
  <c r="S29" i="243"/>
  <c r="R29" i="243"/>
  <c r="Q29" i="243"/>
  <c r="V29" i="243"/>
  <c r="U29" i="243"/>
  <c r="T29" i="243"/>
  <c r="T28" i="243"/>
  <c r="S28" i="243"/>
  <c r="R28" i="243"/>
  <c r="Q28" i="243"/>
  <c r="V28" i="243"/>
  <c r="U28" i="243"/>
  <c r="V27" i="243"/>
  <c r="U27" i="243"/>
  <c r="S27" i="243"/>
  <c r="R27" i="243"/>
  <c r="Q27" i="243"/>
  <c r="T27" i="243"/>
  <c r="V26" i="243"/>
  <c r="U26" i="243"/>
  <c r="T26" i="243"/>
  <c r="S26" i="243"/>
  <c r="R26" i="243"/>
  <c r="Q26" i="243"/>
  <c r="W26" i="243" s="1"/>
  <c r="Y26" i="243" s="1"/>
  <c r="V25" i="243"/>
  <c r="U25" i="243"/>
  <c r="T25" i="243"/>
  <c r="R25" i="243"/>
  <c r="Q25" i="243"/>
  <c r="S25" i="243"/>
  <c r="U24" i="243"/>
  <c r="T24" i="243"/>
  <c r="S24" i="243"/>
  <c r="R24" i="243"/>
  <c r="Q24" i="243"/>
  <c r="V24" i="243"/>
  <c r="Q23" i="243"/>
  <c r="R23" i="243"/>
  <c r="S23" i="243"/>
  <c r="T23" i="243"/>
  <c r="U23" i="243"/>
  <c r="V23" i="243"/>
  <c r="Q22" i="243"/>
  <c r="T22" i="243"/>
  <c r="S22" i="243"/>
  <c r="V22" i="243"/>
  <c r="U22" i="243"/>
  <c r="R22" i="243"/>
  <c r="R21" i="243"/>
  <c r="Q21" i="243"/>
  <c r="S21" i="243"/>
  <c r="V21" i="243"/>
  <c r="U21" i="243"/>
  <c r="T21" i="243"/>
  <c r="P155" i="243"/>
  <c r="R155" i="243" s="1"/>
  <c r="S153" i="243"/>
  <c r="V20" i="243"/>
  <c r="U20" i="243"/>
  <c r="T20" i="243"/>
  <c r="S20" i="243"/>
  <c r="R20" i="243"/>
  <c r="Q20" i="243"/>
  <c r="W20" i="243" s="1"/>
  <c r="Y20" i="243" s="1"/>
  <c r="S19" i="243"/>
  <c r="U19" i="243"/>
  <c r="Q19" i="243"/>
  <c r="T19" i="243"/>
  <c r="V19" i="243"/>
  <c r="R19" i="243"/>
  <c r="V18" i="243"/>
  <c r="Q18" i="243"/>
  <c r="U18" i="243"/>
  <c r="S18" i="243"/>
  <c r="R18" i="243"/>
  <c r="T18" i="243"/>
  <c r="V17" i="243"/>
  <c r="U17" i="243"/>
  <c r="S17" i="243"/>
  <c r="Q17" i="243"/>
  <c r="R17" i="243"/>
  <c r="T17" i="243"/>
  <c r="U16" i="243"/>
  <c r="V16" i="243"/>
  <c r="S16" i="243"/>
  <c r="R16" i="243"/>
  <c r="T16" i="243"/>
  <c r="Q16" i="243"/>
  <c r="W16" i="243" s="1"/>
  <c r="Y16" i="243" s="1"/>
  <c r="R15" i="243"/>
  <c r="S15" i="243"/>
  <c r="T15" i="243"/>
  <c r="U15" i="243"/>
  <c r="V15" i="243"/>
  <c r="Q15" i="243"/>
  <c r="W15" i="243" s="1"/>
  <c r="Y15" i="243" s="1"/>
  <c r="S14" i="243"/>
  <c r="V14" i="243"/>
  <c r="T14" i="243"/>
  <c r="Q14" i="243"/>
  <c r="U14" i="243"/>
  <c r="R14" i="243"/>
  <c r="V13" i="243"/>
  <c r="Q13" i="243"/>
  <c r="R13" i="243"/>
  <c r="S13" i="243"/>
  <c r="T13" i="243"/>
  <c r="U13" i="243"/>
  <c r="S12" i="243"/>
  <c r="R12" i="243"/>
  <c r="T12" i="243"/>
  <c r="Q12" i="243"/>
  <c r="U12" i="243"/>
  <c r="V12" i="243"/>
  <c r="R11" i="243"/>
  <c r="S11" i="243"/>
  <c r="T11" i="243"/>
  <c r="U11" i="243"/>
  <c r="V11" i="243"/>
  <c r="Q11" i="243"/>
  <c r="W11" i="243" s="1"/>
  <c r="Y11" i="243" s="1"/>
  <c r="V10" i="243"/>
  <c r="Q10" i="243"/>
  <c r="R10" i="243"/>
  <c r="S10" i="243"/>
  <c r="T10" i="243"/>
  <c r="U10" i="243"/>
  <c r="R9" i="243"/>
  <c r="S9" i="243"/>
  <c r="T9" i="243"/>
  <c r="V9" i="243"/>
  <c r="U9" i="243"/>
  <c r="Q9" i="243"/>
  <c r="S8" i="243"/>
  <c r="Q8" i="243"/>
  <c r="R8" i="243"/>
  <c r="T8" i="243"/>
  <c r="V8" i="243"/>
  <c r="U8" i="243"/>
  <c r="Q7" i="243"/>
  <c r="R7" i="243"/>
  <c r="T7" i="243"/>
  <c r="S7" i="243"/>
  <c r="U7" i="243"/>
  <c r="V7" i="243"/>
  <c r="T6" i="243"/>
  <c r="S6" i="243"/>
  <c r="R6" i="243"/>
  <c r="Q6" i="243"/>
  <c r="V6" i="243"/>
  <c r="U6" i="243"/>
  <c r="T5" i="243"/>
  <c r="U5" i="243"/>
  <c r="V5" i="243"/>
  <c r="Q5" i="243"/>
  <c r="R5" i="243"/>
  <c r="S5" i="243"/>
  <c r="S4" i="243"/>
  <c r="Q4" i="243"/>
  <c r="R4" i="243"/>
  <c r="V4" i="243"/>
  <c r="U4" i="243"/>
  <c r="T4" i="243"/>
  <c r="P154" i="243"/>
  <c r="U154" i="243"/>
  <c r="V3" i="243"/>
  <c r="T3" i="243"/>
  <c r="R3" i="243"/>
  <c r="U3" i="243"/>
  <c r="S3" i="243"/>
  <c r="Q3" i="243"/>
  <c r="W3" i="243" s="1"/>
  <c r="Y3" i="243" s="1"/>
  <c r="V153" i="243"/>
  <c r="S154" i="243"/>
  <c r="U153" i="243"/>
  <c r="T2" i="243"/>
  <c r="U2" i="243"/>
  <c r="S2" i="243"/>
  <c r="F149" i="243"/>
  <c r="R2" i="243"/>
  <c r="Q2" i="243"/>
  <c r="V2" i="243"/>
  <c r="A149" i="243"/>
  <c r="N159" i="243" s="1"/>
  <c r="V154" i="243"/>
  <c r="T154" i="243"/>
  <c r="Q146" i="242"/>
  <c r="V146" i="242"/>
  <c r="R146" i="242"/>
  <c r="S146" i="242"/>
  <c r="T146" i="242"/>
  <c r="U146" i="242"/>
  <c r="Q145" i="242"/>
  <c r="T145" i="242"/>
  <c r="U145" i="242"/>
  <c r="V145" i="242"/>
  <c r="S145" i="242"/>
  <c r="T144" i="242"/>
  <c r="R144" i="242"/>
  <c r="S144" i="242"/>
  <c r="U144" i="242"/>
  <c r="Q144" i="242"/>
  <c r="W144" i="242" s="1"/>
  <c r="R143" i="242"/>
  <c r="S143" i="242"/>
  <c r="T143" i="242"/>
  <c r="V143" i="242"/>
  <c r="Q143" i="242"/>
  <c r="W143" i="242" s="1"/>
  <c r="T142" i="242"/>
  <c r="R142" i="242"/>
  <c r="U142" i="242"/>
  <c r="S142" i="242"/>
  <c r="Q142" i="242"/>
  <c r="V142" i="242"/>
  <c r="T141" i="242"/>
  <c r="S141" i="242"/>
  <c r="U141" i="242"/>
  <c r="V141" i="242"/>
  <c r="R141" i="242"/>
  <c r="Q141" i="242"/>
  <c r="W141" i="242" s="1"/>
  <c r="V140" i="242"/>
  <c r="T140" i="242"/>
  <c r="Q140" i="242"/>
  <c r="S140" i="242"/>
  <c r="R140" i="242"/>
  <c r="S139" i="242"/>
  <c r="Q139" i="242"/>
  <c r="R139" i="242"/>
  <c r="V139" i="242"/>
  <c r="U139" i="242"/>
  <c r="T139" i="242"/>
  <c r="S138" i="242"/>
  <c r="V138" i="242"/>
  <c r="U138" i="242"/>
  <c r="Q138" i="242"/>
  <c r="R138" i="242"/>
  <c r="U137" i="242"/>
  <c r="Q137" i="242"/>
  <c r="V137" i="242"/>
  <c r="T137" i="242"/>
  <c r="S137" i="242"/>
  <c r="R137" i="242"/>
  <c r="R136" i="242"/>
  <c r="S136" i="242"/>
  <c r="T136" i="242"/>
  <c r="Q136" i="242"/>
  <c r="U136" i="242"/>
  <c r="S135" i="242"/>
  <c r="U135" i="242"/>
  <c r="V135" i="242"/>
  <c r="T135" i="242"/>
  <c r="R135" i="242"/>
  <c r="Q135" i="242"/>
  <c r="W135" i="242" s="1"/>
  <c r="Y135" i="242" s="1"/>
  <c r="Q134" i="242"/>
  <c r="R134" i="242"/>
  <c r="T134" i="242"/>
  <c r="V134" i="242"/>
  <c r="S134" i="242"/>
  <c r="T133" i="242"/>
  <c r="V133" i="242"/>
  <c r="Q133" i="242"/>
  <c r="R133" i="242"/>
  <c r="S133" i="242"/>
  <c r="U133" i="242"/>
  <c r="V132" i="242"/>
  <c r="Q132" i="242"/>
  <c r="T132" i="242"/>
  <c r="S132" i="242"/>
  <c r="R132" i="242"/>
  <c r="V131" i="242"/>
  <c r="U131" i="242"/>
  <c r="Q131" i="242"/>
  <c r="S131" i="242"/>
  <c r="R131" i="242"/>
  <c r="S130" i="242"/>
  <c r="V130" i="242"/>
  <c r="T130" i="242"/>
  <c r="R130" i="242"/>
  <c r="Q130" i="242"/>
  <c r="U130" i="242"/>
  <c r="Q129" i="242"/>
  <c r="T129" i="242"/>
  <c r="U129" i="242"/>
  <c r="R129" i="242"/>
  <c r="S129" i="242"/>
  <c r="Q128" i="242"/>
  <c r="T128" i="242"/>
  <c r="U128" i="242"/>
  <c r="R128" i="242"/>
  <c r="V128" i="242"/>
  <c r="S128" i="242"/>
  <c r="T127" i="242"/>
  <c r="Q127" i="242"/>
  <c r="S127" i="242"/>
  <c r="R127" i="242"/>
  <c r="U127" i="242"/>
  <c r="S126" i="242"/>
  <c r="T126" i="242"/>
  <c r="Q126" i="242"/>
  <c r="R126" i="242"/>
  <c r="V126" i="242"/>
  <c r="U126" i="242"/>
  <c r="U125" i="242"/>
  <c r="T125" i="242"/>
  <c r="S125" i="242"/>
  <c r="V125" i="242"/>
  <c r="Q125" i="242"/>
  <c r="W125" i="242" s="1"/>
  <c r="Y125" i="242" s="1"/>
  <c r="T124" i="242"/>
  <c r="Q124" i="242"/>
  <c r="R124" i="242"/>
  <c r="U124" i="242"/>
  <c r="V124" i="242"/>
  <c r="S123" i="242"/>
  <c r="R123" i="242"/>
  <c r="Q123" i="242"/>
  <c r="V123" i="242"/>
  <c r="U123" i="242"/>
  <c r="T123" i="242"/>
  <c r="V122" i="242"/>
  <c r="U122" i="242"/>
  <c r="R122" i="242"/>
  <c r="T122" i="242"/>
  <c r="S122" i="242"/>
  <c r="Q121" i="242"/>
  <c r="T121" i="242"/>
  <c r="V121" i="242"/>
  <c r="S121" i="242"/>
  <c r="U121" i="242"/>
  <c r="R121" i="242"/>
  <c r="Q120" i="242"/>
  <c r="V120" i="242"/>
  <c r="U120" i="242"/>
  <c r="S120" i="242"/>
  <c r="R120" i="242"/>
  <c r="T120" i="242"/>
  <c r="V119" i="242"/>
  <c r="U119" i="242"/>
  <c r="R119" i="242"/>
  <c r="S119" i="242"/>
  <c r="Q119" i="242"/>
  <c r="W119" i="242" s="1"/>
  <c r="Y119" i="242" s="1"/>
  <c r="R118" i="242"/>
  <c r="Q118" i="242"/>
  <c r="T118" i="242"/>
  <c r="U118" i="242"/>
  <c r="S118" i="242"/>
  <c r="V118" i="242"/>
  <c r="U117" i="242"/>
  <c r="T117" i="242"/>
  <c r="S117" i="242"/>
  <c r="Q117" i="242"/>
  <c r="V117" i="242"/>
  <c r="U116" i="242"/>
  <c r="T116" i="242"/>
  <c r="R116" i="242"/>
  <c r="Q116" i="242"/>
  <c r="V116" i="242"/>
  <c r="S116" i="242"/>
  <c r="S115" i="242"/>
  <c r="T115" i="242"/>
  <c r="U115" i="242"/>
  <c r="Q115" i="242"/>
  <c r="R115" i="242"/>
  <c r="V114" i="242"/>
  <c r="Q114" i="242"/>
  <c r="R114" i="242"/>
  <c r="T114" i="242"/>
  <c r="S114" i="242"/>
  <c r="U114" i="242"/>
  <c r="Q113" i="242"/>
  <c r="S113" i="242"/>
  <c r="V113" i="242"/>
  <c r="U113" i="242"/>
  <c r="T113" i="242"/>
  <c r="R112" i="242"/>
  <c r="V112" i="242"/>
  <c r="Q112" i="242"/>
  <c r="S112" i="242"/>
  <c r="T112" i="242"/>
  <c r="U112" i="242"/>
  <c r="T111" i="242"/>
  <c r="R111" i="242"/>
  <c r="S111" i="242"/>
  <c r="Q111" i="242"/>
  <c r="U111" i="242"/>
  <c r="T110" i="242"/>
  <c r="U110" i="242"/>
  <c r="Q110" i="242"/>
  <c r="V110" i="242"/>
  <c r="S110" i="242"/>
  <c r="R110" i="242"/>
  <c r="U109" i="242"/>
  <c r="V109" i="242"/>
  <c r="Q109" i="242"/>
  <c r="R109" i="242"/>
  <c r="S109" i="242"/>
  <c r="Q108" i="242"/>
  <c r="U108" i="242"/>
  <c r="S108" i="242"/>
  <c r="V108" i="242"/>
  <c r="T108" i="242"/>
  <c r="R108" i="242"/>
  <c r="R107" i="242"/>
  <c r="V107" i="242"/>
  <c r="S107" i="242"/>
  <c r="U107" i="242"/>
  <c r="Q107" i="242"/>
  <c r="W107" i="242" s="1"/>
  <c r="Y107" i="242" s="1"/>
  <c r="T106" i="242"/>
  <c r="R106" i="242"/>
  <c r="Q106" i="242"/>
  <c r="U106" i="242"/>
  <c r="V106" i="242"/>
  <c r="V105" i="242"/>
  <c r="T105" i="242"/>
  <c r="R105" i="242"/>
  <c r="S105" i="242"/>
  <c r="U105" i="242"/>
  <c r="Q105" i="242"/>
  <c r="W105" i="242" s="1"/>
  <c r="Y105" i="242" s="1"/>
  <c r="R104" i="242"/>
  <c r="S104" i="242"/>
  <c r="V104" i="242"/>
  <c r="U104" i="242"/>
  <c r="Q104" i="242"/>
  <c r="W104" i="242" s="1"/>
  <c r="Y104" i="242" s="1"/>
  <c r="S103" i="242"/>
  <c r="T103" i="242"/>
  <c r="V103" i="242"/>
  <c r="U103" i="242"/>
  <c r="Q103" i="242"/>
  <c r="W103" i="242" s="1"/>
  <c r="Y103" i="242" s="1"/>
  <c r="Q102" i="242"/>
  <c r="R102" i="242"/>
  <c r="U102" i="242"/>
  <c r="S102" i="242"/>
  <c r="V102" i="242"/>
  <c r="T102" i="242"/>
  <c r="S101" i="242"/>
  <c r="R101" i="242"/>
  <c r="Q101" i="242"/>
  <c r="U101" i="242"/>
  <c r="T101" i="242"/>
  <c r="V101" i="242"/>
  <c r="Q100" i="242"/>
  <c r="V100" i="242"/>
  <c r="S100" i="242"/>
  <c r="T100" i="242"/>
  <c r="U100" i="242"/>
  <c r="R100" i="242"/>
  <c r="T99" i="242"/>
  <c r="V99" i="242"/>
  <c r="U99" i="242"/>
  <c r="Q99" i="242"/>
  <c r="R99" i="242"/>
  <c r="T98" i="242"/>
  <c r="U98" i="242"/>
  <c r="S98" i="242"/>
  <c r="Q98" i="242"/>
  <c r="R98" i="242"/>
  <c r="T97" i="242"/>
  <c r="S97" i="242"/>
  <c r="R97" i="242"/>
  <c r="Q97" i="242"/>
  <c r="U97" i="242"/>
  <c r="S96" i="242"/>
  <c r="V96" i="242"/>
  <c r="R96" i="242"/>
  <c r="Q96" i="242"/>
  <c r="T96" i="242"/>
  <c r="V95" i="242"/>
  <c r="S95" i="242"/>
  <c r="T95" i="242"/>
  <c r="U95" i="242"/>
  <c r="Q95" i="242"/>
  <c r="W95" i="242" s="1"/>
  <c r="Y95" i="242" s="1"/>
  <c r="S94" i="242"/>
  <c r="Q94" i="242"/>
  <c r="R94" i="242"/>
  <c r="U94" i="242"/>
  <c r="V94" i="242"/>
  <c r="U93" i="242"/>
  <c r="V93" i="242"/>
  <c r="R93" i="242"/>
  <c r="S93" i="242"/>
  <c r="Q93" i="242"/>
  <c r="U92" i="242"/>
  <c r="R92" i="242"/>
  <c r="Q92" i="242"/>
  <c r="V92" i="242"/>
  <c r="S92" i="242"/>
  <c r="T92" i="242"/>
  <c r="U91" i="242"/>
  <c r="R91" i="242"/>
  <c r="V91" i="242"/>
  <c r="Q91" i="242"/>
  <c r="T91" i="242"/>
  <c r="S91" i="242"/>
  <c r="S90" i="242"/>
  <c r="U90" i="242"/>
  <c r="V90" i="242"/>
  <c r="Q90" i="242"/>
  <c r="T90" i="242"/>
  <c r="V89" i="242"/>
  <c r="R89" i="242"/>
  <c r="T89" i="242"/>
  <c r="S89" i="242"/>
  <c r="Q89" i="242"/>
  <c r="W89" i="242" s="1"/>
  <c r="Y89" i="242" s="1"/>
  <c r="T88" i="242"/>
  <c r="V88" i="242"/>
  <c r="Q88" i="242"/>
  <c r="R88" i="242"/>
  <c r="U88" i="242"/>
  <c r="T87" i="242"/>
  <c r="U87" i="242"/>
  <c r="V87" i="242"/>
  <c r="S87" i="242"/>
  <c r="R87" i="242"/>
  <c r="Q87" i="242"/>
  <c r="W87" i="242" s="1"/>
  <c r="Y87" i="242" s="1"/>
  <c r="Q86" i="242"/>
  <c r="R86" i="242"/>
  <c r="U86" i="242"/>
  <c r="S86" i="242"/>
  <c r="T86" i="242"/>
  <c r="T85" i="242"/>
  <c r="R85" i="242"/>
  <c r="V85" i="242"/>
  <c r="U85" i="242"/>
  <c r="Q85" i="242"/>
  <c r="W85" i="242" s="1"/>
  <c r="Y85" i="242" s="1"/>
  <c r="U84" i="242"/>
  <c r="S84" i="242"/>
  <c r="R84" i="242"/>
  <c r="Q84" i="242"/>
  <c r="V84" i="242"/>
  <c r="T83" i="242"/>
  <c r="Q83" i="242"/>
  <c r="R83" i="242"/>
  <c r="V83" i="242"/>
  <c r="U83" i="242"/>
  <c r="T82" i="242"/>
  <c r="V82" i="242"/>
  <c r="Q82" i="242"/>
  <c r="R82" i="242"/>
  <c r="S82" i="242"/>
  <c r="U82" i="242"/>
  <c r="H82" i="242"/>
  <c r="T156" i="242"/>
  <c r="Q81" i="242"/>
  <c r="S81" i="242"/>
  <c r="R81" i="242"/>
  <c r="U81" i="242"/>
  <c r="V81" i="242"/>
  <c r="Q80" i="242"/>
  <c r="R80" i="242"/>
  <c r="T80" i="242"/>
  <c r="V80" i="242"/>
  <c r="S80" i="242"/>
  <c r="V79" i="242"/>
  <c r="U79" i="242"/>
  <c r="T79" i="242"/>
  <c r="Q79" i="242"/>
  <c r="S79" i="242"/>
  <c r="U78" i="242"/>
  <c r="V78" i="242"/>
  <c r="S78" i="242"/>
  <c r="Q78" i="242"/>
  <c r="R78" i="242"/>
  <c r="T78" i="242"/>
  <c r="R77" i="242"/>
  <c r="S77" i="242"/>
  <c r="U77" i="242"/>
  <c r="Q77" i="242"/>
  <c r="T77" i="242"/>
  <c r="R76" i="242"/>
  <c r="V76" i="242"/>
  <c r="U76" i="242"/>
  <c r="T76" i="242"/>
  <c r="S76" i="242"/>
  <c r="Q76" i="242"/>
  <c r="W76" i="242" s="1"/>
  <c r="Y76" i="242" s="1"/>
  <c r="T75" i="242"/>
  <c r="V75" i="242"/>
  <c r="Q75" i="242"/>
  <c r="R75" i="242"/>
  <c r="U75" i="242"/>
  <c r="R74" i="242"/>
  <c r="U74" i="242"/>
  <c r="T74" i="242"/>
  <c r="V74" i="242"/>
  <c r="Q74" i="242"/>
  <c r="S74" i="242"/>
  <c r="R73" i="242"/>
  <c r="S73" i="242"/>
  <c r="U73" i="242"/>
  <c r="V73" i="242"/>
  <c r="T73" i="242"/>
  <c r="S72" i="242"/>
  <c r="Q72" i="242"/>
  <c r="V72" i="242"/>
  <c r="T72" i="242"/>
  <c r="U72" i="242"/>
  <c r="Q71" i="242"/>
  <c r="T71" i="242"/>
  <c r="S71" i="242"/>
  <c r="U71" i="242"/>
  <c r="V71" i="242"/>
  <c r="R70" i="242"/>
  <c r="T70" i="242"/>
  <c r="Q70" i="242"/>
  <c r="S70" i="242"/>
  <c r="V70" i="242"/>
  <c r="Q69" i="242"/>
  <c r="V69" i="242"/>
  <c r="T69" i="242"/>
  <c r="S69" i="242"/>
  <c r="U69" i="242"/>
  <c r="T68" i="242"/>
  <c r="U68" i="242"/>
  <c r="V68" i="242"/>
  <c r="Q68" i="242"/>
  <c r="R68" i="242"/>
  <c r="U67" i="242"/>
  <c r="T67" i="242"/>
  <c r="V67" i="242"/>
  <c r="R67" i="242"/>
  <c r="S67" i="242"/>
  <c r="T66" i="242"/>
  <c r="V66" i="242"/>
  <c r="U66" i="242"/>
  <c r="S66" i="242"/>
  <c r="R66" i="242"/>
  <c r="Q66" i="242"/>
  <c r="W66" i="242" s="1"/>
  <c r="Y66" i="242" s="1"/>
  <c r="R65" i="242"/>
  <c r="S65" i="242"/>
  <c r="Q65" i="242"/>
  <c r="T65" i="242"/>
  <c r="U65" i="242"/>
  <c r="U64" i="242"/>
  <c r="R64" i="242"/>
  <c r="S64" i="242"/>
  <c r="V64" i="242"/>
  <c r="Q64" i="242"/>
  <c r="W64" i="242" s="1"/>
  <c r="Y64" i="242" s="1"/>
  <c r="U63" i="242"/>
  <c r="R63" i="242"/>
  <c r="V63" i="242"/>
  <c r="Q63" i="242"/>
  <c r="S63" i="242"/>
  <c r="S62" i="242"/>
  <c r="U62" i="242"/>
  <c r="R62" i="242"/>
  <c r="Q62" i="242"/>
  <c r="V62" i="242"/>
  <c r="S61" i="242"/>
  <c r="Q61" i="242"/>
  <c r="U61" i="242"/>
  <c r="V61" i="242"/>
  <c r="T61" i="242"/>
  <c r="R60" i="242"/>
  <c r="Q60" i="242"/>
  <c r="V60" i="242"/>
  <c r="T60" i="242"/>
  <c r="U60" i="242"/>
  <c r="S60" i="242"/>
  <c r="S59" i="242"/>
  <c r="U59" i="242"/>
  <c r="R59" i="242"/>
  <c r="T59" i="242"/>
  <c r="V59" i="242"/>
  <c r="Q59" i="242"/>
  <c r="W59" i="242" s="1"/>
  <c r="Y59" i="242" s="1"/>
  <c r="S58" i="242"/>
  <c r="V58" i="242"/>
  <c r="U58" i="242"/>
  <c r="T58" i="242"/>
  <c r="Q58" i="242"/>
  <c r="R58" i="242"/>
  <c r="T57" i="242"/>
  <c r="U57" i="242"/>
  <c r="V57" i="242"/>
  <c r="S57" i="242"/>
  <c r="R57" i="242"/>
  <c r="W57" i="242" s="1"/>
  <c r="Y57" i="242" s="1"/>
  <c r="U56" i="242"/>
  <c r="R56" i="242"/>
  <c r="T56" i="242"/>
  <c r="Q56" i="242"/>
  <c r="V56" i="242"/>
  <c r="R55" i="242"/>
  <c r="U55" i="242"/>
  <c r="T55" i="242"/>
  <c r="S55" i="242"/>
  <c r="Q55" i="242"/>
  <c r="W55" i="242" s="1"/>
  <c r="Y55" i="242" s="1"/>
  <c r="S54" i="242"/>
  <c r="V54" i="242"/>
  <c r="U54" i="242"/>
  <c r="T54" i="242"/>
  <c r="Q54" i="242"/>
  <c r="W54" i="242" s="1"/>
  <c r="Y54" i="242" s="1"/>
  <c r="R53" i="242"/>
  <c r="V53" i="242"/>
  <c r="Q53" i="242"/>
  <c r="U53" i="242"/>
  <c r="S53" i="242"/>
  <c r="T53" i="242"/>
  <c r="U52" i="242"/>
  <c r="V52" i="242"/>
  <c r="S52" i="242"/>
  <c r="Q52" i="242"/>
  <c r="R52" i="242"/>
  <c r="U51" i="242"/>
  <c r="R51" i="242"/>
  <c r="Q51" i="242"/>
  <c r="S51" i="242"/>
  <c r="T51" i="242"/>
  <c r="S50" i="242"/>
  <c r="U50" i="242"/>
  <c r="Q50" i="242"/>
  <c r="T50" i="242"/>
  <c r="V50" i="242"/>
  <c r="R49" i="242"/>
  <c r="Q49" i="242"/>
  <c r="T49" i="242"/>
  <c r="S49" i="242"/>
  <c r="V49" i="242"/>
  <c r="Q48" i="242"/>
  <c r="S48" i="242"/>
  <c r="R48" i="242"/>
  <c r="U48" i="242"/>
  <c r="T48" i="242"/>
  <c r="R47" i="242"/>
  <c r="V47" i="242"/>
  <c r="U47" i="242"/>
  <c r="Q47" i="242"/>
  <c r="T47" i="242"/>
  <c r="U46" i="242"/>
  <c r="S46" i="242"/>
  <c r="T46" i="242"/>
  <c r="Q46" i="242"/>
  <c r="R46" i="242"/>
  <c r="V46" i="242"/>
  <c r="Q45" i="242"/>
  <c r="U45" i="242"/>
  <c r="V45" i="242"/>
  <c r="T45" i="242"/>
  <c r="S45" i="242"/>
  <c r="T44" i="242"/>
  <c r="Q44" i="242"/>
  <c r="V44" i="242"/>
  <c r="R44" i="242"/>
  <c r="S44" i="242"/>
  <c r="S43" i="242"/>
  <c r="R43" i="242"/>
  <c r="V43" i="242"/>
  <c r="Q43" i="242"/>
  <c r="U43" i="242"/>
  <c r="S42" i="242"/>
  <c r="Q42" i="242"/>
  <c r="V42" i="242"/>
  <c r="U42" i="242"/>
  <c r="T42" i="242"/>
  <c r="R42" i="242"/>
  <c r="V156" i="242"/>
  <c r="H42" i="242"/>
  <c r="V41" i="242"/>
  <c r="Q41" i="242"/>
  <c r="U41" i="242"/>
  <c r="R41" i="242"/>
  <c r="T41" i="242"/>
  <c r="U156" i="242"/>
  <c r="H41" i="242"/>
  <c r="Q40" i="242"/>
  <c r="V40" i="242"/>
  <c r="R40" i="242"/>
  <c r="T40" i="242"/>
  <c r="S40" i="242"/>
  <c r="U40" i="242"/>
  <c r="Q39" i="242"/>
  <c r="T39" i="242"/>
  <c r="S39" i="242"/>
  <c r="V39" i="242"/>
  <c r="R39" i="242"/>
  <c r="S38" i="242"/>
  <c r="R38" i="242"/>
  <c r="Q38" i="242"/>
  <c r="T38" i="242"/>
  <c r="V38" i="242"/>
  <c r="U38" i="242"/>
  <c r="R37" i="242"/>
  <c r="U37" i="242"/>
  <c r="S37" i="242"/>
  <c r="V37" i="242"/>
  <c r="Q37" i="242"/>
  <c r="W37" i="242" s="1"/>
  <c r="Y37" i="242" s="1"/>
  <c r="S36" i="242"/>
  <c r="V36" i="242"/>
  <c r="T36" i="242"/>
  <c r="Q36" i="242"/>
  <c r="R36" i="242"/>
  <c r="U35" i="242"/>
  <c r="T35" i="242"/>
  <c r="Q35" i="242"/>
  <c r="R35" i="242"/>
  <c r="S35" i="242"/>
  <c r="T34" i="242"/>
  <c r="R34" i="242"/>
  <c r="U34" i="242"/>
  <c r="S34" i="242"/>
  <c r="Q34" i="242"/>
  <c r="W34" i="242" s="1"/>
  <c r="Y34" i="242" s="1"/>
  <c r="R33" i="242"/>
  <c r="T33" i="242"/>
  <c r="Q33" i="242"/>
  <c r="V33" i="242"/>
  <c r="S33" i="242"/>
  <c r="U33" i="242"/>
  <c r="R32" i="242"/>
  <c r="V32" i="242"/>
  <c r="T32" i="242"/>
  <c r="Q32" i="242"/>
  <c r="S32" i="242"/>
  <c r="S31" i="242"/>
  <c r="R31" i="242"/>
  <c r="Q31" i="242"/>
  <c r="U31" i="242"/>
  <c r="V31" i="242"/>
  <c r="S30" i="242"/>
  <c r="Q30" i="242"/>
  <c r="V30" i="242"/>
  <c r="T30" i="242"/>
  <c r="U30" i="242"/>
  <c r="T153" i="242"/>
  <c r="H30" i="242"/>
  <c r="V29" i="242"/>
  <c r="Q29" i="242"/>
  <c r="R29" i="242"/>
  <c r="T29" i="242"/>
  <c r="U29" i="242"/>
  <c r="T28" i="242"/>
  <c r="S28" i="242"/>
  <c r="U28" i="242"/>
  <c r="R28" i="242"/>
  <c r="V28" i="242"/>
  <c r="T27" i="242"/>
  <c r="U27" i="242"/>
  <c r="R27" i="242"/>
  <c r="S27" i="242"/>
  <c r="V27" i="242"/>
  <c r="Q27" i="242"/>
  <c r="W27" i="242" s="1"/>
  <c r="Y27" i="242" s="1"/>
  <c r="S26" i="242"/>
  <c r="R26" i="242"/>
  <c r="V26" i="242"/>
  <c r="Q26" i="242"/>
  <c r="U26" i="242"/>
  <c r="U25" i="242"/>
  <c r="S25" i="242"/>
  <c r="T25" i="242"/>
  <c r="V25" i="242"/>
  <c r="R25" i="242"/>
  <c r="Q25" i="242"/>
  <c r="W25" i="242" s="1"/>
  <c r="Y25" i="242" s="1"/>
  <c r="R24" i="242"/>
  <c r="U24" i="242"/>
  <c r="V24" i="242"/>
  <c r="Q24" i="242"/>
  <c r="T24" i="242"/>
  <c r="R23" i="242"/>
  <c r="S23" i="242"/>
  <c r="V23" i="242"/>
  <c r="U23" i="242"/>
  <c r="T23" i="242"/>
  <c r="V22" i="242"/>
  <c r="Q22" i="242"/>
  <c r="T22" i="242"/>
  <c r="S22" i="242"/>
  <c r="U22" i="242"/>
  <c r="R22" i="242"/>
  <c r="V21" i="242"/>
  <c r="U21" i="242"/>
  <c r="T21" i="242"/>
  <c r="S21" i="242"/>
  <c r="R21" i="242"/>
  <c r="Q21" i="242"/>
  <c r="W21" i="242" s="1"/>
  <c r="Y21" i="242" s="1"/>
  <c r="P155" i="242"/>
  <c r="R155" i="242" s="1"/>
  <c r="S153" i="242"/>
  <c r="U20" i="242"/>
  <c r="V20" i="242"/>
  <c r="Q20" i="242"/>
  <c r="T20" i="242"/>
  <c r="S20" i="242"/>
  <c r="R20" i="242"/>
  <c r="Q19" i="242"/>
  <c r="S19" i="242"/>
  <c r="T19" i="242"/>
  <c r="V19" i="242"/>
  <c r="U19" i="242"/>
  <c r="R19" i="242"/>
  <c r="S18" i="242"/>
  <c r="R18" i="242"/>
  <c r="Q18" i="242"/>
  <c r="V18" i="242"/>
  <c r="U18" i="242"/>
  <c r="T18" i="242"/>
  <c r="U17" i="242"/>
  <c r="V17" i="242"/>
  <c r="R17" i="242"/>
  <c r="T17" i="242"/>
  <c r="Q17" i="242"/>
  <c r="W17" i="242" s="1"/>
  <c r="Y17" i="242" s="1"/>
  <c r="Q16" i="242"/>
  <c r="R16" i="242"/>
  <c r="U16" i="242"/>
  <c r="T16" i="242"/>
  <c r="S16" i="242"/>
  <c r="T15" i="242"/>
  <c r="S15" i="242"/>
  <c r="V15" i="242"/>
  <c r="U15" i="242"/>
  <c r="Q15" i="242"/>
  <c r="R15" i="242"/>
  <c r="Q14" i="242"/>
  <c r="S14" i="242"/>
  <c r="R14" i="242"/>
  <c r="U14" i="242"/>
  <c r="T14" i="242"/>
  <c r="V14" i="242"/>
  <c r="R13" i="242"/>
  <c r="Q13" i="242"/>
  <c r="S13" i="242"/>
  <c r="U13" i="242"/>
  <c r="T13" i="242"/>
  <c r="V13" i="242"/>
  <c r="S12" i="242"/>
  <c r="Q12" i="242"/>
  <c r="V12" i="242"/>
  <c r="R12" i="242"/>
  <c r="T12" i="242"/>
  <c r="Q11" i="242"/>
  <c r="R11" i="242"/>
  <c r="V11" i="242"/>
  <c r="U11" i="242"/>
  <c r="T11" i="242"/>
  <c r="S10" i="242"/>
  <c r="R10" i="242"/>
  <c r="Q10" i="242"/>
  <c r="V10" i="242"/>
  <c r="T10" i="242"/>
  <c r="U10" i="242"/>
  <c r="R9" i="242"/>
  <c r="S9" i="242"/>
  <c r="Q9" i="242"/>
  <c r="V9" i="242"/>
  <c r="T9" i="242"/>
  <c r="T8" i="242"/>
  <c r="Q8" i="242"/>
  <c r="R8" i="242"/>
  <c r="U8" i="242"/>
  <c r="S8" i="242"/>
  <c r="Q7" i="242"/>
  <c r="U7" i="242"/>
  <c r="V7" i="242"/>
  <c r="R7" i="242"/>
  <c r="S7" i="242"/>
  <c r="T7" i="242"/>
  <c r="S6" i="242"/>
  <c r="T6" i="242"/>
  <c r="V6" i="242"/>
  <c r="U6" i="242"/>
  <c r="R6" i="242"/>
  <c r="Q6" i="242"/>
  <c r="W6" i="242" s="1"/>
  <c r="Y6" i="242" s="1"/>
  <c r="T5" i="242"/>
  <c r="Q5" i="242"/>
  <c r="U5" i="242"/>
  <c r="V5" i="242"/>
  <c r="S5" i="242"/>
  <c r="R5" i="242"/>
  <c r="V4" i="242"/>
  <c r="U4" i="242"/>
  <c r="S4" i="242"/>
  <c r="R4" i="242"/>
  <c r="Q4" i="242"/>
  <c r="W4" i="242" s="1"/>
  <c r="Y4" i="242" s="1"/>
  <c r="U154" i="242"/>
  <c r="H4" i="242"/>
  <c r="P154" i="242"/>
  <c r="S3" i="242"/>
  <c r="R3" i="242"/>
  <c r="R149" i="242" s="1"/>
  <c r="T3" i="242"/>
  <c r="U3" i="242"/>
  <c r="V3" i="242"/>
  <c r="Q3" i="242"/>
  <c r="W3" i="242" s="1"/>
  <c r="Y3" i="242" s="1"/>
  <c r="S154" i="242"/>
  <c r="V153" i="242"/>
  <c r="U153" i="242"/>
  <c r="H3" i="242"/>
  <c r="V2" i="242"/>
  <c r="V149" i="242" s="1"/>
  <c r="U2" i="242"/>
  <c r="U149" i="242" s="1"/>
  <c r="T2" i="242"/>
  <c r="T149" i="242" s="1"/>
  <c r="F149" i="242"/>
  <c r="R150" i="242" s="1"/>
  <c r="Q2" i="242"/>
  <c r="S2" i="242"/>
  <c r="B154" i="242"/>
  <c r="A149" i="242"/>
  <c r="N159" i="242" s="1"/>
  <c r="V154" i="242"/>
  <c r="H2" i="242"/>
  <c r="T154" i="242"/>
  <c r="U3" i="241"/>
  <c r="R3" i="241"/>
  <c r="Q3" i="241"/>
  <c r="V3" i="241"/>
  <c r="S3" i="241"/>
  <c r="U4" i="241"/>
  <c r="S4" i="241"/>
  <c r="Q4" i="241"/>
  <c r="R4" i="241"/>
  <c r="T4" i="241"/>
  <c r="V4" i="241"/>
  <c r="U5" i="241"/>
  <c r="R5" i="241"/>
  <c r="S5" i="241"/>
  <c r="T5" i="241"/>
  <c r="Q5" i="241"/>
  <c r="V5" i="241"/>
  <c r="S6" i="241"/>
  <c r="V6" i="241"/>
  <c r="R6" i="241"/>
  <c r="Q6" i="241"/>
  <c r="U6" i="241"/>
  <c r="S7" i="241"/>
  <c r="U7" i="241"/>
  <c r="R7" i="241"/>
  <c r="Q7" i="241"/>
  <c r="T7" i="241"/>
  <c r="R8" i="241"/>
  <c r="Q8" i="241"/>
  <c r="V8" i="241"/>
  <c r="T8" i="241"/>
  <c r="S8" i="241"/>
  <c r="T9" i="241"/>
  <c r="Q9" i="241"/>
  <c r="S9" i="241"/>
  <c r="V9" i="241"/>
  <c r="R9" i="241"/>
  <c r="R10" i="241"/>
  <c r="Q10" i="241"/>
  <c r="S10" i="241"/>
  <c r="U10" i="241"/>
  <c r="T10" i="241"/>
  <c r="V11" i="241"/>
  <c r="Q11" i="241"/>
  <c r="R11" i="241"/>
  <c r="T11" i="241"/>
  <c r="S11" i="241"/>
  <c r="U11" i="241"/>
  <c r="V12" i="241"/>
  <c r="Q12" i="241"/>
  <c r="T12" i="241"/>
  <c r="R12" i="241"/>
  <c r="S12" i="241"/>
  <c r="R13" i="241"/>
  <c r="V13" i="241"/>
  <c r="S13" i="241"/>
  <c r="U13" i="241"/>
  <c r="T13" i="241"/>
  <c r="Q13" i="241"/>
  <c r="W13" i="241" s="1"/>
  <c r="Y13" i="241" s="1"/>
  <c r="V14" i="241"/>
  <c r="U14" i="241"/>
  <c r="S14" i="241"/>
  <c r="T14" i="241"/>
  <c r="R14" i="241"/>
  <c r="Q14" i="241"/>
  <c r="W14" i="241" s="1"/>
  <c r="Y14" i="241" s="1"/>
  <c r="V15" i="241"/>
  <c r="Q15" i="241"/>
  <c r="T15" i="241"/>
  <c r="S15" i="241"/>
  <c r="R15" i="241"/>
  <c r="R16" i="241"/>
  <c r="Q16" i="241"/>
  <c r="V16" i="241"/>
  <c r="T16" i="241"/>
  <c r="S16" i="241"/>
  <c r="Q17" i="241"/>
  <c r="T17" i="241"/>
  <c r="R17" i="241"/>
  <c r="V17" i="241"/>
  <c r="S17" i="241"/>
  <c r="R18" i="241"/>
  <c r="T18" i="241"/>
  <c r="V18" i="241"/>
  <c r="S18" i="241"/>
  <c r="Q18" i="241"/>
  <c r="W18" i="241" s="1"/>
  <c r="Y18" i="241" s="1"/>
  <c r="V19" i="241"/>
  <c r="R19" i="241"/>
  <c r="S19" i="241"/>
  <c r="T19" i="241"/>
  <c r="Q19" i="241"/>
  <c r="W19" i="241" s="1"/>
  <c r="Y19" i="241" s="1"/>
  <c r="V20" i="241"/>
  <c r="U20" i="241"/>
  <c r="R20" i="241"/>
  <c r="Q20" i="241"/>
  <c r="S20" i="241"/>
  <c r="T20" i="241"/>
  <c r="Q21" i="241"/>
  <c r="R21" i="241"/>
  <c r="S21" i="241"/>
  <c r="U21" i="241"/>
  <c r="V21" i="241"/>
  <c r="V22" i="241"/>
  <c r="S22" i="241"/>
  <c r="Q22" i="241"/>
  <c r="R22" i="241"/>
  <c r="T22" i="241"/>
  <c r="U22" i="241"/>
  <c r="S23" i="241"/>
  <c r="R23" i="241"/>
  <c r="Q23" i="241"/>
  <c r="V23" i="241"/>
  <c r="T23" i="241"/>
  <c r="R24" i="241"/>
  <c r="Q24" i="241"/>
  <c r="T24" i="241"/>
  <c r="S24" i="241"/>
  <c r="U24" i="241"/>
  <c r="V24" i="241"/>
  <c r="Q25" i="241"/>
  <c r="S25" i="241"/>
  <c r="R25" i="241"/>
  <c r="V25" i="241"/>
  <c r="T25" i="241"/>
  <c r="S26" i="241"/>
  <c r="U26" i="241"/>
  <c r="R26" i="241"/>
  <c r="Q26" i="241"/>
  <c r="T26" i="241"/>
  <c r="U27" i="241"/>
  <c r="S27" i="241"/>
  <c r="V27" i="241"/>
  <c r="R27" i="241"/>
  <c r="Q27" i="241"/>
  <c r="W27" i="241" s="1"/>
  <c r="Y27" i="241" s="1"/>
  <c r="V28" i="241"/>
  <c r="R28" i="241"/>
  <c r="S28" i="241"/>
  <c r="T28" i="241"/>
  <c r="Q28" i="241"/>
  <c r="U28" i="241"/>
  <c r="R29" i="241"/>
  <c r="S29" i="241"/>
  <c r="Q29" i="241"/>
  <c r="W29" i="241" s="1"/>
  <c r="Y29" i="241" s="1"/>
  <c r="V30" i="241"/>
  <c r="U30" i="241"/>
  <c r="S30" i="241"/>
  <c r="R30" i="241"/>
  <c r="Q30" i="241"/>
  <c r="W30" i="241" s="1"/>
  <c r="Y30" i="241" s="1"/>
  <c r="U31" i="241"/>
  <c r="R31" i="241"/>
  <c r="V31" i="241"/>
  <c r="Q31" i="241"/>
  <c r="S31" i="241"/>
  <c r="R32" i="241"/>
  <c r="Q32" i="241"/>
  <c r="V32" i="241"/>
  <c r="S32" i="241"/>
  <c r="U32" i="241"/>
  <c r="R33" i="241"/>
  <c r="V33" i="241"/>
  <c r="Q33" i="241"/>
  <c r="U33" i="241"/>
  <c r="S33" i="241"/>
  <c r="R34" i="241"/>
  <c r="Q34" i="241"/>
  <c r="S34" i="241"/>
  <c r="U34" i="241"/>
  <c r="V34" i="241"/>
  <c r="R35" i="241"/>
  <c r="V35" i="241"/>
  <c r="U35" i="241"/>
  <c r="Q35" i="241"/>
  <c r="S35" i="241"/>
  <c r="R36" i="241"/>
  <c r="U36" i="241"/>
  <c r="V36" i="241"/>
  <c r="Q36" i="241"/>
  <c r="S36" i="241"/>
  <c r="T37" i="241"/>
  <c r="S37" i="241"/>
  <c r="R37" i="241"/>
  <c r="Q37" i="241"/>
  <c r="U37" i="241"/>
  <c r="V38" i="241"/>
  <c r="U38" i="241"/>
  <c r="R38" i="241"/>
  <c r="S38" i="241"/>
  <c r="Q38" i="241"/>
  <c r="W38" i="241" s="1"/>
  <c r="Y38" i="241" s="1"/>
  <c r="Q39" i="241"/>
  <c r="R39" i="241"/>
  <c r="S39" i="241"/>
  <c r="T39" i="241"/>
  <c r="V39" i="241"/>
  <c r="U39" i="241"/>
  <c r="V40" i="241"/>
  <c r="U40" i="241"/>
  <c r="Q40" i="241"/>
  <c r="S40" i="241"/>
  <c r="R40" i="241"/>
  <c r="U41" i="241"/>
  <c r="T41" i="241"/>
  <c r="S41" i="241"/>
  <c r="R41" i="241"/>
  <c r="Q41" i="241"/>
  <c r="W41" i="241" s="1"/>
  <c r="Y41" i="241" s="1"/>
  <c r="Q42" i="241"/>
  <c r="V42" i="241"/>
  <c r="R42" i="241"/>
  <c r="S42" i="241"/>
  <c r="U42" i="241"/>
  <c r="R43" i="241"/>
  <c r="U43" i="241"/>
  <c r="S43" i="241"/>
  <c r="Q43" i="241"/>
  <c r="W43" i="241" s="1"/>
  <c r="Y43" i="241" s="1"/>
  <c r="V44" i="241"/>
  <c r="R44" i="241"/>
  <c r="T44" i="241"/>
  <c r="S44" i="241"/>
  <c r="Q44" i="241"/>
  <c r="W44" i="241" s="1"/>
  <c r="Y44" i="241" s="1"/>
  <c r="S45" i="241"/>
  <c r="V45" i="241"/>
  <c r="T45" i="241"/>
  <c r="R45" i="241"/>
  <c r="Q45" i="241"/>
  <c r="W45" i="241" s="1"/>
  <c r="Y45" i="241" s="1"/>
  <c r="T46" i="241"/>
  <c r="V46" i="241"/>
  <c r="S46" i="241"/>
  <c r="R46" i="241"/>
  <c r="Q46" i="241"/>
  <c r="W46" i="241" s="1"/>
  <c r="Y46" i="241" s="1"/>
  <c r="U47" i="241"/>
  <c r="R47" i="241"/>
  <c r="V47" i="241"/>
  <c r="S47" i="241"/>
  <c r="T47" i="241"/>
  <c r="Q47" i="241"/>
  <c r="W47" i="241" s="1"/>
  <c r="Y47" i="241" s="1"/>
  <c r="U48" i="241"/>
  <c r="R48" i="241"/>
  <c r="T48" i="241"/>
  <c r="S48" i="241"/>
  <c r="Q48" i="241"/>
  <c r="W48" i="241" s="1"/>
  <c r="Y48" i="241" s="1"/>
  <c r="V49" i="241"/>
  <c r="R49" i="241"/>
  <c r="S49" i="241"/>
  <c r="T49" i="241"/>
  <c r="Q49" i="241"/>
  <c r="W49" i="241" s="1"/>
  <c r="Y49" i="241" s="1"/>
  <c r="V50" i="241"/>
  <c r="Q50" i="241"/>
  <c r="R50" i="241"/>
  <c r="T50" i="241"/>
  <c r="S50" i="241"/>
  <c r="R51" i="241"/>
  <c r="T51" i="241"/>
  <c r="V51" i="241"/>
  <c r="Q51" i="241"/>
  <c r="S51" i="241"/>
  <c r="V52" i="241"/>
  <c r="T52" i="241"/>
  <c r="S52" i="241"/>
  <c r="R52" i="241"/>
  <c r="Q52" i="241"/>
  <c r="W52" i="241" s="1"/>
  <c r="Y52" i="241" s="1"/>
  <c r="U53" i="241"/>
  <c r="R53" i="241"/>
  <c r="S53" i="241"/>
  <c r="V53" i="241"/>
  <c r="Q53" i="241"/>
  <c r="T53" i="241"/>
  <c r="R54" i="241"/>
  <c r="U54" i="241"/>
  <c r="V54" i="241"/>
  <c r="T54" i="241"/>
  <c r="Q54" i="241"/>
  <c r="S54" i="241"/>
  <c r="R55" i="241"/>
  <c r="U55" i="241"/>
  <c r="T55" i="241"/>
  <c r="Q55" i="241"/>
  <c r="S55" i="241"/>
  <c r="T56" i="241"/>
  <c r="Q56" i="241"/>
  <c r="R56" i="241"/>
  <c r="S56" i="241"/>
  <c r="V56" i="241"/>
  <c r="V57" i="241"/>
  <c r="R57" i="241"/>
  <c r="U57" i="241"/>
  <c r="S57" i="241"/>
  <c r="Q57" i="241"/>
  <c r="T57" i="241"/>
  <c r="R58" i="241"/>
  <c r="V58" i="241"/>
  <c r="T58" i="241"/>
  <c r="Q58" i="241"/>
  <c r="S58" i="241"/>
  <c r="R59" i="241"/>
  <c r="U59" i="241"/>
  <c r="T59" i="241"/>
  <c r="Q59" i="241"/>
  <c r="S59" i="241"/>
  <c r="R60" i="241"/>
  <c r="Q60" i="241"/>
  <c r="U60" i="241"/>
  <c r="V60" i="241"/>
  <c r="T60" i="241"/>
  <c r="S60" i="241"/>
  <c r="U61" i="241"/>
  <c r="R61" i="241"/>
  <c r="Q61" i="241"/>
  <c r="V61" i="241"/>
  <c r="S61" i="241"/>
  <c r="U62" i="241"/>
  <c r="T62" i="241"/>
  <c r="R62" i="241"/>
  <c r="S62" i="241"/>
  <c r="V62" i="241"/>
  <c r="Q62" i="241"/>
  <c r="W62" i="241" s="1"/>
  <c r="Y62" i="241" s="1"/>
  <c r="T63" i="241"/>
  <c r="R63" i="241"/>
  <c r="S63" i="241"/>
  <c r="V63" i="241"/>
  <c r="U63" i="241"/>
  <c r="Q63" i="241"/>
  <c r="W63" i="241" s="1"/>
  <c r="Y63" i="241" s="1"/>
  <c r="V64" i="241"/>
  <c r="U64" i="241"/>
  <c r="R64" i="241"/>
  <c r="S64" i="241"/>
  <c r="T64" i="241"/>
  <c r="Q64" i="241"/>
  <c r="W64" i="241" s="1"/>
  <c r="Y64" i="241" s="1"/>
  <c r="U65" i="241"/>
  <c r="S65" i="241"/>
  <c r="R65" i="241"/>
  <c r="V65" i="241"/>
  <c r="T65" i="241"/>
  <c r="Q65" i="241"/>
  <c r="W65" i="241" s="1"/>
  <c r="Y65" i="241" s="1"/>
  <c r="U66" i="241"/>
  <c r="S66" i="241"/>
  <c r="T66" i="241"/>
  <c r="V66" i="241"/>
  <c r="Q66" i="241"/>
  <c r="R66" i="241"/>
  <c r="V67" i="241"/>
  <c r="R67" i="241"/>
  <c r="Q67" i="241"/>
  <c r="S67" i="241"/>
  <c r="U67" i="241"/>
  <c r="S68" i="241"/>
  <c r="Q68" i="241"/>
  <c r="R68" i="241"/>
  <c r="U68" i="241"/>
  <c r="T68" i="241"/>
  <c r="U69" i="241"/>
  <c r="R69" i="241"/>
  <c r="V69" i="241"/>
  <c r="Q69" i="241"/>
  <c r="S69" i="241"/>
  <c r="T69" i="241"/>
  <c r="Q70" i="241"/>
  <c r="R70" i="241"/>
  <c r="T70" i="241"/>
  <c r="S70" i="241"/>
  <c r="U70" i="241"/>
  <c r="V71" i="241"/>
  <c r="R71" i="241"/>
  <c r="T71" i="241"/>
  <c r="Q71" i="241"/>
  <c r="U71" i="241"/>
  <c r="S71" i="241"/>
  <c r="S72" i="241"/>
  <c r="T72" i="241"/>
  <c r="U72" i="241"/>
  <c r="V72" i="241"/>
  <c r="R72" i="241"/>
  <c r="Q72" i="241"/>
  <c r="W72" i="241" s="1"/>
  <c r="Y72" i="241" s="1"/>
  <c r="R73" i="241"/>
  <c r="Q73" i="241"/>
  <c r="U73" i="241"/>
  <c r="T73" i="241"/>
  <c r="S73" i="241"/>
  <c r="S74" i="241"/>
  <c r="T74" i="241"/>
  <c r="R74" i="241"/>
  <c r="Q74" i="241"/>
  <c r="V74" i="241"/>
  <c r="V75" i="241"/>
  <c r="S75" i="241"/>
  <c r="T75" i="241"/>
  <c r="Q75" i="241"/>
  <c r="U75" i="241"/>
  <c r="R75" i="241"/>
  <c r="Q76" i="241"/>
  <c r="R76" i="241"/>
  <c r="S76" i="241"/>
  <c r="V76" i="241"/>
  <c r="T76" i="241"/>
  <c r="U76" i="241"/>
  <c r="U77" i="241"/>
  <c r="Q77" i="241"/>
  <c r="V77" i="241"/>
  <c r="S77" i="241"/>
  <c r="R77" i="241"/>
  <c r="R78" i="241"/>
  <c r="T78" i="241"/>
  <c r="U78" i="241"/>
  <c r="Q78" i="241"/>
  <c r="V78" i="241"/>
  <c r="S78" i="241"/>
  <c r="Q79" i="241"/>
  <c r="S79" i="241"/>
  <c r="R79" i="241"/>
  <c r="U79" i="241"/>
  <c r="V79" i="241"/>
  <c r="U80" i="241"/>
  <c r="T80" i="241"/>
  <c r="Q80" i="241"/>
  <c r="V80" i="241"/>
  <c r="R80" i="241"/>
  <c r="S80" i="241"/>
  <c r="Q81" i="241"/>
  <c r="V81" i="241"/>
  <c r="U81" i="241"/>
  <c r="S81" i="241"/>
  <c r="R81" i="241"/>
  <c r="R82" i="241"/>
  <c r="T82" i="241"/>
  <c r="S82" i="241"/>
  <c r="U82" i="241"/>
  <c r="Q82" i="241"/>
  <c r="W82" i="241" s="1"/>
  <c r="Y82" i="241" s="1"/>
  <c r="U83" i="241"/>
  <c r="V83" i="241"/>
  <c r="R83" i="241"/>
  <c r="S83" i="241"/>
  <c r="T83" i="241"/>
  <c r="Q83" i="241"/>
  <c r="W83" i="241" s="1"/>
  <c r="Y83" i="241" s="1"/>
  <c r="U84" i="241"/>
  <c r="V84" i="241"/>
  <c r="R84" i="241"/>
  <c r="S84" i="241"/>
  <c r="Q84" i="241"/>
  <c r="W84" i="241" s="1"/>
  <c r="Y84" i="241" s="1"/>
  <c r="R85" i="241"/>
  <c r="S85" i="241"/>
  <c r="U85" i="241"/>
  <c r="T85" i="241"/>
  <c r="Q85" i="241"/>
  <c r="W85" i="241" s="1"/>
  <c r="Y85" i="241" s="1"/>
  <c r="V86" i="241"/>
  <c r="U86" i="241"/>
  <c r="R86" i="241"/>
  <c r="Q86" i="241"/>
  <c r="S86" i="241"/>
  <c r="T86" i="241"/>
  <c r="T87" i="241"/>
  <c r="S87" i="241"/>
  <c r="Q87" i="241"/>
  <c r="R87" i="241"/>
  <c r="V87" i="241"/>
  <c r="T88" i="241"/>
  <c r="R88" i="241"/>
  <c r="Q88" i="241"/>
  <c r="S88" i="241"/>
  <c r="U88" i="241"/>
  <c r="U89" i="241"/>
  <c r="R89" i="241"/>
  <c r="T89" i="241"/>
  <c r="Q89" i="241"/>
  <c r="S89" i="241"/>
  <c r="T90" i="241"/>
  <c r="S90" i="241"/>
  <c r="Q90" i="241"/>
  <c r="V90" i="241"/>
  <c r="U90" i="241"/>
  <c r="R90" i="241"/>
  <c r="T91" i="241"/>
  <c r="R91" i="241"/>
  <c r="V91" i="241"/>
  <c r="S91" i="241"/>
  <c r="U91" i="241"/>
  <c r="Q91" i="241"/>
  <c r="W91" i="241" s="1"/>
  <c r="Y91" i="241" s="1"/>
  <c r="R92" i="241"/>
  <c r="V92" i="241"/>
  <c r="U92" i="241"/>
  <c r="S92" i="241"/>
  <c r="Q92" i="241"/>
  <c r="W92" i="241" s="1"/>
  <c r="Y92" i="241" s="1"/>
  <c r="R93" i="241"/>
  <c r="U93" i="241"/>
  <c r="Q93" i="241"/>
  <c r="S93" i="241"/>
  <c r="T93" i="241"/>
  <c r="U94" i="241"/>
  <c r="S94" i="241"/>
  <c r="V94" i="241"/>
  <c r="Q94" i="241"/>
  <c r="R94" i="241"/>
  <c r="R95" i="241"/>
  <c r="T95" i="241"/>
  <c r="Q95" i="241"/>
  <c r="S95" i="241"/>
  <c r="V95" i="241"/>
  <c r="U96" i="241"/>
  <c r="S96" i="241"/>
  <c r="Q96" i="241"/>
  <c r="R96" i="241"/>
  <c r="V96" i="241"/>
  <c r="U97" i="241"/>
  <c r="R97" i="241"/>
  <c r="S97" i="241"/>
  <c r="V97" i="241"/>
  <c r="Q97" i="241"/>
  <c r="W97" i="241" s="1"/>
  <c r="Y97" i="241" s="1"/>
  <c r="S98" i="241"/>
  <c r="V98" i="241"/>
  <c r="U98" i="241"/>
  <c r="Q98" i="241"/>
  <c r="R98" i="241"/>
  <c r="V99" i="241"/>
  <c r="T99" i="241"/>
  <c r="R99" i="241"/>
  <c r="Q99" i="241"/>
  <c r="S99" i="241"/>
  <c r="V100" i="241"/>
  <c r="U100" i="241"/>
  <c r="S100" i="241"/>
  <c r="R100" i="241"/>
  <c r="Q100" i="241"/>
  <c r="W100" i="241" s="1"/>
  <c r="Y100" i="241" s="1"/>
  <c r="U101" i="241"/>
  <c r="T101" i="241"/>
  <c r="S101" i="241"/>
  <c r="R101" i="241"/>
  <c r="Q101" i="241"/>
  <c r="W101" i="241" s="1"/>
  <c r="Y101" i="241" s="1"/>
  <c r="R102" i="241"/>
  <c r="V102" i="241"/>
  <c r="Q102" i="241"/>
  <c r="U102" i="241"/>
  <c r="S102" i="241"/>
  <c r="S103" i="241"/>
  <c r="U103" i="241"/>
  <c r="T103" i="241"/>
  <c r="Q103" i="241"/>
  <c r="V103" i="241"/>
  <c r="R103" i="241"/>
  <c r="U104" i="241"/>
  <c r="R104" i="241"/>
  <c r="Q104" i="241"/>
  <c r="V104" i="241"/>
  <c r="S104" i="241"/>
  <c r="V105" i="241"/>
  <c r="R105" i="241"/>
  <c r="U105" i="241"/>
  <c r="S105" i="241"/>
  <c r="Q105" i="241"/>
  <c r="W105" i="241" s="1"/>
  <c r="Y105" i="241" s="1"/>
  <c r="T106" i="241"/>
  <c r="Q106" i="241"/>
  <c r="R106" i="241"/>
  <c r="S106" i="241"/>
  <c r="U106" i="241"/>
  <c r="V106" i="241"/>
  <c r="S107" i="241"/>
  <c r="R107" i="241"/>
  <c r="U107" i="241"/>
  <c r="V107" i="241"/>
  <c r="Q107" i="241"/>
  <c r="W107" i="241" s="1"/>
  <c r="Y107" i="241" s="1"/>
  <c r="S108" i="241"/>
  <c r="R108" i="241"/>
  <c r="V108" i="241"/>
  <c r="Q108" i="241"/>
  <c r="U108" i="241"/>
  <c r="S109" i="241"/>
  <c r="R109" i="241"/>
  <c r="Q109" i="241"/>
  <c r="V109" i="241"/>
  <c r="U109" i="241"/>
  <c r="R110" i="241"/>
  <c r="S110" i="241"/>
  <c r="U110" i="241"/>
  <c r="V110" i="241"/>
  <c r="Q110" i="241"/>
  <c r="W110" i="241" s="1"/>
  <c r="Y110" i="241" s="1"/>
  <c r="T111" i="241"/>
  <c r="V111" i="241"/>
  <c r="Q111" i="241"/>
  <c r="R111" i="241"/>
  <c r="S111" i="241"/>
  <c r="R112" i="241"/>
  <c r="S112" i="241"/>
  <c r="Q112" i="241"/>
  <c r="V112" i="241"/>
  <c r="U112" i="241"/>
  <c r="R113" i="241"/>
  <c r="V113" i="241"/>
  <c r="S113" i="241"/>
  <c r="Q113" i="241"/>
  <c r="U113" i="241"/>
  <c r="R114" i="241"/>
  <c r="S114" i="241"/>
  <c r="Q114" i="241"/>
  <c r="W114" i="241" s="1"/>
  <c r="Y114" i="241" s="1"/>
  <c r="R115" i="241"/>
  <c r="T115" i="241"/>
  <c r="V115" i="241"/>
  <c r="Q115" i="241"/>
  <c r="S115" i="241"/>
  <c r="R116" i="241"/>
  <c r="V116" i="241"/>
  <c r="U116" i="241"/>
  <c r="S116" i="241"/>
  <c r="Q116" i="241"/>
  <c r="W116" i="241" s="1"/>
  <c r="Y116" i="241" s="1"/>
  <c r="S117" i="241"/>
  <c r="U117" i="241"/>
  <c r="V117" i="241"/>
  <c r="T117" i="241"/>
  <c r="R117" i="241"/>
  <c r="Q117" i="241"/>
  <c r="W117" i="241" s="1"/>
  <c r="Y117" i="241" s="1"/>
  <c r="V118" i="241"/>
  <c r="S118" i="241"/>
  <c r="T118" i="241"/>
  <c r="R118" i="241"/>
  <c r="Q118" i="241"/>
  <c r="W118" i="241" s="1"/>
  <c r="Y118" i="241" s="1"/>
  <c r="T119" i="241"/>
  <c r="Q119" i="241"/>
  <c r="S119" i="241"/>
  <c r="V119" i="241"/>
  <c r="R119" i="241"/>
  <c r="R120" i="241"/>
  <c r="T120" i="241"/>
  <c r="S120" i="241"/>
  <c r="V120" i="241"/>
  <c r="Q120" i="241"/>
  <c r="W120" i="241" s="1"/>
  <c r="Y120" i="241" s="1"/>
  <c r="R121" i="241"/>
  <c r="U121" i="241"/>
  <c r="S121" i="241"/>
  <c r="Q121" i="241"/>
  <c r="V121" i="241"/>
  <c r="R122" i="241"/>
  <c r="V122" i="241"/>
  <c r="S122" i="241"/>
  <c r="T122" i="241"/>
  <c r="Q122" i="241"/>
  <c r="U122" i="241"/>
  <c r="R123" i="241"/>
  <c r="S123" i="241"/>
  <c r="Q123" i="241"/>
  <c r="T123" i="241"/>
  <c r="V123" i="241"/>
  <c r="R124" i="241"/>
  <c r="Q124" i="241"/>
  <c r="U124" i="241"/>
  <c r="V124" i="241"/>
  <c r="S124" i="241"/>
  <c r="R125" i="241"/>
  <c r="U125" i="241"/>
  <c r="Q125" i="241"/>
  <c r="V125" i="241"/>
  <c r="S125" i="241"/>
  <c r="U126" i="241"/>
  <c r="V126" i="241"/>
  <c r="R126" i="241"/>
  <c r="S126" i="241"/>
  <c r="T126" i="241"/>
  <c r="Q126" i="241"/>
  <c r="W126" i="241" s="1"/>
  <c r="Y126" i="241" s="1"/>
  <c r="Q127" i="241"/>
  <c r="R127" i="241"/>
  <c r="S127" i="241"/>
  <c r="U127" i="241"/>
  <c r="V127" i="241"/>
  <c r="R128" i="241"/>
  <c r="Q128" i="241"/>
  <c r="U128" i="241"/>
  <c r="S128" i="241"/>
  <c r="V128" i="241"/>
  <c r="U129" i="241"/>
  <c r="T129" i="241"/>
  <c r="Q129" i="241"/>
  <c r="S129" i="241"/>
  <c r="V129" i="241"/>
  <c r="R129" i="241"/>
  <c r="U130" i="241"/>
  <c r="R130" i="241"/>
  <c r="V130" i="241"/>
  <c r="S130" i="241"/>
  <c r="Q130" i="241"/>
  <c r="W130" i="241" s="1"/>
  <c r="Y130" i="241" s="1"/>
  <c r="U131" i="241"/>
  <c r="R131" i="241"/>
  <c r="S131" i="241"/>
  <c r="Q131" i="241"/>
  <c r="V131" i="241"/>
  <c r="Q132" i="241"/>
  <c r="R132" i="241"/>
  <c r="U132" i="241"/>
  <c r="S132" i="241"/>
  <c r="T132" i="241"/>
  <c r="U133" i="241"/>
  <c r="Q133" i="241"/>
  <c r="R133" i="241"/>
  <c r="V133" i="241"/>
  <c r="S133" i="241"/>
  <c r="R134" i="241"/>
  <c r="U134" i="241"/>
  <c r="V134" i="241"/>
  <c r="Q134" i="241"/>
  <c r="S134" i="241"/>
  <c r="T135" i="241"/>
  <c r="U135" i="241"/>
  <c r="R135" i="241"/>
  <c r="S135" i="241"/>
  <c r="Q135" i="241"/>
  <c r="W135" i="241" s="1"/>
  <c r="Y135" i="241" s="1"/>
  <c r="Q136" i="241"/>
  <c r="R136" i="241"/>
  <c r="S136" i="241"/>
  <c r="V137" i="241"/>
  <c r="U137" i="241"/>
  <c r="Q137" i="241"/>
  <c r="S137" i="241"/>
  <c r="R137" i="241"/>
  <c r="R138" i="241"/>
  <c r="T138" i="241"/>
  <c r="Q138" i="241"/>
  <c r="S138" i="241"/>
  <c r="U138" i="241"/>
  <c r="R139" i="241"/>
  <c r="U139" i="241"/>
  <c r="T139" i="241"/>
  <c r="Q139" i="241"/>
  <c r="S139" i="241"/>
  <c r="V139" i="241"/>
  <c r="R140" i="241"/>
  <c r="T140" i="241"/>
  <c r="S140" i="241"/>
  <c r="V140" i="241"/>
  <c r="U140" i="241"/>
  <c r="Q140" i="241"/>
  <c r="W140" i="241" s="1"/>
  <c r="S141" i="241"/>
  <c r="V141" i="241"/>
  <c r="T141" i="241"/>
  <c r="U141" i="241"/>
  <c r="R141" i="241"/>
  <c r="Q141" i="241"/>
  <c r="W141" i="241" s="1"/>
  <c r="U142" i="241"/>
  <c r="S142" i="241"/>
  <c r="T142" i="241"/>
  <c r="V142" i="241"/>
  <c r="R142" i="241"/>
  <c r="Q142" i="241"/>
  <c r="W142" i="241" s="1"/>
  <c r="S143" i="241"/>
  <c r="T143" i="241"/>
  <c r="Q143" i="241"/>
  <c r="V143" i="241"/>
  <c r="R143" i="241"/>
  <c r="U143" i="241"/>
  <c r="T144" i="241"/>
  <c r="S144" i="241"/>
  <c r="V144" i="241"/>
  <c r="R144" i="241"/>
  <c r="Q144" i="241"/>
  <c r="U144" i="241"/>
  <c r="V145" i="241"/>
  <c r="S145" i="241"/>
  <c r="R145" i="241"/>
  <c r="Q145" i="241"/>
  <c r="T145" i="241"/>
  <c r="U145" i="241"/>
  <c r="V146" i="241"/>
  <c r="T146" i="241"/>
  <c r="S146" i="241"/>
  <c r="R146" i="241"/>
  <c r="Q146" i="241"/>
  <c r="U146" i="241"/>
  <c r="U147" i="241"/>
  <c r="T147" i="241"/>
  <c r="V147" i="241"/>
  <c r="S147" i="241"/>
  <c r="Q147" i="241"/>
  <c r="R147" i="241"/>
  <c r="Q154" i="241"/>
  <c r="R154" i="241" s="1"/>
  <c r="H55" i="241"/>
  <c r="H46" i="241"/>
  <c r="Q157" i="241"/>
  <c r="R157" i="241" s="1"/>
  <c r="P155" i="241"/>
  <c r="U155" i="241"/>
  <c r="S155" i="241"/>
  <c r="U154" i="241"/>
  <c r="V154" i="241"/>
  <c r="Q2" i="241"/>
  <c r="R2" i="241"/>
  <c r="R150" i="241" s="1"/>
  <c r="U2" i="241"/>
  <c r="U150" i="241" s="1"/>
  <c r="F150" i="241"/>
  <c r="V2" i="241"/>
  <c r="V150" i="241" s="1"/>
  <c r="T2" i="241"/>
  <c r="T150" i="241" s="1"/>
  <c r="A150" i="241"/>
  <c r="N160" i="241" s="1"/>
  <c r="H2" i="241"/>
  <c r="V155" i="241"/>
  <c r="T155" i="241"/>
  <c r="R57" i="238"/>
  <c r="V57" i="238"/>
  <c r="R45" i="238"/>
  <c r="Q45" i="238"/>
  <c r="Q67" i="234"/>
  <c r="S67" i="234"/>
  <c r="S147" i="231"/>
  <c r="P147" i="231"/>
  <c r="P148" i="231"/>
  <c r="R148" i="231" s="1"/>
  <c r="U146" i="231"/>
  <c r="H4" i="231"/>
  <c r="H19" i="231"/>
  <c r="T146" i="231"/>
  <c r="U139" i="231"/>
  <c r="V139" i="231"/>
  <c r="T139" i="231"/>
  <c r="R139" i="231"/>
  <c r="W139" i="231" s="1"/>
  <c r="Y139" i="231" s="1"/>
  <c r="V138" i="231"/>
  <c r="S138" i="231"/>
  <c r="T138" i="231"/>
  <c r="R138" i="231"/>
  <c r="V137" i="231"/>
  <c r="U137" i="231"/>
  <c r="T137" i="231"/>
  <c r="S137" i="231"/>
  <c r="Q137" i="231"/>
  <c r="W137" i="231" s="1"/>
  <c r="Y137" i="231" s="1"/>
  <c r="U135" i="231"/>
  <c r="S135" i="231"/>
  <c r="V135" i="231"/>
  <c r="Q135" i="231"/>
  <c r="R135" i="231"/>
  <c r="S134" i="231"/>
  <c r="Q134" i="231"/>
  <c r="R134" i="231"/>
  <c r="U134" i="231"/>
  <c r="V134" i="231"/>
  <c r="T134" i="231"/>
  <c r="T133" i="231"/>
  <c r="S133" i="231"/>
  <c r="U133" i="231"/>
  <c r="R133" i="231"/>
  <c r="Q133" i="231"/>
  <c r="W133" i="231" s="1"/>
  <c r="Y133" i="231" s="1"/>
  <c r="T132" i="231"/>
  <c r="V132" i="231"/>
  <c r="U132" i="231"/>
  <c r="R132" i="231"/>
  <c r="Q132" i="231"/>
  <c r="S132" i="231"/>
  <c r="R131" i="231"/>
  <c r="U131" i="231"/>
  <c r="V131" i="231"/>
  <c r="Q131" i="231"/>
  <c r="S131" i="231"/>
  <c r="V130" i="231"/>
  <c r="S130" i="231"/>
  <c r="R130" i="231"/>
  <c r="Q130" i="231"/>
  <c r="T130" i="231"/>
  <c r="R129" i="231"/>
  <c r="S129" i="231"/>
  <c r="U129" i="231"/>
  <c r="V129" i="231"/>
  <c r="T129" i="231"/>
  <c r="Q129" i="231"/>
  <c r="W129" i="231" s="1"/>
  <c r="Y129" i="231" s="1"/>
  <c r="V128" i="231"/>
  <c r="Q128" i="231"/>
  <c r="U128" i="231"/>
  <c r="T128" i="231"/>
  <c r="S128" i="231"/>
  <c r="R128" i="231"/>
  <c r="U127" i="231"/>
  <c r="Q127" i="231"/>
  <c r="R127" i="231"/>
  <c r="T127" i="231"/>
  <c r="S127" i="231"/>
  <c r="V127" i="231"/>
  <c r="V126" i="231"/>
  <c r="U126" i="231"/>
  <c r="T126" i="231"/>
  <c r="S126" i="231"/>
  <c r="W126" i="231" s="1"/>
  <c r="Y126" i="231" s="1"/>
  <c r="V125" i="231"/>
  <c r="U125" i="231"/>
  <c r="R125" i="231"/>
  <c r="S125" i="231"/>
  <c r="T125" i="231"/>
  <c r="U124" i="231"/>
  <c r="Q124" i="231"/>
  <c r="R124" i="231"/>
  <c r="S124" i="231"/>
  <c r="T124" i="231"/>
  <c r="V124" i="231"/>
  <c r="T123" i="231"/>
  <c r="S123" i="231"/>
  <c r="U123" i="231"/>
  <c r="V123" i="231"/>
  <c r="Q123" i="231"/>
  <c r="W123" i="231" s="1"/>
  <c r="Y123" i="231" s="1"/>
  <c r="U122" i="231"/>
  <c r="Q122" i="231"/>
  <c r="V122" i="231"/>
  <c r="R122" i="231"/>
  <c r="T122" i="231"/>
  <c r="T121" i="231"/>
  <c r="S121" i="231"/>
  <c r="R121" i="231"/>
  <c r="Q121" i="231"/>
  <c r="V121" i="231"/>
  <c r="S120" i="231"/>
  <c r="R120" i="231"/>
  <c r="T120" i="231"/>
  <c r="Q120" i="231"/>
  <c r="U120" i="231"/>
  <c r="T119" i="231"/>
  <c r="S119" i="231"/>
  <c r="R119" i="231"/>
  <c r="V119" i="231"/>
  <c r="Q119" i="231"/>
  <c r="U119" i="231"/>
  <c r="R118" i="231"/>
  <c r="U118" i="231"/>
  <c r="S118" i="231"/>
  <c r="T118" i="231"/>
  <c r="U117" i="231"/>
  <c r="T117" i="231"/>
  <c r="Q117" i="231"/>
  <c r="V117" i="231"/>
  <c r="S117" i="231"/>
  <c r="U116" i="231"/>
  <c r="S116" i="231"/>
  <c r="R115" i="231"/>
  <c r="S115" i="231"/>
  <c r="V115" i="231"/>
  <c r="Q115" i="231"/>
  <c r="T115" i="231"/>
  <c r="U115" i="231"/>
  <c r="T113" i="231"/>
  <c r="Q113" i="231"/>
  <c r="S113" i="231"/>
  <c r="R113" i="231"/>
  <c r="U113" i="231"/>
  <c r="Q112" i="231"/>
  <c r="S112" i="231"/>
  <c r="T112" i="231"/>
  <c r="U112" i="231"/>
  <c r="R112" i="231"/>
  <c r="V112" i="231"/>
  <c r="T111" i="231"/>
  <c r="U111" i="231"/>
  <c r="S111" i="231"/>
  <c r="Q111" i="231"/>
  <c r="V111" i="231"/>
  <c r="U110" i="231"/>
  <c r="Q110" i="231"/>
  <c r="T110" i="231"/>
  <c r="R110" i="231"/>
  <c r="S110" i="231"/>
  <c r="U109" i="231"/>
  <c r="V109" i="231"/>
  <c r="T109" i="231"/>
  <c r="S109" i="231"/>
  <c r="R109" i="231"/>
  <c r="Q109" i="231"/>
  <c r="W109" i="231" s="1"/>
  <c r="Y109" i="231" s="1"/>
  <c r="Q108" i="231"/>
  <c r="V108" i="231"/>
  <c r="U108" i="231"/>
  <c r="S108" i="231"/>
  <c r="T108" i="231"/>
  <c r="V107" i="231"/>
  <c r="S107" i="231"/>
  <c r="U107" i="231"/>
  <c r="Q107" i="231"/>
  <c r="T107" i="231"/>
  <c r="Q106" i="231"/>
  <c r="S106" i="231"/>
  <c r="T106" i="231"/>
  <c r="U106" i="231"/>
  <c r="V106" i="231"/>
  <c r="V105" i="231"/>
  <c r="T105" i="231"/>
  <c r="U105" i="231"/>
  <c r="R105" i="231"/>
  <c r="S105" i="231"/>
  <c r="S104" i="231"/>
  <c r="T104" i="231"/>
  <c r="Q104" i="231"/>
  <c r="R104" i="231"/>
  <c r="U104" i="231"/>
  <c r="V104" i="231"/>
  <c r="S103" i="231"/>
  <c r="T103" i="231"/>
  <c r="R103" i="231"/>
  <c r="V103" i="231"/>
  <c r="Q103" i="231"/>
  <c r="W103" i="231" s="1"/>
  <c r="Y103" i="231" s="1"/>
  <c r="Q102" i="231"/>
  <c r="U102" i="231"/>
  <c r="T102" i="231"/>
  <c r="V102" i="231"/>
  <c r="S102" i="231"/>
  <c r="U101" i="231"/>
  <c r="R101" i="231"/>
  <c r="S101" i="231"/>
  <c r="T101" i="231"/>
  <c r="Q100" i="231"/>
  <c r="R100" i="231"/>
  <c r="S100" i="231"/>
  <c r="T100" i="231"/>
  <c r="U100" i="231"/>
  <c r="V99" i="231"/>
  <c r="R99" i="231"/>
  <c r="S99" i="231"/>
  <c r="T99" i="231"/>
  <c r="U99" i="231"/>
  <c r="Q99" i="231"/>
  <c r="W99" i="231" s="1"/>
  <c r="Y99" i="231" s="1"/>
  <c r="R98" i="231"/>
  <c r="Q98" i="231"/>
  <c r="S98" i="231"/>
  <c r="T98" i="231"/>
  <c r="R97" i="231"/>
  <c r="T97" i="231"/>
  <c r="V97" i="231"/>
  <c r="S97" i="231"/>
  <c r="U97" i="231"/>
  <c r="S96" i="231"/>
  <c r="T96" i="231"/>
  <c r="U96" i="231"/>
  <c r="Q96" i="231"/>
  <c r="R96" i="231"/>
  <c r="Q95" i="231"/>
  <c r="R95" i="231"/>
  <c r="V95" i="231"/>
  <c r="U95" i="231"/>
  <c r="T95" i="231"/>
  <c r="Q94" i="231"/>
  <c r="R94" i="231"/>
  <c r="S94" i="231"/>
  <c r="T94" i="231"/>
  <c r="U94" i="231"/>
  <c r="T93" i="231"/>
  <c r="S93" i="231"/>
  <c r="R93" i="231"/>
  <c r="Q93" i="231"/>
  <c r="U93" i="231"/>
  <c r="V93" i="231"/>
  <c r="U92" i="231"/>
  <c r="Q92" i="231"/>
  <c r="S92" i="231"/>
  <c r="T92" i="231"/>
  <c r="V92" i="231"/>
  <c r="S91" i="231"/>
  <c r="T91" i="231"/>
  <c r="U91" i="231"/>
  <c r="Q91" i="231"/>
  <c r="R91" i="231"/>
  <c r="U90" i="231"/>
  <c r="S90" i="231"/>
  <c r="Q90" i="231"/>
  <c r="R90" i="231"/>
  <c r="T90" i="231"/>
  <c r="R89" i="231"/>
  <c r="S89" i="231"/>
  <c r="Q89" i="231"/>
  <c r="U89" i="231"/>
  <c r="T89" i="231"/>
  <c r="R88" i="231"/>
  <c r="Q88" i="231"/>
  <c r="U88" i="231"/>
  <c r="T88" i="231"/>
  <c r="S88" i="231"/>
  <c r="S87" i="231"/>
  <c r="Q87" i="231"/>
  <c r="V87" i="231"/>
  <c r="U87" i="231"/>
  <c r="T87" i="231"/>
  <c r="V86" i="231"/>
  <c r="Q86" i="231"/>
  <c r="S86" i="231"/>
  <c r="U86" i="231"/>
  <c r="S85" i="231"/>
  <c r="R85" i="231"/>
  <c r="T85" i="231"/>
  <c r="U85" i="231"/>
  <c r="V85" i="231"/>
  <c r="Q85" i="231"/>
  <c r="W85" i="231" s="1"/>
  <c r="Y85" i="231" s="1"/>
  <c r="U84" i="231"/>
  <c r="T84" i="231"/>
  <c r="S84" i="231"/>
  <c r="R84" i="231"/>
  <c r="Q84" i="231"/>
  <c r="W84" i="231" s="1"/>
  <c r="Y84" i="231" s="1"/>
  <c r="V83" i="231"/>
  <c r="T83" i="231"/>
  <c r="U83" i="231"/>
  <c r="R83" i="231"/>
  <c r="Q83" i="231"/>
  <c r="W83" i="231" s="1"/>
  <c r="Y83" i="231" s="1"/>
  <c r="Q82" i="231"/>
  <c r="S82" i="231"/>
  <c r="R82" i="231"/>
  <c r="V82" i="231"/>
  <c r="T82" i="231"/>
  <c r="U82" i="231"/>
  <c r="S81" i="231"/>
  <c r="U81" i="231"/>
  <c r="Q81" i="231"/>
  <c r="R81" i="231"/>
  <c r="T81" i="231"/>
  <c r="V80" i="231"/>
  <c r="Q80" i="231"/>
  <c r="U80" i="231"/>
  <c r="R80" i="231"/>
  <c r="S80" i="231"/>
  <c r="S79" i="231"/>
  <c r="U79" i="231"/>
  <c r="T79" i="231"/>
  <c r="V79" i="231"/>
  <c r="R79" i="231"/>
  <c r="Q79" i="231"/>
  <c r="W79" i="231" s="1"/>
  <c r="Y79" i="231" s="1"/>
  <c r="V78" i="231"/>
  <c r="S78" i="231"/>
  <c r="R78" i="231"/>
  <c r="Q78" i="231"/>
  <c r="T78" i="231"/>
  <c r="R77" i="231"/>
  <c r="Q77" i="231"/>
  <c r="S77" i="231"/>
  <c r="U77" i="231"/>
  <c r="V77" i="231"/>
  <c r="T77" i="231"/>
  <c r="V76" i="231"/>
  <c r="T76" i="231"/>
  <c r="U76" i="231"/>
  <c r="R76" i="231"/>
  <c r="W76" i="231" s="1"/>
  <c r="Y76" i="231" s="1"/>
  <c r="S75" i="231"/>
  <c r="Q75" i="231"/>
  <c r="R75" i="231"/>
  <c r="U75" i="231"/>
  <c r="T75" i="231"/>
  <c r="Q74" i="231"/>
  <c r="R74" i="231"/>
  <c r="S74" i="231"/>
  <c r="V74" i="231"/>
  <c r="U74" i="231"/>
  <c r="T74" i="231"/>
  <c r="T73" i="231"/>
  <c r="Q73" i="231"/>
  <c r="S73" i="231"/>
  <c r="R73" i="231"/>
  <c r="V73" i="231"/>
  <c r="S72" i="231"/>
  <c r="R72" i="231"/>
  <c r="V72" i="231"/>
  <c r="T72" i="231"/>
  <c r="U72" i="231"/>
  <c r="R71" i="231"/>
  <c r="U71" i="231"/>
  <c r="V71" i="231"/>
  <c r="T71" i="231"/>
  <c r="Q71" i="231"/>
  <c r="W71" i="231" s="1"/>
  <c r="Y71" i="231" s="1"/>
  <c r="U70" i="231"/>
  <c r="R70" i="231"/>
  <c r="T70" i="231"/>
  <c r="Q70" i="231"/>
  <c r="S70" i="231"/>
  <c r="Q69" i="231"/>
  <c r="V69" i="231"/>
  <c r="U69" i="231"/>
  <c r="T69" i="231"/>
  <c r="S69" i="231"/>
  <c r="R69" i="231"/>
  <c r="S68" i="231"/>
  <c r="R68" i="231"/>
  <c r="T68" i="231"/>
  <c r="Q68" i="231"/>
  <c r="U68" i="231"/>
  <c r="Q67" i="231"/>
  <c r="R67" i="231"/>
  <c r="V67" i="231"/>
  <c r="U67" i="231"/>
  <c r="T67" i="231"/>
  <c r="S66" i="231"/>
  <c r="V66" i="231"/>
  <c r="T66" i="231"/>
  <c r="R66" i="231"/>
  <c r="U66" i="231"/>
  <c r="Q65" i="231"/>
  <c r="R65" i="231"/>
  <c r="U65" i="231"/>
  <c r="T65" i="231"/>
  <c r="S65" i="231"/>
  <c r="S64" i="231"/>
  <c r="V64" i="231"/>
  <c r="U64" i="231"/>
  <c r="T64" i="231"/>
  <c r="R64" i="231"/>
  <c r="Q64" i="231"/>
  <c r="W64" i="231" s="1"/>
  <c r="Y64" i="231" s="1"/>
  <c r="T63" i="231"/>
  <c r="U63" i="231"/>
  <c r="S63" i="231"/>
  <c r="R63" i="231"/>
  <c r="Q63" i="231"/>
  <c r="V63" i="231"/>
  <c r="U62" i="231"/>
  <c r="V62" i="231"/>
  <c r="R62" i="231"/>
  <c r="T62" i="231"/>
  <c r="S62" i="231"/>
  <c r="Q61" i="231"/>
  <c r="U61" i="231"/>
  <c r="T61" i="231"/>
  <c r="S61" i="231"/>
  <c r="V61" i="231"/>
  <c r="V60" i="231"/>
  <c r="U60" i="231"/>
  <c r="Q60" i="231"/>
  <c r="S60" i="231"/>
  <c r="R60" i="231"/>
  <c r="S59" i="231"/>
  <c r="R59" i="231"/>
  <c r="Q59" i="231"/>
  <c r="U59" i="231"/>
  <c r="T59" i="231"/>
  <c r="S58" i="231"/>
  <c r="R58" i="231"/>
  <c r="V58" i="231"/>
  <c r="U58" i="231"/>
  <c r="Q58" i="231"/>
  <c r="T58" i="231"/>
  <c r="V57" i="231"/>
  <c r="U57" i="231"/>
  <c r="Q57" i="231"/>
  <c r="T57" i="231"/>
  <c r="R57" i="231"/>
  <c r="V56" i="231"/>
  <c r="T56" i="231"/>
  <c r="U56" i="231"/>
  <c r="S56" i="231"/>
  <c r="W56" i="231" s="1"/>
  <c r="Y56" i="231" s="1"/>
  <c r="U55" i="231"/>
  <c r="T55" i="231"/>
  <c r="Q55" i="231"/>
  <c r="S55" i="231"/>
  <c r="V55" i="231"/>
  <c r="R55" i="231"/>
  <c r="V54" i="231"/>
  <c r="R54" i="231"/>
  <c r="S54" i="231"/>
  <c r="T54" i="231"/>
  <c r="U54" i="231"/>
  <c r="Q54" i="231"/>
  <c r="W54" i="231" s="1"/>
  <c r="Y54" i="231" s="1"/>
  <c r="R53" i="231"/>
  <c r="S53" i="231"/>
  <c r="U53" i="231"/>
  <c r="T53" i="231"/>
  <c r="V53" i="231"/>
  <c r="Q52" i="231"/>
  <c r="T52" i="231"/>
  <c r="V52" i="231"/>
  <c r="U52" i="231"/>
  <c r="S52" i="231"/>
  <c r="S51" i="231"/>
  <c r="Q51" i="231"/>
  <c r="R51" i="231"/>
  <c r="U51" i="231"/>
  <c r="T50" i="231"/>
  <c r="S50" i="231"/>
  <c r="U50" i="231"/>
  <c r="V50" i="231"/>
  <c r="R50" i="231"/>
  <c r="Q50" i="231"/>
  <c r="W50" i="231" s="1"/>
  <c r="Y50" i="231" s="1"/>
  <c r="R49" i="231"/>
  <c r="T49" i="231"/>
  <c r="S49" i="231"/>
  <c r="U49" i="231"/>
  <c r="Q49" i="231"/>
  <c r="W49" i="231" s="1"/>
  <c r="Y49" i="231" s="1"/>
  <c r="Q48" i="231"/>
  <c r="R48" i="231"/>
  <c r="S48" i="231"/>
  <c r="T48" i="231"/>
  <c r="U48" i="231"/>
  <c r="S47" i="231"/>
  <c r="Q47" i="231"/>
  <c r="T47" i="231"/>
  <c r="U47" i="231"/>
  <c r="R47" i="231"/>
  <c r="V47" i="231"/>
  <c r="S46" i="231"/>
  <c r="V46" i="231"/>
  <c r="U46" i="231"/>
  <c r="T46" i="231"/>
  <c r="R45" i="231"/>
  <c r="S45" i="231"/>
  <c r="V45" i="231"/>
  <c r="T45" i="231"/>
  <c r="Q45" i="231"/>
  <c r="W45" i="231" s="1"/>
  <c r="Y45" i="231" s="1"/>
  <c r="U44" i="231"/>
  <c r="V44" i="231"/>
  <c r="Q44" i="231"/>
  <c r="T44" i="231"/>
  <c r="S44" i="231"/>
  <c r="R44" i="231"/>
  <c r="R43" i="231"/>
  <c r="Q43" i="231"/>
  <c r="V43" i="231"/>
  <c r="S43" i="231"/>
  <c r="Q42" i="231"/>
  <c r="R42" i="231"/>
  <c r="V42" i="231"/>
  <c r="T42" i="231"/>
  <c r="U42" i="231"/>
  <c r="Q41" i="231"/>
  <c r="R41" i="231"/>
  <c r="S41" i="231"/>
  <c r="V41" i="231"/>
  <c r="U41" i="231"/>
  <c r="Q40" i="231"/>
  <c r="R40" i="231"/>
  <c r="U40" i="231"/>
  <c r="V40" i="231"/>
  <c r="U39" i="231"/>
  <c r="S39" i="231"/>
  <c r="T39" i="231"/>
  <c r="V39" i="231"/>
  <c r="Q39" i="231"/>
  <c r="R39" i="231"/>
  <c r="U38" i="231"/>
  <c r="V38" i="231"/>
  <c r="Q38" i="231"/>
  <c r="S38" i="231"/>
  <c r="R38" i="231"/>
  <c r="U37" i="231"/>
  <c r="V37" i="231"/>
  <c r="R37" i="231"/>
  <c r="S37" i="231"/>
  <c r="T37" i="231"/>
  <c r="V36" i="231"/>
  <c r="S36" i="231"/>
  <c r="R36" i="231"/>
  <c r="T36" i="231"/>
  <c r="U36" i="231"/>
  <c r="V35" i="231"/>
  <c r="U35" i="231"/>
  <c r="Q35" i="231"/>
  <c r="Q34" i="231"/>
  <c r="U34" i="231"/>
  <c r="R34" i="231"/>
  <c r="T34" i="231"/>
  <c r="S34" i="231"/>
  <c r="S33" i="231"/>
  <c r="R33" i="231"/>
  <c r="T33" i="231"/>
  <c r="V33" i="231"/>
  <c r="Q33" i="231"/>
  <c r="W33" i="231" s="1"/>
  <c r="Y33" i="231" s="1"/>
  <c r="T32" i="231"/>
  <c r="R32" i="231"/>
  <c r="V32" i="231"/>
  <c r="U32" i="231"/>
  <c r="S32" i="231"/>
  <c r="Q32" i="231"/>
  <c r="W32" i="231" s="1"/>
  <c r="Y32" i="231" s="1"/>
  <c r="T31" i="231"/>
  <c r="V31" i="231"/>
  <c r="R31" i="231"/>
  <c r="S31" i="231"/>
  <c r="Q31" i="231"/>
  <c r="W31" i="231" s="1"/>
  <c r="Y31" i="231" s="1"/>
  <c r="V30" i="231"/>
  <c r="T30" i="231"/>
  <c r="U30" i="231"/>
  <c r="Q30" i="231"/>
  <c r="W30" i="231" s="1"/>
  <c r="Y30" i="231" s="1"/>
  <c r="U28" i="231"/>
  <c r="S28" i="231"/>
  <c r="R28" i="231"/>
  <c r="T28" i="231"/>
  <c r="Q28" i="231"/>
  <c r="W28" i="231" s="1"/>
  <c r="Y28" i="231" s="1"/>
  <c r="R27" i="231"/>
  <c r="Q27" i="231"/>
  <c r="S27" i="231"/>
  <c r="V27" i="231"/>
  <c r="U27" i="231"/>
  <c r="T27" i="231"/>
  <c r="U26" i="231"/>
  <c r="S26" i="231"/>
  <c r="R26" i="231"/>
  <c r="T26" i="231"/>
  <c r="Q26" i="231"/>
  <c r="W26" i="231" s="1"/>
  <c r="Y26" i="231" s="1"/>
  <c r="V25" i="231"/>
  <c r="T25" i="231"/>
  <c r="S24" i="231"/>
  <c r="R24" i="231"/>
  <c r="T24" i="231"/>
  <c r="Q24" i="231"/>
  <c r="W24" i="231" s="1"/>
  <c r="Y24" i="231" s="1"/>
  <c r="U23" i="231"/>
  <c r="T23" i="231"/>
  <c r="R23" i="231"/>
  <c r="V23" i="231"/>
  <c r="S23" i="231"/>
  <c r="R22" i="231"/>
  <c r="T22" i="231"/>
  <c r="U22" i="231"/>
  <c r="V22" i="231"/>
  <c r="Q22" i="231"/>
  <c r="S22" i="231"/>
  <c r="Q21" i="231"/>
  <c r="S21" i="231"/>
  <c r="R21" i="231"/>
  <c r="U21" i="231"/>
  <c r="V21" i="231"/>
  <c r="V20" i="231"/>
  <c r="R20" i="231"/>
  <c r="Q20" i="231"/>
  <c r="T20" i="231"/>
  <c r="S20" i="231"/>
  <c r="Q19" i="231"/>
  <c r="U19" i="231"/>
  <c r="T19" i="231"/>
  <c r="S19" i="231"/>
  <c r="R19" i="231"/>
  <c r="T18" i="231"/>
  <c r="Q18" i="231"/>
  <c r="U18" i="231"/>
  <c r="S18" i="231"/>
  <c r="R18" i="231"/>
  <c r="V18" i="231"/>
  <c r="Q17" i="231"/>
  <c r="V17" i="231"/>
  <c r="U17" i="231"/>
  <c r="T17" i="231"/>
  <c r="S17" i="231"/>
  <c r="R17" i="231"/>
  <c r="S16" i="231"/>
  <c r="U16" i="231"/>
  <c r="V16" i="231"/>
  <c r="Q15" i="231"/>
  <c r="R15" i="231"/>
  <c r="T15" i="231"/>
  <c r="U15" i="231"/>
  <c r="T14" i="231"/>
  <c r="S14" i="231"/>
  <c r="R14" i="231"/>
  <c r="Q14" i="231"/>
  <c r="U14" i="231"/>
  <c r="T13" i="231"/>
  <c r="S13" i="231"/>
  <c r="V13" i="231"/>
  <c r="Q13" i="231"/>
  <c r="R13" i="231"/>
  <c r="T12" i="231"/>
  <c r="U12" i="231"/>
  <c r="Q12" i="231"/>
  <c r="V12" i="231"/>
  <c r="S12" i="231"/>
  <c r="R12" i="231"/>
  <c r="S11" i="231"/>
  <c r="U11" i="231"/>
  <c r="R11" i="231"/>
  <c r="Q11" i="231"/>
  <c r="T11" i="231"/>
  <c r="U10" i="231"/>
  <c r="Q10" i="231"/>
  <c r="T10" i="231"/>
  <c r="S10" i="231"/>
  <c r="R10" i="231"/>
  <c r="Q9" i="231"/>
  <c r="R9" i="231"/>
  <c r="U9" i="231"/>
  <c r="T9" i="231"/>
  <c r="S9" i="231"/>
  <c r="S8" i="231"/>
  <c r="Q8" i="231"/>
  <c r="U8" i="231"/>
  <c r="R8" i="231"/>
  <c r="V8" i="231"/>
  <c r="Q7" i="231"/>
  <c r="S7" i="231"/>
  <c r="V7" i="231"/>
  <c r="U7" i="231"/>
  <c r="T7" i="231"/>
  <c r="R7" i="231"/>
  <c r="S5" i="231"/>
  <c r="T5" i="231"/>
  <c r="V5" i="231"/>
  <c r="R5" i="231"/>
  <c r="Q5" i="231"/>
  <c r="W5" i="231" s="1"/>
  <c r="Y5" i="231" s="1"/>
  <c r="S4" i="231"/>
  <c r="V4" i="231"/>
  <c r="T4" i="231"/>
  <c r="R4" i="231"/>
  <c r="W4" i="231" s="1"/>
  <c r="Y4" i="231" s="1"/>
  <c r="Q3" i="231"/>
  <c r="V3" i="231"/>
  <c r="U3" i="231"/>
  <c r="T3" i="231"/>
  <c r="S3" i="231"/>
  <c r="R3" i="231"/>
  <c r="U2" i="231"/>
  <c r="R2" i="231"/>
  <c r="Q2" i="231"/>
  <c r="F142" i="231"/>
  <c r="T2" i="231"/>
  <c r="T142" i="231" s="1"/>
  <c r="S2" i="231"/>
  <c r="V147" i="231"/>
  <c r="A142" i="231"/>
  <c r="N152" i="231" s="1"/>
  <c r="H2" i="231"/>
  <c r="H142" i="231" s="1"/>
  <c r="T147" i="231"/>
  <c r="Q139" i="230"/>
  <c r="T139" i="230"/>
  <c r="U139" i="230"/>
  <c r="S139" i="230"/>
  <c r="Q138" i="230"/>
  <c r="T138" i="230"/>
  <c r="U138" i="230"/>
  <c r="R138" i="230"/>
  <c r="S138" i="230"/>
  <c r="P138" i="230"/>
  <c r="V138" i="230" s="1"/>
  <c r="X138" i="230" s="1"/>
  <c r="U137" i="230"/>
  <c r="P137" i="230"/>
  <c r="S137" i="230"/>
  <c r="T137" i="230"/>
  <c r="Q137" i="230"/>
  <c r="R137" i="230"/>
  <c r="U136" i="230"/>
  <c r="P136" i="230"/>
  <c r="Q136" i="230"/>
  <c r="S136" i="230"/>
  <c r="T136" i="230"/>
  <c r="R136" i="230"/>
  <c r="S135" i="230"/>
  <c r="U135" i="230"/>
  <c r="R135" i="230"/>
  <c r="Q135" i="230"/>
  <c r="P135" i="230"/>
  <c r="V135" i="230" s="1"/>
  <c r="X135" i="230" s="1"/>
  <c r="S134" i="230"/>
  <c r="P134" i="230"/>
  <c r="Q134" i="230"/>
  <c r="R134" i="230"/>
  <c r="U134" i="230"/>
  <c r="T134" i="230"/>
  <c r="U133" i="230"/>
  <c r="T133" i="230"/>
  <c r="S133" i="230"/>
  <c r="R133" i="230"/>
  <c r="Q133" i="230"/>
  <c r="V133" i="230" s="1"/>
  <c r="X133" i="230" s="1"/>
  <c r="S132" i="230"/>
  <c r="U132" i="230"/>
  <c r="R132" i="230"/>
  <c r="T132" i="230"/>
  <c r="P132" i="230"/>
  <c r="Q132" i="230"/>
  <c r="P131" i="230"/>
  <c r="R131" i="230"/>
  <c r="Q131" i="230"/>
  <c r="U131" i="230"/>
  <c r="T131" i="230"/>
  <c r="S131" i="230"/>
  <c r="T130" i="230"/>
  <c r="S130" i="230"/>
  <c r="Q130" i="230"/>
  <c r="P130" i="230"/>
  <c r="R130" i="230"/>
  <c r="U130" i="230"/>
  <c r="S129" i="230"/>
  <c r="Q129" i="230"/>
  <c r="U129" i="230"/>
  <c r="T129" i="230"/>
  <c r="P129" i="230"/>
  <c r="R129" i="230"/>
  <c r="R128" i="230"/>
  <c r="U128" i="230"/>
  <c r="Q128" i="230"/>
  <c r="S128" i="230"/>
  <c r="T128" i="230"/>
  <c r="P128" i="230"/>
  <c r="V128" i="230" s="1"/>
  <c r="X128" i="230" s="1"/>
  <c r="S127" i="230"/>
  <c r="R127" i="230"/>
  <c r="T127" i="230"/>
  <c r="Q127" i="230"/>
  <c r="U127" i="230"/>
  <c r="U126" i="230"/>
  <c r="T126" i="230"/>
  <c r="S126" i="230"/>
  <c r="P126" i="230"/>
  <c r="Q126" i="230"/>
  <c r="U125" i="230"/>
  <c r="T125" i="230"/>
  <c r="S125" i="230"/>
  <c r="R125" i="230"/>
  <c r="Q125" i="230"/>
  <c r="P125" i="230"/>
  <c r="V125" i="230" s="1"/>
  <c r="X125" i="230" s="1"/>
  <c r="R124" i="230"/>
  <c r="Q124" i="230"/>
  <c r="U124" i="230"/>
  <c r="P124" i="230"/>
  <c r="S124" i="230"/>
  <c r="T124" i="230"/>
  <c r="T123" i="230"/>
  <c r="S123" i="230"/>
  <c r="R123" i="230"/>
  <c r="U123" i="230"/>
  <c r="P123" i="230"/>
  <c r="Q123" i="230"/>
  <c r="T122" i="230"/>
  <c r="U122" i="230"/>
  <c r="P122" i="230"/>
  <c r="S122" i="230"/>
  <c r="Q122" i="230"/>
  <c r="R122" i="230"/>
  <c r="P121" i="230"/>
  <c r="R121" i="230"/>
  <c r="T121" i="230"/>
  <c r="S121" i="230"/>
  <c r="U121" i="230"/>
  <c r="Q121" i="230"/>
  <c r="U120" i="230"/>
  <c r="R120" i="230"/>
  <c r="S120" i="230"/>
  <c r="P120" i="230"/>
  <c r="Q120" i="230"/>
  <c r="T120" i="230"/>
  <c r="R119" i="230"/>
  <c r="S119" i="230"/>
  <c r="P119" i="230"/>
  <c r="U119" i="230"/>
  <c r="Q119" i="230"/>
  <c r="T119" i="230"/>
  <c r="T118" i="230"/>
  <c r="P118" i="230"/>
  <c r="U118" i="230"/>
  <c r="S118" i="230"/>
  <c r="R118" i="230"/>
  <c r="Q118" i="230"/>
  <c r="P117" i="230"/>
  <c r="T117" i="230"/>
  <c r="S117" i="230"/>
  <c r="R117" i="230"/>
  <c r="Q117" i="230"/>
  <c r="U117" i="230"/>
  <c r="R116" i="230"/>
  <c r="T116" i="230"/>
  <c r="P116" i="230"/>
  <c r="Q116" i="230"/>
  <c r="U116" i="230"/>
  <c r="S116" i="230"/>
  <c r="R115" i="230"/>
  <c r="T115" i="230"/>
  <c r="U115" i="230"/>
  <c r="Q115" i="230"/>
  <c r="S115" i="230"/>
  <c r="P115" i="230"/>
  <c r="V115" i="230" s="1"/>
  <c r="X115" i="230" s="1"/>
  <c r="P114" i="230"/>
  <c r="Q114" i="230"/>
  <c r="T114" i="230"/>
  <c r="S114" i="230"/>
  <c r="R114" i="230"/>
  <c r="U113" i="230"/>
  <c r="S113" i="230"/>
  <c r="R113" i="230"/>
  <c r="P113" i="230"/>
  <c r="Q113" i="230"/>
  <c r="T113" i="230"/>
  <c r="R112" i="230"/>
  <c r="S112" i="230"/>
  <c r="T112" i="230"/>
  <c r="Q112" i="230"/>
  <c r="P112" i="230"/>
  <c r="U112" i="230"/>
  <c r="P111" i="230"/>
  <c r="Q111" i="230"/>
  <c r="S111" i="230"/>
  <c r="U111" i="230"/>
  <c r="T111" i="230"/>
  <c r="U110" i="230"/>
  <c r="R110" i="230"/>
  <c r="Q110" i="230"/>
  <c r="T110" i="230"/>
  <c r="S110" i="230"/>
  <c r="P110" i="230"/>
  <c r="V110" i="230" s="1"/>
  <c r="X110" i="230" s="1"/>
  <c r="S109" i="230"/>
  <c r="P109" i="230"/>
  <c r="U109" i="230"/>
  <c r="Q109" i="230"/>
  <c r="R109" i="230"/>
  <c r="T109" i="230"/>
  <c r="U108" i="230"/>
  <c r="T108" i="230"/>
  <c r="Q108" i="230"/>
  <c r="R108" i="230"/>
  <c r="S108" i="230"/>
  <c r="P108" i="230"/>
  <c r="V108" i="230" s="1"/>
  <c r="X108" i="230" s="1"/>
  <c r="U107" i="230"/>
  <c r="S107" i="230"/>
  <c r="Q107" i="230"/>
  <c r="T107" i="230"/>
  <c r="R107" i="230"/>
  <c r="P107" i="230"/>
  <c r="V107" i="230" s="1"/>
  <c r="X107" i="230" s="1"/>
  <c r="T106" i="230"/>
  <c r="R106" i="230"/>
  <c r="U106" i="230"/>
  <c r="S106" i="230"/>
  <c r="Q106" i="230"/>
  <c r="P106" i="230"/>
  <c r="V106" i="230" s="1"/>
  <c r="X106" i="230" s="1"/>
  <c r="R105" i="230"/>
  <c r="S105" i="230"/>
  <c r="U105" i="230"/>
  <c r="P105" i="230"/>
  <c r="T105" i="230"/>
  <c r="Q105" i="230"/>
  <c r="S104" i="230"/>
  <c r="U104" i="230"/>
  <c r="T104" i="230"/>
  <c r="R104" i="230"/>
  <c r="P104" i="230"/>
  <c r="Q104" i="230"/>
  <c r="T103" i="230"/>
  <c r="U103" i="230"/>
  <c r="R103" i="230"/>
  <c r="Q103" i="230"/>
  <c r="P103" i="230"/>
  <c r="S103" i="230"/>
  <c r="T102" i="230"/>
  <c r="Q102" i="230"/>
  <c r="S102" i="230"/>
  <c r="R102" i="230"/>
  <c r="U102" i="230"/>
  <c r="P102" i="230"/>
  <c r="V102" i="230" s="1"/>
  <c r="X102" i="230" s="1"/>
  <c r="S101" i="230"/>
  <c r="U101" i="230"/>
  <c r="R101" i="230"/>
  <c r="Q101" i="230"/>
  <c r="P101" i="230"/>
  <c r="T101" i="230"/>
  <c r="U100" i="230"/>
  <c r="Q100" i="230"/>
  <c r="S100" i="230"/>
  <c r="R100" i="230"/>
  <c r="T100" i="230"/>
  <c r="P100" i="230"/>
  <c r="V100" i="230" s="1"/>
  <c r="X100" i="230" s="1"/>
  <c r="R99" i="230"/>
  <c r="Q99" i="230"/>
  <c r="P99" i="230"/>
  <c r="T99" i="230"/>
  <c r="S99" i="230"/>
  <c r="U99" i="230"/>
  <c r="S98" i="230"/>
  <c r="P98" i="230"/>
  <c r="U98" i="230"/>
  <c r="Q98" i="230"/>
  <c r="R98" i="230"/>
  <c r="P97" i="230"/>
  <c r="Q97" i="230"/>
  <c r="R97" i="230"/>
  <c r="S97" i="230"/>
  <c r="U97" i="230"/>
  <c r="T97" i="230"/>
  <c r="U96" i="230"/>
  <c r="T96" i="230"/>
  <c r="R96" i="230"/>
  <c r="Q96" i="230"/>
  <c r="S96" i="230"/>
  <c r="P96" i="230"/>
  <c r="V96" i="230" s="1"/>
  <c r="X96" i="230" s="1"/>
  <c r="R95" i="230"/>
  <c r="Q95" i="230"/>
  <c r="P95" i="230"/>
  <c r="T95" i="230"/>
  <c r="S95" i="230"/>
  <c r="U95" i="230"/>
  <c r="Q94" i="230"/>
  <c r="S94" i="230"/>
  <c r="U94" i="230"/>
  <c r="T94" i="230"/>
  <c r="P94" i="230"/>
  <c r="R94" i="230"/>
  <c r="Q93" i="230"/>
  <c r="S93" i="230"/>
  <c r="R93" i="230"/>
  <c r="P93" i="230"/>
  <c r="U93" i="230"/>
  <c r="T93" i="230"/>
  <c r="R92" i="230"/>
  <c r="Q92" i="230"/>
  <c r="U92" i="230"/>
  <c r="T92" i="230"/>
  <c r="S92" i="230"/>
  <c r="P92" i="230"/>
  <c r="V92" i="230" s="1"/>
  <c r="X92" i="230" s="1"/>
  <c r="P91" i="230"/>
  <c r="R91" i="230"/>
  <c r="Q91" i="230"/>
  <c r="S91" i="230"/>
  <c r="T91" i="230"/>
  <c r="U91" i="230"/>
  <c r="T90" i="230"/>
  <c r="S90" i="230"/>
  <c r="R90" i="230"/>
  <c r="Q90" i="230"/>
  <c r="P90" i="230"/>
  <c r="U90" i="230"/>
  <c r="P89" i="230"/>
  <c r="S89" i="230"/>
  <c r="U89" i="230"/>
  <c r="Q89" i="230"/>
  <c r="T89" i="230"/>
  <c r="R89" i="230"/>
  <c r="T88" i="230"/>
  <c r="S88" i="230"/>
  <c r="U88" i="230"/>
  <c r="P88" i="230"/>
  <c r="R88" i="230"/>
  <c r="Q88" i="230"/>
  <c r="U87" i="230"/>
  <c r="T87" i="230"/>
  <c r="P87" i="230"/>
  <c r="Q87" i="230"/>
  <c r="R87" i="230"/>
  <c r="S87" i="230"/>
  <c r="P86" i="230"/>
  <c r="R86" i="230"/>
  <c r="S86" i="230"/>
  <c r="Q86" i="230"/>
  <c r="U86" i="230"/>
  <c r="T86" i="230"/>
  <c r="P85" i="230"/>
  <c r="T85" i="230"/>
  <c r="U85" i="230"/>
  <c r="Q85" i="230"/>
  <c r="R85" i="230"/>
  <c r="S85" i="230"/>
  <c r="S84" i="230"/>
  <c r="U84" i="230"/>
  <c r="P84" i="230"/>
  <c r="T84" i="230"/>
  <c r="R84" i="230"/>
  <c r="Q84" i="230"/>
  <c r="R83" i="230"/>
  <c r="P83" i="230"/>
  <c r="S83" i="230"/>
  <c r="Q83" i="230"/>
  <c r="T83" i="230"/>
  <c r="U83" i="230"/>
  <c r="U82" i="230"/>
  <c r="T82" i="230"/>
  <c r="P82" i="230"/>
  <c r="Q82" i="230"/>
  <c r="R82" i="230"/>
  <c r="S82" i="230"/>
  <c r="P81" i="230"/>
  <c r="Q81" i="230"/>
  <c r="S81" i="230"/>
  <c r="U81" i="230"/>
  <c r="R81" i="230"/>
  <c r="T81" i="230"/>
  <c r="P80" i="230"/>
  <c r="T80" i="230"/>
  <c r="R80" i="230"/>
  <c r="U80" i="230"/>
  <c r="S80" i="230"/>
  <c r="T79" i="230"/>
  <c r="S79" i="230"/>
  <c r="R79" i="230"/>
  <c r="Q79" i="230"/>
  <c r="U79" i="230"/>
  <c r="P79" i="230"/>
  <c r="V79" i="230" s="1"/>
  <c r="X79" i="230" s="1"/>
  <c r="R78" i="230"/>
  <c r="T78" i="230"/>
  <c r="Q78" i="230"/>
  <c r="S78" i="230"/>
  <c r="U78" i="230"/>
  <c r="P78" i="230"/>
  <c r="V78" i="230" s="1"/>
  <c r="X78" i="230" s="1"/>
  <c r="S77" i="230"/>
  <c r="U77" i="230"/>
  <c r="R77" i="230"/>
  <c r="Q77" i="230"/>
  <c r="P77" i="230"/>
  <c r="T77" i="230"/>
  <c r="S76" i="230"/>
  <c r="R76" i="230"/>
  <c r="Q76" i="230"/>
  <c r="U76" i="230"/>
  <c r="T76" i="230"/>
  <c r="P76" i="230"/>
  <c r="V76" i="230" s="1"/>
  <c r="X76" i="230" s="1"/>
  <c r="U75" i="230"/>
  <c r="T75" i="230"/>
  <c r="S75" i="230"/>
  <c r="R75" i="230"/>
  <c r="Q75" i="230"/>
  <c r="P75" i="230"/>
  <c r="V75" i="230" s="1"/>
  <c r="X75" i="230" s="1"/>
  <c r="R74" i="230"/>
  <c r="P74" i="230"/>
  <c r="T74" i="230"/>
  <c r="S74" i="230"/>
  <c r="Q74" i="230"/>
  <c r="T73" i="230"/>
  <c r="U73" i="230"/>
  <c r="S73" i="230"/>
  <c r="R73" i="230"/>
  <c r="P73" i="230"/>
  <c r="Q73" i="230"/>
  <c r="R72" i="230"/>
  <c r="S72" i="230"/>
  <c r="T72" i="230"/>
  <c r="P72" i="230"/>
  <c r="Q72" i="230"/>
  <c r="U71" i="230"/>
  <c r="P71" i="230"/>
  <c r="R71" i="230"/>
  <c r="T71" i="230"/>
  <c r="S71" i="230"/>
  <c r="Q71" i="230"/>
  <c r="S70" i="230"/>
  <c r="Q70" i="230"/>
  <c r="R70" i="230"/>
  <c r="T70" i="230"/>
  <c r="U70" i="230"/>
  <c r="P70" i="230"/>
  <c r="V70" i="230" s="1"/>
  <c r="X70" i="230" s="1"/>
  <c r="Q69" i="230"/>
  <c r="S69" i="230"/>
  <c r="R69" i="230"/>
  <c r="U69" i="230"/>
  <c r="T69" i="230"/>
  <c r="P69" i="230"/>
  <c r="V69" i="230" s="1"/>
  <c r="X69" i="230" s="1"/>
  <c r="T68" i="230"/>
  <c r="U68" i="230"/>
  <c r="Q68" i="230"/>
  <c r="S68" i="230"/>
  <c r="R68" i="230"/>
  <c r="P68" i="230"/>
  <c r="V68" i="230" s="1"/>
  <c r="X68" i="230" s="1"/>
  <c r="Q67" i="230"/>
  <c r="R67" i="230"/>
  <c r="U67" i="230"/>
  <c r="T67" i="230"/>
  <c r="S67" i="230"/>
  <c r="P67" i="230"/>
  <c r="V67" i="230" s="1"/>
  <c r="X67" i="230" s="1"/>
  <c r="U66" i="230"/>
  <c r="P66" i="230"/>
  <c r="R66" i="230"/>
  <c r="Q66" i="230"/>
  <c r="S66" i="230"/>
  <c r="T66" i="230"/>
  <c r="Q65" i="230"/>
  <c r="P65" i="230"/>
  <c r="R65" i="230"/>
  <c r="S65" i="230"/>
  <c r="T65" i="230"/>
  <c r="U65" i="230"/>
  <c r="Q64" i="230"/>
  <c r="P64" i="230"/>
  <c r="R64" i="230"/>
  <c r="U64" i="230"/>
  <c r="S64" i="230"/>
  <c r="T64" i="230"/>
  <c r="T63" i="230"/>
  <c r="S63" i="230"/>
  <c r="Q63" i="230"/>
  <c r="P63" i="230"/>
  <c r="R63" i="230"/>
  <c r="P62" i="230"/>
  <c r="S62" i="230"/>
  <c r="T62" i="230"/>
  <c r="Q62" i="230"/>
  <c r="R62" i="230"/>
  <c r="U62" i="230"/>
  <c r="U61" i="230"/>
  <c r="R61" i="230"/>
  <c r="P61" i="230"/>
  <c r="T61" i="230"/>
  <c r="S61" i="230"/>
  <c r="Q61" i="230"/>
  <c r="P60" i="230"/>
  <c r="Q60" i="230"/>
  <c r="U60" i="230"/>
  <c r="T60" i="230"/>
  <c r="S60" i="230"/>
  <c r="R60" i="230"/>
  <c r="U59" i="230"/>
  <c r="T59" i="230"/>
  <c r="R59" i="230"/>
  <c r="Q59" i="230"/>
  <c r="P59" i="230"/>
  <c r="V59" i="230" s="1"/>
  <c r="X59" i="230" s="1"/>
  <c r="S58" i="230"/>
  <c r="U58" i="230"/>
  <c r="Q58" i="230"/>
  <c r="P58" i="230"/>
  <c r="R58" i="230"/>
  <c r="T58" i="230"/>
  <c r="Q57" i="230"/>
  <c r="T57" i="230"/>
  <c r="S57" i="230"/>
  <c r="P57" i="230"/>
  <c r="U57" i="230"/>
  <c r="R57" i="230"/>
  <c r="P56" i="230"/>
  <c r="Q56" i="230"/>
  <c r="T56" i="230"/>
  <c r="S56" i="230"/>
  <c r="U56" i="230"/>
  <c r="P55" i="230"/>
  <c r="Q55" i="230"/>
  <c r="R55" i="230"/>
  <c r="S55" i="230"/>
  <c r="T55" i="230"/>
  <c r="U55" i="230"/>
  <c r="G55" i="230"/>
  <c r="P145" i="230"/>
  <c r="Q145" i="230" s="1"/>
  <c r="T54" i="230"/>
  <c r="U54" i="230"/>
  <c r="S54" i="230"/>
  <c r="Q54" i="230"/>
  <c r="R54" i="230"/>
  <c r="R53" i="230"/>
  <c r="Q53" i="230"/>
  <c r="T53" i="230"/>
  <c r="S53" i="230"/>
  <c r="U53" i="230"/>
  <c r="P53" i="230"/>
  <c r="V53" i="230" s="1"/>
  <c r="X53" i="230" s="1"/>
  <c r="R52" i="230"/>
  <c r="S52" i="230"/>
  <c r="T52" i="230"/>
  <c r="U52" i="230"/>
  <c r="Q52" i="230"/>
  <c r="P52" i="230"/>
  <c r="V52" i="230" s="1"/>
  <c r="X52" i="230" s="1"/>
  <c r="S51" i="230"/>
  <c r="T51" i="230"/>
  <c r="P51" i="230"/>
  <c r="U51" i="230"/>
  <c r="Q51" i="230"/>
  <c r="R51" i="230"/>
  <c r="R50" i="230"/>
  <c r="Q50" i="230"/>
  <c r="U50" i="230"/>
  <c r="T50" i="230"/>
  <c r="S50" i="230"/>
  <c r="U49" i="230"/>
  <c r="S49" i="230"/>
  <c r="R49" i="230"/>
  <c r="Q49" i="230"/>
  <c r="P49" i="230"/>
  <c r="V49" i="230" s="1"/>
  <c r="X49" i="230" s="1"/>
  <c r="T48" i="230"/>
  <c r="S48" i="230"/>
  <c r="P48" i="230"/>
  <c r="Q48" i="230"/>
  <c r="R48" i="230"/>
  <c r="U47" i="230"/>
  <c r="T47" i="230"/>
  <c r="S47" i="230"/>
  <c r="Q47" i="230"/>
  <c r="R47" i="230"/>
  <c r="S46" i="230"/>
  <c r="T46" i="230"/>
  <c r="U46" i="230"/>
  <c r="Q46" i="230"/>
  <c r="P46" i="230"/>
  <c r="V46" i="230" s="1"/>
  <c r="X46" i="230" s="1"/>
  <c r="P146" i="230"/>
  <c r="G46" i="230"/>
  <c r="P45" i="230"/>
  <c r="Q45" i="230"/>
  <c r="R45" i="230"/>
  <c r="T45" i="230"/>
  <c r="U45" i="230"/>
  <c r="T44" i="230"/>
  <c r="P44" i="230"/>
  <c r="R44" i="230"/>
  <c r="S44" i="230"/>
  <c r="U44" i="230"/>
  <c r="Q44" i="230"/>
  <c r="Q43" i="230"/>
  <c r="R43" i="230"/>
  <c r="S43" i="230"/>
  <c r="T43" i="230"/>
  <c r="U43" i="230"/>
  <c r="P43" i="230"/>
  <c r="V43" i="230" s="1"/>
  <c r="X43" i="230" s="1"/>
  <c r="S42" i="230"/>
  <c r="U42" i="230"/>
  <c r="R42" i="230"/>
  <c r="P42" i="230"/>
  <c r="Q42" i="230"/>
  <c r="Q41" i="230"/>
  <c r="S41" i="230"/>
  <c r="T41" i="230"/>
  <c r="U41" i="230"/>
  <c r="R41" i="230"/>
  <c r="P41" i="230"/>
  <c r="V41" i="230" s="1"/>
  <c r="X41" i="230" s="1"/>
  <c r="G41" i="230"/>
  <c r="T148" i="230"/>
  <c r="T40" i="230"/>
  <c r="U40" i="230"/>
  <c r="P40" i="230"/>
  <c r="R40" i="230"/>
  <c r="Q40" i="230"/>
  <c r="S40" i="230"/>
  <c r="U39" i="230"/>
  <c r="T39" i="230"/>
  <c r="S39" i="230"/>
  <c r="R39" i="230"/>
  <c r="P39" i="230"/>
  <c r="Q39" i="230"/>
  <c r="R38" i="230"/>
  <c r="T38" i="230"/>
  <c r="S38" i="230"/>
  <c r="P38" i="230"/>
  <c r="Q38" i="230"/>
  <c r="U38" i="230"/>
  <c r="P37" i="230"/>
  <c r="Q37" i="230"/>
  <c r="R37" i="230"/>
  <c r="U37" i="230"/>
  <c r="T37" i="230"/>
  <c r="S37" i="230"/>
  <c r="U36" i="230"/>
  <c r="Q36" i="230"/>
  <c r="P36" i="230"/>
  <c r="T36" i="230"/>
  <c r="R36" i="230"/>
  <c r="S35" i="230"/>
  <c r="P35" i="230"/>
  <c r="Q35" i="230"/>
  <c r="R35" i="230"/>
  <c r="U35" i="230"/>
  <c r="U34" i="230"/>
  <c r="P34" i="230"/>
  <c r="R34" i="230"/>
  <c r="S34" i="230"/>
  <c r="Q34" i="230"/>
  <c r="T34" i="230"/>
  <c r="U33" i="230"/>
  <c r="Q33" i="230"/>
  <c r="R33" i="230"/>
  <c r="S33" i="230"/>
  <c r="T33" i="230"/>
  <c r="U32" i="230"/>
  <c r="P32" i="230"/>
  <c r="Q32" i="230"/>
  <c r="S32" i="230"/>
  <c r="T32" i="230"/>
  <c r="R32" i="230"/>
  <c r="R31" i="230"/>
  <c r="S31" i="230"/>
  <c r="P31" i="230"/>
  <c r="T31" i="230"/>
  <c r="U31" i="230"/>
  <c r="Q31" i="230"/>
  <c r="Q30" i="230"/>
  <c r="R30" i="230"/>
  <c r="S30" i="230"/>
  <c r="U30" i="230"/>
  <c r="T30" i="230"/>
  <c r="P30" i="230"/>
  <c r="V30" i="230" s="1"/>
  <c r="X30" i="230" s="1"/>
  <c r="P28" i="230"/>
  <c r="Q28" i="230"/>
  <c r="S28" i="230"/>
  <c r="R28" i="230"/>
  <c r="U28" i="230"/>
  <c r="T28" i="230"/>
  <c r="P27" i="230"/>
  <c r="U27" i="230"/>
  <c r="T27" i="230"/>
  <c r="Q27" i="230"/>
  <c r="R27" i="230"/>
  <c r="S27" i="230"/>
  <c r="P26" i="230"/>
  <c r="Q26" i="230"/>
  <c r="U26" i="230"/>
  <c r="T26" i="230"/>
  <c r="S26" i="230"/>
  <c r="R26" i="230"/>
  <c r="S25" i="230"/>
  <c r="R25" i="230"/>
  <c r="Q25" i="230"/>
  <c r="P25" i="230"/>
  <c r="U25" i="230"/>
  <c r="T25" i="230"/>
  <c r="S24" i="230"/>
  <c r="Q24" i="230"/>
  <c r="P24" i="230"/>
  <c r="R24" i="230"/>
  <c r="U24" i="230"/>
  <c r="T24" i="230"/>
  <c r="P23" i="230"/>
  <c r="U23" i="230"/>
  <c r="R23" i="230"/>
  <c r="Q23" i="230"/>
  <c r="T23" i="230"/>
  <c r="S23" i="230"/>
  <c r="P22" i="230"/>
  <c r="U22" i="230"/>
  <c r="T22" i="230"/>
  <c r="S22" i="230"/>
  <c r="R22" i="230"/>
  <c r="Q22" i="230"/>
  <c r="R21" i="230"/>
  <c r="P21" i="230"/>
  <c r="S21" i="230"/>
  <c r="U21" i="230"/>
  <c r="T21" i="230"/>
  <c r="U20" i="230"/>
  <c r="T20" i="230"/>
  <c r="R20" i="230"/>
  <c r="S20" i="230"/>
  <c r="Q20" i="230"/>
  <c r="P20" i="230"/>
  <c r="V20" i="230" s="1"/>
  <c r="X20" i="230" s="1"/>
  <c r="U19" i="230"/>
  <c r="P19" i="230"/>
  <c r="Q19" i="230"/>
  <c r="T19" i="230"/>
  <c r="R19" i="230"/>
  <c r="S19" i="230"/>
  <c r="R18" i="230"/>
  <c r="S18" i="230"/>
  <c r="T18" i="230"/>
  <c r="Q18" i="230"/>
  <c r="P18" i="230"/>
  <c r="V18" i="230" s="1"/>
  <c r="X18" i="230" s="1"/>
  <c r="S17" i="230"/>
  <c r="P17" i="230"/>
  <c r="U17" i="230"/>
  <c r="R17" i="230"/>
  <c r="Q17" i="230"/>
  <c r="T17" i="230"/>
  <c r="Q16" i="230"/>
  <c r="P16" i="230"/>
  <c r="R16" i="230"/>
  <c r="T16" i="230"/>
  <c r="S16" i="230"/>
  <c r="U16" i="230"/>
  <c r="T15" i="230"/>
  <c r="R15" i="230"/>
  <c r="Q15" i="230"/>
  <c r="P15" i="230"/>
  <c r="S15" i="230"/>
  <c r="U15" i="230"/>
  <c r="P14" i="230"/>
  <c r="Q14" i="230"/>
  <c r="S14" i="230"/>
  <c r="R14" i="230"/>
  <c r="T14" i="230"/>
  <c r="U14" i="230"/>
  <c r="P13" i="230"/>
  <c r="Q13" i="230"/>
  <c r="R13" i="230"/>
  <c r="S13" i="230"/>
  <c r="T13" i="230"/>
  <c r="U13" i="230"/>
  <c r="U12" i="230"/>
  <c r="P12" i="230"/>
  <c r="R12" i="230"/>
  <c r="Q12" i="230"/>
  <c r="T12" i="230"/>
  <c r="S12" i="230"/>
  <c r="U11" i="230"/>
  <c r="Q11" i="230"/>
  <c r="P11" i="230"/>
  <c r="T11" i="230"/>
  <c r="S11" i="230"/>
  <c r="Q10" i="230"/>
  <c r="S10" i="230"/>
  <c r="T10" i="230"/>
  <c r="P10" i="230"/>
  <c r="U10" i="230"/>
  <c r="R10" i="230"/>
  <c r="O148" i="230"/>
  <c r="Q148" i="230" s="1"/>
  <c r="G10" i="230"/>
  <c r="Q9" i="230"/>
  <c r="T9" i="230"/>
  <c r="U9" i="230"/>
  <c r="P9" i="230"/>
  <c r="S9" i="230"/>
  <c r="R9" i="230"/>
  <c r="Q8" i="230"/>
  <c r="U8" i="230"/>
  <c r="S8" i="230"/>
  <c r="R8" i="230"/>
  <c r="T8" i="230"/>
  <c r="P8" i="230"/>
  <c r="V8" i="230" s="1"/>
  <c r="X8" i="230" s="1"/>
  <c r="U7" i="230"/>
  <c r="Q7" i="230"/>
  <c r="R7" i="230"/>
  <c r="S7" i="230"/>
  <c r="T7" i="230"/>
  <c r="P7" i="230"/>
  <c r="V7" i="230" s="1"/>
  <c r="X7" i="230" s="1"/>
  <c r="U145" i="230"/>
  <c r="R145" i="230"/>
  <c r="P6" i="230"/>
  <c r="R6" i="230"/>
  <c r="S6" i="230"/>
  <c r="T6" i="230"/>
  <c r="U6" i="230"/>
  <c r="P5" i="230"/>
  <c r="Q5" i="230"/>
  <c r="S5" i="230"/>
  <c r="T5" i="230"/>
  <c r="R5" i="230"/>
  <c r="S4" i="230"/>
  <c r="T4" i="230"/>
  <c r="Q4" i="230"/>
  <c r="R4" i="230"/>
  <c r="P4" i="230"/>
  <c r="V4" i="230" s="1"/>
  <c r="X4" i="230" s="1"/>
  <c r="G4" i="230"/>
  <c r="O147" i="230"/>
  <c r="Q147" i="230" s="1"/>
  <c r="T145" i="230"/>
  <c r="T3" i="230"/>
  <c r="U3" i="230"/>
  <c r="R3" i="230"/>
  <c r="P3" i="230"/>
  <c r="Q3" i="230"/>
  <c r="G3" i="230"/>
  <c r="O146" i="230"/>
  <c r="R146" i="230"/>
  <c r="P2" i="230"/>
  <c r="Q2" i="230"/>
  <c r="T2" i="230"/>
  <c r="U2" i="230"/>
  <c r="R2" i="230"/>
  <c r="S2" i="230"/>
  <c r="E141" i="230"/>
  <c r="A141" i="230"/>
  <c r="M151" i="230" s="1"/>
  <c r="G2" i="230"/>
  <c r="S146" i="230"/>
  <c r="U146" i="230"/>
  <c r="T139" i="229"/>
  <c r="Q139" i="229"/>
  <c r="S139" i="229"/>
  <c r="P138" i="229"/>
  <c r="Q138" i="229"/>
  <c r="R138" i="229"/>
  <c r="T138" i="229"/>
  <c r="U138" i="229"/>
  <c r="S138" i="229"/>
  <c r="Q137" i="229"/>
  <c r="R137" i="229"/>
  <c r="P137" i="229"/>
  <c r="T137" i="229"/>
  <c r="S137" i="229"/>
  <c r="U136" i="229"/>
  <c r="R136" i="229"/>
  <c r="Q136" i="229"/>
  <c r="S136" i="229"/>
  <c r="P136" i="229"/>
  <c r="T136" i="229"/>
  <c r="R135" i="229"/>
  <c r="Q135" i="229"/>
  <c r="S135" i="229"/>
  <c r="T135" i="229"/>
  <c r="P135" i="229"/>
  <c r="V135" i="229" s="1"/>
  <c r="X135" i="229" s="1"/>
  <c r="P134" i="229"/>
  <c r="U134" i="229"/>
  <c r="S134" i="229"/>
  <c r="R134" i="229"/>
  <c r="T134" i="229"/>
  <c r="Q134" i="229"/>
  <c r="U133" i="229"/>
  <c r="T133" i="229"/>
  <c r="P133" i="229"/>
  <c r="Q133" i="229"/>
  <c r="R133" i="229"/>
  <c r="S133" i="229"/>
  <c r="S132" i="229"/>
  <c r="R132" i="229"/>
  <c r="Q132" i="229"/>
  <c r="T132" i="229"/>
  <c r="P132" i="229"/>
  <c r="U132" i="229"/>
  <c r="R131" i="229"/>
  <c r="T131" i="229"/>
  <c r="U131" i="229"/>
  <c r="Q131" i="229"/>
  <c r="S131" i="229"/>
  <c r="P131" i="229"/>
  <c r="V131" i="229" s="1"/>
  <c r="X131" i="229" s="1"/>
  <c r="U130" i="229"/>
  <c r="T130" i="229"/>
  <c r="S130" i="229"/>
  <c r="R130" i="229"/>
  <c r="P130" i="229"/>
  <c r="V130" i="229" s="1"/>
  <c r="X130" i="229" s="1"/>
  <c r="Q129" i="229"/>
  <c r="S129" i="229"/>
  <c r="P129" i="229"/>
  <c r="U129" i="229"/>
  <c r="T129" i="229"/>
  <c r="R129" i="229"/>
  <c r="T128" i="229"/>
  <c r="S128" i="229"/>
  <c r="R128" i="229"/>
  <c r="Q128" i="229"/>
  <c r="P128" i="229"/>
  <c r="V128" i="229" s="1"/>
  <c r="X128" i="229" s="1"/>
  <c r="P127" i="229"/>
  <c r="S127" i="229"/>
  <c r="Q127" i="229"/>
  <c r="T127" i="229"/>
  <c r="R127" i="229"/>
  <c r="P126" i="229"/>
  <c r="Q126" i="229"/>
  <c r="R126" i="229"/>
  <c r="S126" i="229"/>
  <c r="U126" i="229"/>
  <c r="T126" i="229"/>
  <c r="R125" i="229"/>
  <c r="S125" i="229"/>
  <c r="T125" i="229"/>
  <c r="U125" i="229"/>
  <c r="P125" i="229"/>
  <c r="Q125" i="229"/>
  <c r="U124" i="229"/>
  <c r="R124" i="229"/>
  <c r="S124" i="229"/>
  <c r="Q124" i="229"/>
  <c r="P124" i="229"/>
  <c r="T124" i="229"/>
  <c r="T123" i="229"/>
  <c r="S123" i="229"/>
  <c r="R123" i="229"/>
  <c r="Q123" i="229"/>
  <c r="P123" i="229"/>
  <c r="U123" i="229"/>
  <c r="R122" i="229"/>
  <c r="S122" i="229"/>
  <c r="P122" i="229"/>
  <c r="Q122" i="229"/>
  <c r="T122" i="229"/>
  <c r="T121" i="229"/>
  <c r="S121" i="229"/>
  <c r="R121" i="229"/>
  <c r="Q121" i="229"/>
  <c r="P121" i="229"/>
  <c r="U121" i="229"/>
  <c r="Q120" i="229"/>
  <c r="S120" i="229"/>
  <c r="R120" i="229"/>
  <c r="T120" i="229"/>
  <c r="P120" i="229"/>
  <c r="V120" i="229" s="1"/>
  <c r="X120" i="229" s="1"/>
  <c r="P119" i="229"/>
  <c r="S119" i="229"/>
  <c r="R119" i="229"/>
  <c r="Q119" i="229"/>
  <c r="T119" i="229"/>
  <c r="U119" i="229"/>
  <c r="U118" i="229"/>
  <c r="T118" i="229"/>
  <c r="S118" i="229"/>
  <c r="R118" i="229"/>
  <c r="P118" i="229"/>
  <c r="Q118" i="229"/>
  <c r="R117" i="229"/>
  <c r="S117" i="229"/>
  <c r="T117" i="229"/>
  <c r="U117" i="229"/>
  <c r="P117" i="229"/>
  <c r="Q117" i="229"/>
  <c r="T116" i="229"/>
  <c r="S116" i="229"/>
  <c r="U116" i="229"/>
  <c r="R116" i="229"/>
  <c r="Q116" i="229"/>
  <c r="P116" i="229"/>
  <c r="V116" i="229" s="1"/>
  <c r="X116" i="229" s="1"/>
  <c r="R115" i="229"/>
  <c r="Q115" i="229"/>
  <c r="U115" i="229"/>
  <c r="S115" i="229"/>
  <c r="P115" i="229"/>
  <c r="T115" i="229"/>
  <c r="T114" i="229"/>
  <c r="U114" i="229"/>
  <c r="S114" i="229"/>
  <c r="R114" i="229"/>
  <c r="Q114" i="229"/>
  <c r="P114" i="229"/>
  <c r="V114" i="229" s="1"/>
  <c r="X114" i="229" s="1"/>
  <c r="Q113" i="229"/>
  <c r="R113" i="229"/>
  <c r="P113" i="229"/>
  <c r="U113" i="229"/>
  <c r="T113" i="229"/>
  <c r="S113" i="229"/>
  <c r="S112" i="229"/>
  <c r="P112" i="229"/>
  <c r="R112" i="229"/>
  <c r="Q112" i="229"/>
  <c r="T112" i="229"/>
  <c r="U112" i="229"/>
  <c r="R111" i="229"/>
  <c r="S111" i="229"/>
  <c r="T111" i="229"/>
  <c r="U111" i="229"/>
  <c r="P111" i="229"/>
  <c r="Q111" i="229"/>
  <c r="S110" i="229"/>
  <c r="P110" i="229"/>
  <c r="Q110" i="229"/>
  <c r="R110" i="229"/>
  <c r="T110" i="229"/>
  <c r="U110" i="229"/>
  <c r="R109" i="229"/>
  <c r="S109" i="229"/>
  <c r="T109" i="229"/>
  <c r="U109" i="229"/>
  <c r="Q109" i="229"/>
  <c r="V109" i="229" s="1"/>
  <c r="X109" i="229" s="1"/>
  <c r="P108" i="229"/>
  <c r="S108" i="229"/>
  <c r="T108" i="229"/>
  <c r="U108" i="229"/>
  <c r="R108" i="229"/>
  <c r="Q108" i="229"/>
  <c r="T107" i="229"/>
  <c r="S107" i="229"/>
  <c r="R107" i="229"/>
  <c r="Q107" i="229"/>
  <c r="U107" i="229"/>
  <c r="P106" i="229"/>
  <c r="Q106" i="229"/>
  <c r="U106" i="229"/>
  <c r="S106" i="229"/>
  <c r="T106" i="229"/>
  <c r="R106" i="229"/>
  <c r="S105" i="229"/>
  <c r="R105" i="229"/>
  <c r="Q105" i="229"/>
  <c r="U105" i="229"/>
  <c r="P105" i="229"/>
  <c r="V105" i="229" s="1"/>
  <c r="X105" i="229" s="1"/>
  <c r="P104" i="229"/>
  <c r="U104" i="229"/>
  <c r="T104" i="229"/>
  <c r="S104" i="229"/>
  <c r="R104" i="229"/>
  <c r="Q104" i="229"/>
  <c r="S103" i="229"/>
  <c r="Q103" i="229"/>
  <c r="P103" i="229"/>
  <c r="U103" i="229"/>
  <c r="T103" i="229"/>
  <c r="R103" i="229"/>
  <c r="R102" i="229"/>
  <c r="S102" i="229"/>
  <c r="P102" i="229"/>
  <c r="Q102" i="229"/>
  <c r="T102" i="229"/>
  <c r="U102" i="229"/>
  <c r="S101" i="229"/>
  <c r="P101" i="229"/>
  <c r="Q101" i="229"/>
  <c r="R101" i="229"/>
  <c r="T101" i="229"/>
  <c r="Q100" i="229"/>
  <c r="P100" i="229"/>
  <c r="R100" i="229"/>
  <c r="S100" i="229"/>
  <c r="T100" i="229"/>
  <c r="U100" i="229"/>
  <c r="U99" i="229"/>
  <c r="T99" i="229"/>
  <c r="S99" i="229"/>
  <c r="R99" i="229"/>
  <c r="Q99" i="229"/>
  <c r="P99" i="229"/>
  <c r="V99" i="229" s="1"/>
  <c r="X99" i="229" s="1"/>
  <c r="T98" i="229"/>
  <c r="R98" i="229"/>
  <c r="U98" i="229"/>
  <c r="S98" i="229"/>
  <c r="P98" i="229"/>
  <c r="Q98" i="229"/>
  <c r="U97" i="229"/>
  <c r="T97" i="229"/>
  <c r="R97" i="229"/>
  <c r="P97" i="229"/>
  <c r="Q97" i="229"/>
  <c r="S97" i="229"/>
  <c r="S96" i="229"/>
  <c r="U96" i="229"/>
  <c r="T96" i="229"/>
  <c r="R96" i="229"/>
  <c r="Q96" i="229"/>
  <c r="P96" i="229"/>
  <c r="V96" i="229" s="1"/>
  <c r="X96" i="229" s="1"/>
  <c r="P95" i="229"/>
  <c r="Q95" i="229"/>
  <c r="R95" i="229"/>
  <c r="S95" i="229"/>
  <c r="U95" i="229"/>
  <c r="T95" i="229"/>
  <c r="P94" i="229"/>
  <c r="R94" i="229"/>
  <c r="Q94" i="229"/>
  <c r="S94" i="229"/>
  <c r="T94" i="229"/>
  <c r="U94" i="229"/>
  <c r="Q93" i="229"/>
  <c r="U93" i="229"/>
  <c r="T93" i="229"/>
  <c r="S93" i="229"/>
  <c r="P93" i="229"/>
  <c r="R93" i="229"/>
  <c r="T92" i="229"/>
  <c r="S92" i="229"/>
  <c r="R92" i="229"/>
  <c r="P92" i="229"/>
  <c r="Q92" i="229"/>
  <c r="P91" i="229"/>
  <c r="U91" i="229"/>
  <c r="T91" i="229"/>
  <c r="S91" i="229"/>
  <c r="R91" i="229"/>
  <c r="Q91" i="229"/>
  <c r="U90" i="229"/>
  <c r="S90" i="229"/>
  <c r="Q90" i="229"/>
  <c r="R90" i="229"/>
  <c r="P90" i="229"/>
  <c r="T90" i="229"/>
  <c r="Q89" i="229"/>
  <c r="T89" i="229"/>
  <c r="P89" i="229"/>
  <c r="R89" i="229"/>
  <c r="S89" i="229"/>
  <c r="T88" i="229"/>
  <c r="U88" i="229"/>
  <c r="R88" i="229"/>
  <c r="Q88" i="229"/>
  <c r="S88" i="229"/>
  <c r="P88" i="229"/>
  <c r="V88" i="229" s="1"/>
  <c r="X88" i="229" s="1"/>
  <c r="R87" i="229"/>
  <c r="S87" i="229"/>
  <c r="T87" i="229"/>
  <c r="U87" i="229"/>
  <c r="P87" i="229"/>
  <c r="Q87" i="229"/>
  <c r="S86" i="229"/>
  <c r="T86" i="229"/>
  <c r="P86" i="229"/>
  <c r="R86" i="229"/>
  <c r="U86" i="229"/>
  <c r="Q86" i="229"/>
  <c r="T85" i="229"/>
  <c r="U85" i="229"/>
  <c r="Q85" i="229"/>
  <c r="P85" i="229"/>
  <c r="S85" i="229"/>
  <c r="R85" i="229"/>
  <c r="Q84" i="229"/>
  <c r="R84" i="229"/>
  <c r="P84" i="229"/>
  <c r="U84" i="229"/>
  <c r="T84" i="229"/>
  <c r="S84" i="229"/>
  <c r="S83" i="229"/>
  <c r="Q83" i="229"/>
  <c r="P83" i="229"/>
  <c r="R83" i="229"/>
  <c r="T83" i="229"/>
  <c r="U83" i="229"/>
  <c r="Q82" i="229"/>
  <c r="S82" i="229"/>
  <c r="P82" i="229"/>
  <c r="T82" i="229"/>
  <c r="R82" i="229"/>
  <c r="Q81" i="229"/>
  <c r="P81" i="229"/>
  <c r="T81" i="229"/>
  <c r="U81" i="229"/>
  <c r="R81" i="229"/>
  <c r="S81" i="229"/>
  <c r="P80" i="229"/>
  <c r="Q80" i="229"/>
  <c r="U80" i="229"/>
  <c r="R80" i="229"/>
  <c r="T80" i="229"/>
  <c r="S79" i="229"/>
  <c r="T79" i="229"/>
  <c r="R79" i="229"/>
  <c r="Q79" i="229"/>
  <c r="P79" i="229"/>
  <c r="U79" i="229"/>
  <c r="U78" i="229"/>
  <c r="S78" i="229"/>
  <c r="P78" i="229"/>
  <c r="Q78" i="229"/>
  <c r="R78" i="229"/>
  <c r="T78" i="229"/>
  <c r="S77" i="229"/>
  <c r="R77" i="229"/>
  <c r="Q77" i="229"/>
  <c r="P77" i="229"/>
  <c r="U77" i="229"/>
  <c r="Q76" i="229"/>
  <c r="P76" i="229"/>
  <c r="T76" i="229"/>
  <c r="U76" i="229"/>
  <c r="S76" i="229"/>
  <c r="R76" i="229"/>
  <c r="T75" i="229"/>
  <c r="S75" i="229"/>
  <c r="P75" i="229"/>
  <c r="R75" i="229"/>
  <c r="Q75" i="229"/>
  <c r="S74" i="229"/>
  <c r="Q74" i="229"/>
  <c r="P74" i="229"/>
  <c r="U74" i="229"/>
  <c r="R74" i="229"/>
  <c r="R73" i="229"/>
  <c r="P73" i="229"/>
  <c r="S73" i="229"/>
  <c r="Q73" i="229"/>
  <c r="U73" i="229"/>
  <c r="T73" i="229"/>
  <c r="Q72" i="229"/>
  <c r="R72" i="229"/>
  <c r="S72" i="229"/>
  <c r="T72" i="229"/>
  <c r="P72" i="229"/>
  <c r="V72" i="229" s="1"/>
  <c r="X72" i="229" s="1"/>
  <c r="U71" i="229"/>
  <c r="T71" i="229"/>
  <c r="Q71" i="229"/>
  <c r="P71" i="229"/>
  <c r="S71" i="229"/>
  <c r="R71" i="229"/>
  <c r="Q70" i="229"/>
  <c r="U70" i="229"/>
  <c r="T70" i="229"/>
  <c r="P70" i="229"/>
  <c r="R70" i="229"/>
  <c r="S70" i="229"/>
  <c r="R69" i="229"/>
  <c r="Q69" i="229"/>
  <c r="P69" i="229"/>
  <c r="S69" i="229"/>
  <c r="T69" i="229"/>
  <c r="R68" i="229"/>
  <c r="P68" i="229"/>
  <c r="S68" i="229"/>
  <c r="T68" i="229"/>
  <c r="Q68" i="229"/>
  <c r="U68" i="229"/>
  <c r="R67" i="229"/>
  <c r="T67" i="229"/>
  <c r="S67" i="229"/>
  <c r="Q67" i="229"/>
  <c r="U67" i="229"/>
  <c r="P67" i="229"/>
  <c r="V67" i="229" s="1"/>
  <c r="X67" i="229" s="1"/>
  <c r="R66" i="229"/>
  <c r="S66" i="229"/>
  <c r="Q66" i="229"/>
  <c r="U66" i="229"/>
  <c r="T66" i="229"/>
  <c r="P66" i="229"/>
  <c r="V66" i="229" s="1"/>
  <c r="X66" i="229" s="1"/>
  <c r="P65" i="229"/>
  <c r="R65" i="229"/>
  <c r="S65" i="229"/>
  <c r="Q65" i="229"/>
  <c r="T65" i="229"/>
  <c r="P64" i="229"/>
  <c r="Q64" i="229"/>
  <c r="S64" i="229"/>
  <c r="T64" i="229"/>
  <c r="R64" i="229"/>
  <c r="U64" i="229"/>
  <c r="R63" i="229"/>
  <c r="P63" i="229"/>
  <c r="U63" i="229"/>
  <c r="T63" i="229"/>
  <c r="S63" i="229"/>
  <c r="Q63" i="229"/>
  <c r="Q62" i="229"/>
  <c r="P62" i="229"/>
  <c r="R62" i="229"/>
  <c r="S62" i="229"/>
  <c r="T62" i="229"/>
  <c r="S61" i="229"/>
  <c r="P61" i="229"/>
  <c r="T61" i="229"/>
  <c r="U61" i="229"/>
  <c r="Q61" i="229"/>
  <c r="R61" i="229"/>
  <c r="R60" i="229"/>
  <c r="U60" i="229"/>
  <c r="S60" i="229"/>
  <c r="Q60" i="229"/>
  <c r="T60" i="229"/>
  <c r="U59" i="229"/>
  <c r="T59" i="229"/>
  <c r="R59" i="229"/>
  <c r="P59" i="229"/>
  <c r="S59" i="229"/>
  <c r="Q59" i="229"/>
  <c r="P58" i="229"/>
  <c r="S58" i="229"/>
  <c r="Q58" i="229"/>
  <c r="R58" i="229"/>
  <c r="T58" i="229"/>
  <c r="U58" i="229"/>
  <c r="Q57" i="229"/>
  <c r="P57" i="229"/>
  <c r="R57" i="229"/>
  <c r="S57" i="229"/>
  <c r="U57" i="229"/>
  <c r="Q56" i="229"/>
  <c r="R56" i="229"/>
  <c r="S56" i="229"/>
  <c r="P56" i="229"/>
  <c r="T56" i="229"/>
  <c r="U56" i="229"/>
  <c r="P55" i="229"/>
  <c r="Q55" i="229"/>
  <c r="S55" i="229"/>
  <c r="R55" i="229"/>
  <c r="T55" i="229"/>
  <c r="G55" i="229"/>
  <c r="P145" i="229"/>
  <c r="Q145" i="229" s="1"/>
  <c r="R54" i="229"/>
  <c r="P54" i="229"/>
  <c r="Q54" i="229"/>
  <c r="T54" i="229"/>
  <c r="U54" i="229"/>
  <c r="S54" i="229"/>
  <c r="U53" i="229"/>
  <c r="R53" i="229"/>
  <c r="P53" i="229"/>
  <c r="Q53" i="229"/>
  <c r="S53" i="229"/>
  <c r="T53" i="229"/>
  <c r="Q52" i="229"/>
  <c r="R52" i="229"/>
  <c r="S52" i="229"/>
  <c r="P52" i="229"/>
  <c r="T52" i="229"/>
  <c r="S51" i="229"/>
  <c r="T51" i="229"/>
  <c r="R51" i="229"/>
  <c r="Q51" i="229"/>
  <c r="U51" i="229"/>
  <c r="P51" i="229"/>
  <c r="V51" i="229" s="1"/>
  <c r="X51" i="229" s="1"/>
  <c r="Q50" i="229"/>
  <c r="S50" i="229"/>
  <c r="R50" i="229"/>
  <c r="T50" i="229"/>
  <c r="U50" i="229"/>
  <c r="P50" i="229"/>
  <c r="V50" i="229" s="1"/>
  <c r="X50" i="229" s="1"/>
  <c r="Q49" i="229"/>
  <c r="P49" i="229"/>
  <c r="T49" i="229"/>
  <c r="S49" i="229"/>
  <c r="R49" i="229"/>
  <c r="R48" i="229"/>
  <c r="P48" i="229"/>
  <c r="S48" i="229"/>
  <c r="Q48" i="229"/>
  <c r="U48" i="229"/>
  <c r="T48" i="229"/>
  <c r="P47" i="229"/>
  <c r="R47" i="229"/>
  <c r="U47" i="229"/>
  <c r="T47" i="229"/>
  <c r="S47" i="229"/>
  <c r="Q47" i="229"/>
  <c r="P46" i="229"/>
  <c r="U46" i="229"/>
  <c r="T46" i="229"/>
  <c r="Q46" i="229"/>
  <c r="S46" i="229"/>
  <c r="R46" i="229"/>
  <c r="P146" i="229"/>
  <c r="G46" i="229"/>
  <c r="T45" i="229"/>
  <c r="U45" i="229"/>
  <c r="Q45" i="229"/>
  <c r="P45" i="229"/>
  <c r="R45" i="229"/>
  <c r="S45" i="229"/>
  <c r="T44" i="229"/>
  <c r="U44" i="229"/>
  <c r="S44" i="229"/>
  <c r="R44" i="229"/>
  <c r="P44" i="229"/>
  <c r="V44" i="229" s="1"/>
  <c r="X44" i="229" s="1"/>
  <c r="Q43" i="229"/>
  <c r="R43" i="229"/>
  <c r="T43" i="229"/>
  <c r="S43" i="229"/>
  <c r="U43" i="229"/>
  <c r="P43" i="229"/>
  <c r="V43" i="229" s="1"/>
  <c r="X43" i="229" s="1"/>
  <c r="Q42" i="229"/>
  <c r="R42" i="229"/>
  <c r="P42" i="229"/>
  <c r="S42" i="229"/>
  <c r="U42" i="229"/>
  <c r="P41" i="229"/>
  <c r="R41" i="229"/>
  <c r="S41" i="229"/>
  <c r="T41" i="229"/>
  <c r="U41" i="229"/>
  <c r="Q41" i="229"/>
  <c r="T148" i="229"/>
  <c r="G41" i="229"/>
  <c r="S40" i="229"/>
  <c r="Q40" i="229"/>
  <c r="P40" i="229"/>
  <c r="R40" i="229"/>
  <c r="U40" i="229"/>
  <c r="T40" i="229"/>
  <c r="T39" i="229"/>
  <c r="U39" i="229"/>
  <c r="R39" i="229"/>
  <c r="P39" i="229"/>
  <c r="S39" i="229"/>
  <c r="Q39" i="229"/>
  <c r="T38" i="229"/>
  <c r="R38" i="229"/>
  <c r="Q38" i="229"/>
  <c r="S38" i="229"/>
  <c r="P38" i="229"/>
  <c r="U38" i="229"/>
  <c r="S37" i="229"/>
  <c r="Q37" i="229"/>
  <c r="U37" i="229"/>
  <c r="P37" i="229"/>
  <c r="R37" i="229"/>
  <c r="S36" i="229"/>
  <c r="R36" i="229"/>
  <c r="T36" i="229"/>
  <c r="U36" i="229"/>
  <c r="Q36" i="229"/>
  <c r="P36" i="229"/>
  <c r="V36" i="229" s="1"/>
  <c r="X36" i="229" s="1"/>
  <c r="P35" i="229"/>
  <c r="S35" i="229"/>
  <c r="T35" i="229"/>
  <c r="Q35" i="229"/>
  <c r="R35" i="229"/>
  <c r="T34" i="229"/>
  <c r="Q34" i="229"/>
  <c r="U34" i="229"/>
  <c r="S34" i="229"/>
  <c r="P34" i="229"/>
  <c r="R34" i="229"/>
  <c r="U33" i="229"/>
  <c r="T33" i="229"/>
  <c r="R33" i="229"/>
  <c r="S33" i="229"/>
  <c r="Q33" i="229"/>
  <c r="P33" i="229"/>
  <c r="V33" i="229" s="1"/>
  <c r="X33" i="229" s="1"/>
  <c r="U32" i="229"/>
  <c r="T32" i="229"/>
  <c r="R32" i="229"/>
  <c r="S32" i="229"/>
  <c r="Q32" i="229"/>
  <c r="P32" i="229"/>
  <c r="V32" i="229" s="1"/>
  <c r="X32" i="229" s="1"/>
  <c r="R31" i="229"/>
  <c r="Q31" i="229"/>
  <c r="P31" i="229"/>
  <c r="T31" i="229"/>
  <c r="U31" i="229"/>
  <c r="S31" i="229"/>
  <c r="Q30" i="229"/>
  <c r="U30" i="229"/>
  <c r="S30" i="229"/>
  <c r="T30" i="229"/>
  <c r="P30" i="229"/>
  <c r="V30" i="229" s="1"/>
  <c r="X30" i="229" s="1"/>
  <c r="R28" i="229"/>
  <c r="P28" i="229"/>
  <c r="T28" i="229"/>
  <c r="S28" i="229"/>
  <c r="Q28" i="229"/>
  <c r="T27" i="229"/>
  <c r="Q27" i="229"/>
  <c r="S27" i="229"/>
  <c r="U27" i="229"/>
  <c r="R27" i="229"/>
  <c r="T26" i="229"/>
  <c r="S26" i="229"/>
  <c r="R26" i="229"/>
  <c r="Q26" i="229"/>
  <c r="P26" i="229"/>
  <c r="V26" i="229" s="1"/>
  <c r="X26" i="229" s="1"/>
  <c r="S25" i="229"/>
  <c r="R25" i="229"/>
  <c r="Q25" i="229"/>
  <c r="P25" i="229"/>
  <c r="U25" i="229"/>
  <c r="T25" i="229"/>
  <c r="Q24" i="229"/>
  <c r="S24" i="229"/>
  <c r="T24" i="229"/>
  <c r="U24" i="229"/>
  <c r="R24" i="229"/>
  <c r="P24" i="229"/>
  <c r="V24" i="229" s="1"/>
  <c r="X24" i="229" s="1"/>
  <c r="U23" i="229"/>
  <c r="P23" i="229"/>
  <c r="T23" i="229"/>
  <c r="Q23" i="229"/>
  <c r="S23" i="229"/>
  <c r="R23" i="229"/>
  <c r="S22" i="229"/>
  <c r="T22" i="229"/>
  <c r="U22" i="229"/>
  <c r="Q22" i="229"/>
  <c r="R22" i="229"/>
  <c r="Q21" i="229"/>
  <c r="R21" i="229"/>
  <c r="S21" i="229"/>
  <c r="T21" i="229"/>
  <c r="U21" i="229"/>
  <c r="P21" i="229"/>
  <c r="V21" i="229" s="1"/>
  <c r="X21" i="229" s="1"/>
  <c r="Q20" i="229"/>
  <c r="T20" i="229"/>
  <c r="R20" i="229"/>
  <c r="U20" i="229"/>
  <c r="P20" i="229"/>
  <c r="S20" i="229"/>
  <c r="T19" i="229"/>
  <c r="S19" i="229"/>
  <c r="R19" i="229"/>
  <c r="Q19" i="229"/>
  <c r="P19" i="229"/>
  <c r="U19" i="229"/>
  <c r="T18" i="229"/>
  <c r="R18" i="229"/>
  <c r="P18" i="229"/>
  <c r="S18" i="229"/>
  <c r="Q18" i="229"/>
  <c r="U18" i="229"/>
  <c r="Q17" i="229"/>
  <c r="P17" i="229"/>
  <c r="U17" i="229"/>
  <c r="T17" i="229"/>
  <c r="S17" i="229"/>
  <c r="R17" i="229"/>
  <c r="T16" i="229"/>
  <c r="S16" i="229"/>
  <c r="R16" i="229"/>
  <c r="U16" i="229"/>
  <c r="Q16" i="229"/>
  <c r="P16" i="229"/>
  <c r="V16" i="229" s="1"/>
  <c r="X16" i="229" s="1"/>
  <c r="U15" i="229"/>
  <c r="R15" i="229"/>
  <c r="S15" i="229"/>
  <c r="P15" i="229"/>
  <c r="Q15" i="229"/>
  <c r="T15" i="229"/>
  <c r="S14" i="229"/>
  <c r="R14" i="229"/>
  <c r="U14" i="229"/>
  <c r="T14" i="229"/>
  <c r="P14" i="229"/>
  <c r="Q14" i="229"/>
  <c r="T13" i="229"/>
  <c r="Q13" i="229"/>
  <c r="R13" i="229"/>
  <c r="S13" i="229"/>
  <c r="P13" i="229"/>
  <c r="U13" i="229"/>
  <c r="T12" i="229"/>
  <c r="S12" i="229"/>
  <c r="P12" i="229"/>
  <c r="R12" i="229"/>
  <c r="Q12" i="229"/>
  <c r="U11" i="229"/>
  <c r="S11" i="229"/>
  <c r="R11" i="229"/>
  <c r="Q11" i="229"/>
  <c r="T11" i="229"/>
  <c r="P11" i="229"/>
  <c r="V11" i="229" s="1"/>
  <c r="X11" i="229" s="1"/>
  <c r="T10" i="229"/>
  <c r="Q10" i="229"/>
  <c r="S10" i="229"/>
  <c r="U10" i="229"/>
  <c r="R10" i="229"/>
  <c r="P10" i="229"/>
  <c r="V10" i="229" s="1"/>
  <c r="X10" i="229" s="1"/>
  <c r="O148" i="229"/>
  <c r="Q148" i="229" s="1"/>
  <c r="G10" i="229"/>
  <c r="R9" i="229"/>
  <c r="Q9" i="229"/>
  <c r="P9" i="229"/>
  <c r="S9" i="229"/>
  <c r="U9" i="229"/>
  <c r="T9" i="229"/>
  <c r="Q8" i="229"/>
  <c r="R8" i="229"/>
  <c r="T8" i="229"/>
  <c r="S8" i="229"/>
  <c r="U8" i="229"/>
  <c r="Q7" i="229"/>
  <c r="U7" i="229"/>
  <c r="R7" i="229"/>
  <c r="S7" i="229"/>
  <c r="T7" i="229"/>
  <c r="P7" i="229"/>
  <c r="V7" i="229" s="1"/>
  <c r="X7" i="229" s="1"/>
  <c r="G7" i="229"/>
  <c r="U145" i="229"/>
  <c r="R145" i="229"/>
  <c r="P6" i="229"/>
  <c r="R6" i="229"/>
  <c r="S6" i="229"/>
  <c r="T6" i="229"/>
  <c r="U6" i="229"/>
  <c r="Q6" i="229"/>
  <c r="T5" i="229"/>
  <c r="S5" i="229"/>
  <c r="U5" i="229"/>
  <c r="Q5" i="229"/>
  <c r="P5" i="229"/>
  <c r="R5" i="229"/>
  <c r="R4" i="229"/>
  <c r="Q4" i="229"/>
  <c r="T4" i="229"/>
  <c r="S4" i="229"/>
  <c r="U4" i="229"/>
  <c r="T145" i="229"/>
  <c r="O147" i="229"/>
  <c r="Q147" i="229" s="1"/>
  <c r="T3" i="229"/>
  <c r="U3" i="229"/>
  <c r="Q3" i="229"/>
  <c r="R3" i="229"/>
  <c r="P3" i="229"/>
  <c r="S3" i="229"/>
  <c r="G3" i="229"/>
  <c r="O146" i="229"/>
  <c r="R146" i="229"/>
  <c r="U2" i="229"/>
  <c r="T2" i="229"/>
  <c r="R2" i="229"/>
  <c r="P2" i="229"/>
  <c r="Q2" i="229"/>
  <c r="S2" i="229"/>
  <c r="E141" i="229"/>
  <c r="S146" i="229"/>
  <c r="A141" i="229"/>
  <c r="M151" i="229" s="1"/>
  <c r="G2" i="229"/>
  <c r="U146" i="229"/>
  <c r="S139" i="227"/>
  <c r="Q139" i="227"/>
  <c r="T139" i="227"/>
  <c r="R138" i="227"/>
  <c r="T138" i="227"/>
  <c r="Q138" i="227"/>
  <c r="P138" i="227"/>
  <c r="S138" i="227"/>
  <c r="U138" i="227"/>
  <c r="U137" i="227"/>
  <c r="S137" i="227"/>
  <c r="Q137" i="227"/>
  <c r="P137" i="227"/>
  <c r="T137" i="227"/>
  <c r="P136" i="227"/>
  <c r="S136" i="227"/>
  <c r="T136" i="227"/>
  <c r="U136" i="227"/>
  <c r="Q136" i="227"/>
  <c r="T135" i="227"/>
  <c r="P135" i="227"/>
  <c r="S135" i="227"/>
  <c r="U135" i="227"/>
  <c r="R135" i="227"/>
  <c r="Q135" i="227"/>
  <c r="U134" i="227"/>
  <c r="S134" i="227"/>
  <c r="Q134" i="227"/>
  <c r="P134" i="227"/>
  <c r="T134" i="227"/>
  <c r="R134" i="227"/>
  <c r="R133" i="227"/>
  <c r="P133" i="227"/>
  <c r="U133" i="227"/>
  <c r="S133" i="227"/>
  <c r="Q133" i="227"/>
  <c r="Q132" i="227"/>
  <c r="P132" i="227"/>
  <c r="R132" i="227"/>
  <c r="S132" i="227"/>
  <c r="U132" i="227"/>
  <c r="T132" i="227"/>
  <c r="P131" i="227"/>
  <c r="U131" i="227"/>
  <c r="Q131" i="227"/>
  <c r="T131" i="227"/>
  <c r="S131" i="227"/>
  <c r="R131" i="227"/>
  <c r="S130" i="227"/>
  <c r="T130" i="227"/>
  <c r="R130" i="227"/>
  <c r="Q130" i="227"/>
  <c r="P130" i="227"/>
  <c r="U130" i="227"/>
  <c r="Q129" i="227"/>
  <c r="U129" i="227"/>
  <c r="P129" i="227"/>
  <c r="S129" i="227"/>
  <c r="T129" i="227"/>
  <c r="R129" i="227"/>
  <c r="R128" i="227"/>
  <c r="S128" i="227"/>
  <c r="Q128" i="227"/>
  <c r="T128" i="227"/>
  <c r="P128" i="227"/>
  <c r="V128" i="227" s="1"/>
  <c r="X128" i="227" s="1"/>
  <c r="T127" i="227"/>
  <c r="P127" i="227"/>
  <c r="U127" i="227"/>
  <c r="S127" i="227"/>
  <c r="Q127" i="227"/>
  <c r="R127" i="227"/>
  <c r="G127" i="227"/>
  <c r="P148" i="227"/>
  <c r="T126" i="227"/>
  <c r="U126" i="227"/>
  <c r="P126" i="227"/>
  <c r="S126" i="227"/>
  <c r="Q126" i="227"/>
  <c r="P125" i="227"/>
  <c r="Q125" i="227"/>
  <c r="R125" i="227"/>
  <c r="S125" i="227"/>
  <c r="T125" i="227"/>
  <c r="P124" i="227"/>
  <c r="Q124" i="227"/>
  <c r="R124" i="227"/>
  <c r="S124" i="227"/>
  <c r="T124" i="227"/>
  <c r="P123" i="227"/>
  <c r="T123" i="227"/>
  <c r="U123" i="227"/>
  <c r="S123" i="227"/>
  <c r="Q123" i="227"/>
  <c r="R123" i="227"/>
  <c r="S122" i="227"/>
  <c r="T122" i="227"/>
  <c r="P122" i="227"/>
  <c r="U122" i="227"/>
  <c r="Q122" i="227"/>
  <c r="S121" i="227"/>
  <c r="P121" i="227"/>
  <c r="R121" i="227"/>
  <c r="Q121" i="227"/>
  <c r="U121" i="227"/>
  <c r="T121" i="227"/>
  <c r="R120" i="227"/>
  <c r="S120" i="227"/>
  <c r="Q120" i="227"/>
  <c r="P120" i="227"/>
  <c r="U120" i="227"/>
  <c r="T120" i="227"/>
  <c r="U119" i="227"/>
  <c r="P119" i="227"/>
  <c r="Q119" i="227"/>
  <c r="T119" i="227"/>
  <c r="R119" i="227"/>
  <c r="S119" i="227"/>
  <c r="P118" i="227"/>
  <c r="S118" i="227"/>
  <c r="U118" i="227"/>
  <c r="Q118" i="227"/>
  <c r="R118" i="227"/>
  <c r="T118" i="227"/>
  <c r="U117" i="227"/>
  <c r="P117" i="227"/>
  <c r="R117" i="227"/>
  <c r="T117" i="227"/>
  <c r="S117" i="227"/>
  <c r="Q117" i="227"/>
  <c r="S116" i="227"/>
  <c r="T116" i="227"/>
  <c r="R116" i="227"/>
  <c r="P116" i="227"/>
  <c r="U116" i="227"/>
  <c r="Q116" i="227"/>
  <c r="P115" i="227"/>
  <c r="S115" i="227"/>
  <c r="Q115" i="227"/>
  <c r="R115" i="227"/>
  <c r="T115" i="227"/>
  <c r="U114" i="227"/>
  <c r="T114" i="227"/>
  <c r="R114" i="227"/>
  <c r="S114" i="227"/>
  <c r="Q114" i="227"/>
  <c r="P114" i="227"/>
  <c r="V114" i="227" s="1"/>
  <c r="X114" i="227" s="1"/>
  <c r="P113" i="227"/>
  <c r="T113" i="227"/>
  <c r="U113" i="227"/>
  <c r="S113" i="227"/>
  <c r="R113" i="227"/>
  <c r="Q113" i="227"/>
  <c r="Q112" i="227"/>
  <c r="P112" i="227"/>
  <c r="S112" i="227"/>
  <c r="U112" i="227"/>
  <c r="T112" i="227"/>
  <c r="S111" i="227"/>
  <c r="P111" i="227"/>
  <c r="T111" i="227"/>
  <c r="U111" i="227"/>
  <c r="Q111" i="227"/>
  <c r="S110" i="227"/>
  <c r="R110" i="227"/>
  <c r="Q110" i="227"/>
  <c r="U110" i="227"/>
  <c r="P110" i="227"/>
  <c r="T110" i="227"/>
  <c r="R109" i="227"/>
  <c r="Q109" i="227"/>
  <c r="S109" i="227"/>
  <c r="T109" i="227"/>
  <c r="U109" i="227"/>
  <c r="P109" i="227"/>
  <c r="V109" i="227" s="1"/>
  <c r="X109" i="227" s="1"/>
  <c r="R108" i="227"/>
  <c r="U108" i="227"/>
  <c r="Q108" i="227"/>
  <c r="T108" i="227"/>
  <c r="P108" i="227"/>
  <c r="S108" i="227"/>
  <c r="T107" i="227"/>
  <c r="S107" i="227"/>
  <c r="Q107" i="227"/>
  <c r="U107" i="227"/>
  <c r="R107" i="227"/>
  <c r="P107" i="227"/>
  <c r="V107" i="227" s="1"/>
  <c r="X107" i="227" s="1"/>
  <c r="S106" i="227"/>
  <c r="R106" i="227"/>
  <c r="T106" i="227"/>
  <c r="U106" i="227"/>
  <c r="P106" i="227"/>
  <c r="Q106" i="227"/>
  <c r="U105" i="227"/>
  <c r="R105" i="227"/>
  <c r="T105" i="227"/>
  <c r="S105" i="227"/>
  <c r="P105" i="227"/>
  <c r="Q105" i="227"/>
  <c r="S104" i="227"/>
  <c r="R104" i="227"/>
  <c r="P104" i="227"/>
  <c r="T104" i="227"/>
  <c r="Q104" i="227"/>
  <c r="U104" i="227"/>
  <c r="T103" i="227"/>
  <c r="S103" i="227"/>
  <c r="Q103" i="227"/>
  <c r="R103" i="227"/>
  <c r="P103" i="227"/>
  <c r="U103" i="227"/>
  <c r="S102" i="227"/>
  <c r="Q102" i="227"/>
  <c r="T102" i="227"/>
  <c r="U102" i="227"/>
  <c r="P102" i="227"/>
  <c r="V102" i="227" s="1"/>
  <c r="X102" i="227" s="1"/>
  <c r="Q101" i="227"/>
  <c r="T101" i="227"/>
  <c r="P101" i="227"/>
  <c r="S101" i="227"/>
  <c r="U101" i="227"/>
  <c r="G101" i="227"/>
  <c r="O145" i="227"/>
  <c r="P100" i="227"/>
  <c r="Q100" i="227"/>
  <c r="R100" i="227"/>
  <c r="S100" i="227"/>
  <c r="U100" i="227"/>
  <c r="T100" i="227"/>
  <c r="R99" i="227"/>
  <c r="T99" i="227"/>
  <c r="U99" i="227"/>
  <c r="P99" i="227"/>
  <c r="S99" i="227"/>
  <c r="Q99" i="227"/>
  <c r="U98" i="227"/>
  <c r="S98" i="227"/>
  <c r="Q98" i="227"/>
  <c r="T98" i="227"/>
  <c r="R98" i="227"/>
  <c r="P98" i="227"/>
  <c r="V98" i="227" s="1"/>
  <c r="X98" i="227" s="1"/>
  <c r="Q97" i="227"/>
  <c r="R97" i="227"/>
  <c r="U97" i="227"/>
  <c r="S97" i="227"/>
  <c r="P97" i="227"/>
  <c r="T97" i="227"/>
  <c r="Q96" i="227"/>
  <c r="P96" i="227"/>
  <c r="T96" i="227"/>
  <c r="U96" i="227"/>
  <c r="S96" i="227"/>
  <c r="Q95" i="227"/>
  <c r="R95" i="227"/>
  <c r="U95" i="227"/>
  <c r="T95" i="227"/>
  <c r="S95" i="227"/>
  <c r="P95" i="227"/>
  <c r="V95" i="227" s="1"/>
  <c r="X95" i="227" s="1"/>
  <c r="S94" i="227"/>
  <c r="T94" i="227"/>
  <c r="U94" i="227"/>
  <c r="P94" i="227"/>
  <c r="Q94" i="227"/>
  <c r="R94" i="227"/>
  <c r="T93" i="227"/>
  <c r="R93" i="227"/>
  <c r="S93" i="227"/>
  <c r="P93" i="227"/>
  <c r="Q93" i="227"/>
  <c r="T92" i="227"/>
  <c r="R92" i="227"/>
  <c r="Q92" i="227"/>
  <c r="U92" i="227"/>
  <c r="S92" i="227"/>
  <c r="P91" i="227"/>
  <c r="Q91" i="227"/>
  <c r="S91" i="227"/>
  <c r="U91" i="227"/>
  <c r="R91" i="227"/>
  <c r="T91" i="227"/>
  <c r="T90" i="227"/>
  <c r="Q90" i="227"/>
  <c r="R90" i="227"/>
  <c r="S90" i="227"/>
  <c r="P90" i="227"/>
  <c r="U90" i="227"/>
  <c r="Q89" i="227"/>
  <c r="R89" i="227"/>
  <c r="T89" i="227"/>
  <c r="S89" i="227"/>
  <c r="P89" i="227"/>
  <c r="U89" i="227"/>
  <c r="P88" i="227"/>
  <c r="S88" i="227"/>
  <c r="Q88" i="227"/>
  <c r="R88" i="227"/>
  <c r="T88" i="227"/>
  <c r="U88" i="227"/>
  <c r="P151" i="227"/>
  <c r="S87" i="227"/>
  <c r="R87" i="227"/>
  <c r="Q87" i="227"/>
  <c r="T87" i="227"/>
  <c r="P87" i="227"/>
  <c r="U87" i="227"/>
  <c r="S86" i="227"/>
  <c r="Q86" i="227"/>
  <c r="P86" i="227"/>
  <c r="U86" i="227"/>
  <c r="T86" i="227"/>
  <c r="R86" i="227"/>
  <c r="S85" i="227"/>
  <c r="Q85" i="227"/>
  <c r="P85" i="227"/>
  <c r="U85" i="227"/>
  <c r="R85" i="227"/>
  <c r="T85" i="227"/>
  <c r="U84" i="227"/>
  <c r="R84" i="227"/>
  <c r="Q84" i="227"/>
  <c r="P84" i="227"/>
  <c r="S84" i="227"/>
  <c r="S83" i="227"/>
  <c r="R83" i="227"/>
  <c r="Q83" i="227"/>
  <c r="U83" i="227"/>
  <c r="T83" i="227"/>
  <c r="P83" i="227"/>
  <c r="V83" i="227" s="1"/>
  <c r="X83" i="227" s="1"/>
  <c r="U82" i="227"/>
  <c r="S82" i="227"/>
  <c r="P82" i="227"/>
  <c r="T82" i="227"/>
  <c r="Q82" i="227"/>
  <c r="R82" i="227"/>
  <c r="S81" i="227"/>
  <c r="U81" i="227"/>
  <c r="P81" i="227"/>
  <c r="R81" i="227"/>
  <c r="Q81" i="227"/>
  <c r="T81" i="227"/>
  <c r="R80" i="227"/>
  <c r="U80" i="227"/>
  <c r="Q80" i="227"/>
  <c r="S80" i="227"/>
  <c r="P80" i="227"/>
  <c r="V80" i="227" s="1"/>
  <c r="X80" i="227" s="1"/>
  <c r="S79" i="227"/>
  <c r="R79" i="227"/>
  <c r="Q79" i="227"/>
  <c r="T79" i="227"/>
  <c r="U79" i="227"/>
  <c r="R78" i="227"/>
  <c r="S78" i="227"/>
  <c r="Q78" i="227"/>
  <c r="P78" i="227"/>
  <c r="T78" i="227"/>
  <c r="U78" i="227"/>
  <c r="R77" i="227"/>
  <c r="U77" i="227"/>
  <c r="P77" i="227"/>
  <c r="T77" i="227"/>
  <c r="S77" i="227"/>
  <c r="Q77" i="227"/>
  <c r="P76" i="227"/>
  <c r="Q76" i="227"/>
  <c r="U76" i="227"/>
  <c r="S76" i="227"/>
  <c r="T76" i="227"/>
  <c r="S75" i="227"/>
  <c r="R75" i="227"/>
  <c r="Q75" i="227"/>
  <c r="P75" i="227"/>
  <c r="U75" i="227"/>
  <c r="T75" i="227"/>
  <c r="S74" i="227"/>
  <c r="R74" i="227"/>
  <c r="Q74" i="227"/>
  <c r="T74" i="227"/>
  <c r="U74" i="227"/>
  <c r="U73" i="227"/>
  <c r="T73" i="227"/>
  <c r="S73" i="227"/>
  <c r="Q73" i="227"/>
  <c r="R73" i="227"/>
  <c r="P73" i="227"/>
  <c r="V73" i="227" s="1"/>
  <c r="X73" i="227" s="1"/>
  <c r="Q72" i="227"/>
  <c r="S72" i="227"/>
  <c r="T72" i="227"/>
  <c r="P72" i="227"/>
  <c r="U72" i="227"/>
  <c r="P71" i="227"/>
  <c r="R71" i="227"/>
  <c r="U71" i="227"/>
  <c r="T71" i="227"/>
  <c r="Q71" i="227"/>
  <c r="R70" i="227"/>
  <c r="U70" i="227"/>
  <c r="S70" i="227"/>
  <c r="T70" i="227"/>
  <c r="P70" i="227"/>
  <c r="Q70" i="227"/>
  <c r="P69" i="227"/>
  <c r="R69" i="227"/>
  <c r="T69" i="227"/>
  <c r="Q69" i="227"/>
  <c r="U69" i="227"/>
  <c r="S69" i="227"/>
  <c r="T68" i="227"/>
  <c r="R68" i="227"/>
  <c r="P68" i="227"/>
  <c r="Q68" i="227"/>
  <c r="S68" i="227"/>
  <c r="T67" i="227"/>
  <c r="U67" i="227"/>
  <c r="R67" i="227"/>
  <c r="S67" i="227"/>
  <c r="Q67" i="227"/>
  <c r="P67" i="227"/>
  <c r="V67" i="227" s="1"/>
  <c r="X67" i="227" s="1"/>
  <c r="G67" i="227"/>
  <c r="U148" i="227"/>
  <c r="Q66" i="227"/>
  <c r="T66" i="227"/>
  <c r="S66" i="227"/>
  <c r="P66" i="227"/>
  <c r="U66" i="227"/>
  <c r="R66" i="227"/>
  <c r="R65" i="227"/>
  <c r="S65" i="227"/>
  <c r="Q65" i="227"/>
  <c r="P65" i="227"/>
  <c r="T65" i="227"/>
  <c r="S64" i="227"/>
  <c r="P64" i="227"/>
  <c r="Q64" i="227"/>
  <c r="T64" i="227"/>
  <c r="U64" i="227"/>
  <c r="R64" i="227"/>
  <c r="R63" i="227"/>
  <c r="T63" i="227"/>
  <c r="U63" i="227"/>
  <c r="Q63" i="227"/>
  <c r="S63" i="227"/>
  <c r="P63" i="227"/>
  <c r="V63" i="227" s="1"/>
  <c r="X63" i="227" s="1"/>
  <c r="S62" i="227"/>
  <c r="P62" i="227"/>
  <c r="Q62" i="227"/>
  <c r="U62" i="227"/>
  <c r="T62" i="227"/>
  <c r="U61" i="227"/>
  <c r="Q61" i="227"/>
  <c r="P61" i="227"/>
  <c r="T61" i="227"/>
  <c r="S61" i="227"/>
  <c r="S60" i="227"/>
  <c r="U60" i="227"/>
  <c r="R60" i="227"/>
  <c r="T60" i="227"/>
  <c r="Q60" i="227"/>
  <c r="V60" i="227" s="1"/>
  <c r="X60" i="227" s="1"/>
  <c r="T59" i="227"/>
  <c r="P59" i="227"/>
  <c r="R59" i="227"/>
  <c r="U59" i="227"/>
  <c r="S59" i="227"/>
  <c r="Q59" i="227"/>
  <c r="U58" i="227"/>
  <c r="S58" i="227"/>
  <c r="P58" i="227"/>
  <c r="T58" i="227"/>
  <c r="Q58" i="227"/>
  <c r="P57" i="227"/>
  <c r="S57" i="227"/>
  <c r="R57" i="227"/>
  <c r="Q57" i="227"/>
  <c r="T57" i="227"/>
  <c r="U57" i="227"/>
  <c r="R56" i="227"/>
  <c r="T56" i="227"/>
  <c r="P56" i="227"/>
  <c r="Q56" i="227"/>
  <c r="U56" i="227"/>
  <c r="S56" i="227"/>
  <c r="R55" i="227"/>
  <c r="Q55" i="227"/>
  <c r="P55" i="227"/>
  <c r="T55" i="227"/>
  <c r="U55" i="227"/>
  <c r="S55" i="227"/>
  <c r="R54" i="227"/>
  <c r="S54" i="227"/>
  <c r="T54" i="227"/>
  <c r="P54" i="227"/>
  <c r="Q54" i="227"/>
  <c r="P53" i="227"/>
  <c r="U53" i="227"/>
  <c r="Q53" i="227"/>
  <c r="R53" i="227"/>
  <c r="S53" i="227"/>
  <c r="T53" i="227"/>
  <c r="R52" i="227"/>
  <c r="Q52" i="227"/>
  <c r="P52" i="227"/>
  <c r="T52" i="227"/>
  <c r="S52" i="227"/>
  <c r="U52" i="227"/>
  <c r="P51" i="227"/>
  <c r="T51" i="227"/>
  <c r="S51" i="227"/>
  <c r="Q51" i="227"/>
  <c r="U51" i="227"/>
  <c r="T50" i="227"/>
  <c r="R50" i="227"/>
  <c r="P50" i="227"/>
  <c r="S50" i="227"/>
  <c r="Q50" i="227"/>
  <c r="Q49" i="227"/>
  <c r="U49" i="227"/>
  <c r="T49" i="227"/>
  <c r="R49" i="227"/>
  <c r="S49" i="227"/>
  <c r="P49" i="227"/>
  <c r="V49" i="227" s="1"/>
  <c r="X49" i="227" s="1"/>
  <c r="R48" i="227"/>
  <c r="T48" i="227"/>
  <c r="Q48" i="227"/>
  <c r="U48" i="227"/>
  <c r="S48" i="227"/>
  <c r="P48" i="227"/>
  <c r="V48" i="227" s="1"/>
  <c r="X48" i="227" s="1"/>
  <c r="P47" i="227"/>
  <c r="S47" i="227"/>
  <c r="U47" i="227"/>
  <c r="T47" i="227"/>
  <c r="Q47" i="227"/>
  <c r="R47" i="227"/>
  <c r="R46" i="227"/>
  <c r="U46" i="227"/>
  <c r="S46" i="227"/>
  <c r="P46" i="227"/>
  <c r="T46" i="227"/>
  <c r="Q46" i="227"/>
  <c r="P45" i="227"/>
  <c r="T45" i="227"/>
  <c r="U45" i="227"/>
  <c r="Q45" i="227"/>
  <c r="S45" i="227"/>
  <c r="T44" i="227"/>
  <c r="U44" i="227"/>
  <c r="P44" i="227"/>
  <c r="Q44" i="227"/>
  <c r="S44" i="227"/>
  <c r="R44" i="227"/>
  <c r="R43" i="227"/>
  <c r="P43" i="227"/>
  <c r="Q43" i="227"/>
  <c r="T43" i="227"/>
  <c r="U43" i="227"/>
  <c r="S43" i="227"/>
  <c r="U42" i="227"/>
  <c r="P42" i="227"/>
  <c r="T42" i="227"/>
  <c r="S42" i="227"/>
  <c r="R42" i="227"/>
  <c r="Q42" i="227"/>
  <c r="R41" i="227"/>
  <c r="U41" i="227"/>
  <c r="P41" i="227"/>
  <c r="T41" i="227"/>
  <c r="Q41" i="227"/>
  <c r="S41" i="227"/>
  <c r="P40" i="227"/>
  <c r="T40" i="227"/>
  <c r="S40" i="227"/>
  <c r="U40" i="227"/>
  <c r="R40" i="227"/>
  <c r="Q40" i="227"/>
  <c r="G40" i="227"/>
  <c r="S148" i="227"/>
  <c r="S39" i="227"/>
  <c r="T39" i="227"/>
  <c r="U39" i="227"/>
  <c r="R39" i="227"/>
  <c r="Q39" i="227"/>
  <c r="V39" i="227" s="1"/>
  <c r="X39" i="227" s="1"/>
  <c r="R38" i="227"/>
  <c r="P38" i="227"/>
  <c r="S38" i="227"/>
  <c r="T38" i="227"/>
  <c r="U38" i="227"/>
  <c r="Q38" i="227"/>
  <c r="R148" i="227"/>
  <c r="G38" i="227"/>
  <c r="P37" i="227"/>
  <c r="Q37" i="227"/>
  <c r="U37" i="227"/>
  <c r="S37" i="227"/>
  <c r="T37" i="227"/>
  <c r="R37" i="227"/>
  <c r="Q36" i="227"/>
  <c r="P36" i="227"/>
  <c r="T36" i="227"/>
  <c r="S36" i="227"/>
  <c r="R36" i="227"/>
  <c r="U36" i="227"/>
  <c r="U35" i="227"/>
  <c r="T35" i="227"/>
  <c r="S35" i="227"/>
  <c r="R35" i="227"/>
  <c r="P35" i="227"/>
  <c r="Q35" i="227"/>
  <c r="R34" i="227"/>
  <c r="S34" i="227"/>
  <c r="T34" i="227"/>
  <c r="U34" i="227"/>
  <c r="Q34" i="227"/>
  <c r="V34" i="227" s="1"/>
  <c r="X34" i="227" s="1"/>
  <c r="T33" i="227"/>
  <c r="Q33" i="227"/>
  <c r="P33" i="227"/>
  <c r="R33" i="227"/>
  <c r="S33" i="227"/>
  <c r="U33" i="227"/>
  <c r="R32" i="227"/>
  <c r="T32" i="227"/>
  <c r="U32" i="227"/>
  <c r="P32" i="227"/>
  <c r="S32" i="227"/>
  <c r="Q32" i="227"/>
  <c r="U31" i="227"/>
  <c r="S31" i="227"/>
  <c r="T31" i="227"/>
  <c r="P31" i="227"/>
  <c r="Q31" i="227"/>
  <c r="R31" i="227"/>
  <c r="P30" i="227"/>
  <c r="S30" i="227"/>
  <c r="T30" i="227"/>
  <c r="R30" i="227"/>
  <c r="Q30" i="227"/>
  <c r="U30" i="227"/>
  <c r="Q29" i="227"/>
  <c r="T29" i="227"/>
  <c r="P29" i="227"/>
  <c r="R29" i="227"/>
  <c r="S29" i="227"/>
  <c r="U29" i="227"/>
  <c r="S145" i="227"/>
  <c r="G29" i="227"/>
  <c r="T28" i="227"/>
  <c r="S28" i="227"/>
  <c r="R28" i="227"/>
  <c r="Q28" i="227"/>
  <c r="P28" i="227"/>
  <c r="V28" i="227" s="1"/>
  <c r="X28" i="227" s="1"/>
  <c r="T27" i="227"/>
  <c r="S27" i="227"/>
  <c r="P27" i="227"/>
  <c r="Q27" i="227"/>
  <c r="U27" i="227"/>
  <c r="R27" i="227"/>
  <c r="T26" i="227"/>
  <c r="S26" i="227"/>
  <c r="R26" i="227"/>
  <c r="U26" i="227"/>
  <c r="Q26" i="227"/>
  <c r="P26" i="227"/>
  <c r="V26" i="227" s="1"/>
  <c r="X26" i="227" s="1"/>
  <c r="Q25" i="227"/>
  <c r="T25" i="227"/>
  <c r="S25" i="227"/>
  <c r="R25" i="227"/>
  <c r="P25" i="227"/>
  <c r="V25" i="227" s="1"/>
  <c r="X25" i="227" s="1"/>
  <c r="R24" i="227"/>
  <c r="S24" i="227"/>
  <c r="Q24" i="227"/>
  <c r="T24" i="227"/>
  <c r="U24" i="227"/>
  <c r="R23" i="227"/>
  <c r="Q23" i="227"/>
  <c r="S23" i="227"/>
  <c r="U23" i="227"/>
  <c r="P23" i="227"/>
  <c r="T23" i="227"/>
  <c r="S22" i="227"/>
  <c r="Q22" i="227"/>
  <c r="P22" i="227"/>
  <c r="T22" i="227"/>
  <c r="U22" i="227"/>
  <c r="T21" i="227"/>
  <c r="P21" i="227"/>
  <c r="R21" i="227"/>
  <c r="Q21" i="227"/>
  <c r="U21" i="227"/>
  <c r="S21" i="227"/>
  <c r="Q20" i="227"/>
  <c r="R20" i="227"/>
  <c r="T20" i="227"/>
  <c r="U20" i="227"/>
  <c r="S20" i="227"/>
  <c r="R19" i="227"/>
  <c r="T19" i="227"/>
  <c r="P19" i="227"/>
  <c r="Q19" i="227"/>
  <c r="U19" i="227"/>
  <c r="S18" i="227"/>
  <c r="P18" i="227"/>
  <c r="R18" i="227"/>
  <c r="U18" i="227"/>
  <c r="T18" i="227"/>
  <c r="Q18" i="227"/>
  <c r="S17" i="227"/>
  <c r="U17" i="227"/>
  <c r="T17" i="227"/>
  <c r="Q17" i="227"/>
  <c r="R17" i="227"/>
  <c r="P17" i="227"/>
  <c r="V17" i="227" s="1"/>
  <c r="X17" i="227" s="1"/>
  <c r="R16" i="227"/>
  <c r="S16" i="227"/>
  <c r="U16" i="227"/>
  <c r="T16" i="227"/>
  <c r="P16" i="227"/>
  <c r="V16" i="227" s="1"/>
  <c r="X16" i="227" s="1"/>
  <c r="S15" i="227"/>
  <c r="T15" i="227"/>
  <c r="U15" i="227"/>
  <c r="R15" i="227"/>
  <c r="Q15" i="227"/>
  <c r="P15" i="227"/>
  <c r="V15" i="227" s="1"/>
  <c r="X15" i="227" s="1"/>
  <c r="Q14" i="227"/>
  <c r="R14" i="227"/>
  <c r="T14" i="227"/>
  <c r="U14" i="227"/>
  <c r="P14" i="227"/>
  <c r="S14" i="227"/>
  <c r="G14" i="227"/>
  <c r="U146" i="227"/>
  <c r="Q13" i="227"/>
  <c r="T13" i="227"/>
  <c r="U13" i="227"/>
  <c r="S13" i="227"/>
  <c r="R13" i="227"/>
  <c r="P13" i="227"/>
  <c r="T12" i="227"/>
  <c r="S12" i="227"/>
  <c r="P12" i="227"/>
  <c r="Q12" i="227"/>
  <c r="R12" i="227"/>
  <c r="U12" i="227"/>
  <c r="Q11" i="227"/>
  <c r="U11" i="227"/>
  <c r="T11" i="227"/>
  <c r="S11" i="227"/>
  <c r="P11" i="227"/>
  <c r="V11" i="227" s="1"/>
  <c r="X11" i="227" s="1"/>
  <c r="T10" i="227"/>
  <c r="R10" i="227"/>
  <c r="Q10" i="227"/>
  <c r="S10" i="227"/>
  <c r="U10" i="227"/>
  <c r="P10" i="227"/>
  <c r="V10" i="227" s="1"/>
  <c r="X10" i="227" s="1"/>
  <c r="P9" i="227"/>
  <c r="T9" i="227"/>
  <c r="S9" i="227"/>
  <c r="U9" i="227"/>
  <c r="R9" i="227"/>
  <c r="Q9" i="227"/>
  <c r="R8" i="227"/>
  <c r="S8" i="227"/>
  <c r="U8" i="227"/>
  <c r="Q8" i="227"/>
  <c r="P8" i="227"/>
  <c r="V8" i="227" s="1"/>
  <c r="X8" i="227" s="1"/>
  <c r="S7" i="227"/>
  <c r="R7" i="227"/>
  <c r="P7" i="227"/>
  <c r="Q7" i="227"/>
  <c r="U7" i="227"/>
  <c r="T7" i="227"/>
  <c r="U145" i="227"/>
  <c r="G7" i="227"/>
  <c r="U6" i="227"/>
  <c r="S6" i="227"/>
  <c r="P6" i="227"/>
  <c r="Q6" i="227"/>
  <c r="R6" i="227"/>
  <c r="T6" i="227"/>
  <c r="R145" i="227"/>
  <c r="G6" i="227"/>
  <c r="U5" i="227"/>
  <c r="P5" i="227"/>
  <c r="Q5" i="227"/>
  <c r="S5" i="227"/>
  <c r="R5" i="227"/>
  <c r="S4" i="227"/>
  <c r="U4" i="227"/>
  <c r="R4" i="227"/>
  <c r="T4" i="227"/>
  <c r="Q4" i="227"/>
  <c r="P4" i="227"/>
  <c r="V4" i="227" s="1"/>
  <c r="X4" i="227" s="1"/>
  <c r="T145" i="227"/>
  <c r="G4" i="227"/>
  <c r="O147" i="227"/>
  <c r="Q147" i="227" s="1"/>
  <c r="P3" i="227"/>
  <c r="T3" i="227"/>
  <c r="Q3" i="227"/>
  <c r="S3" i="227"/>
  <c r="R3" i="227"/>
  <c r="U3" i="227"/>
  <c r="R146" i="227"/>
  <c r="O146" i="227"/>
  <c r="Q146" i="227" s="1"/>
  <c r="G3" i="227"/>
  <c r="S2" i="227"/>
  <c r="S141" i="227" s="1"/>
  <c r="R2" i="227"/>
  <c r="R141" i="227" s="1"/>
  <c r="P2" i="227"/>
  <c r="U2" i="227"/>
  <c r="U141" i="227" s="1"/>
  <c r="T2" i="227"/>
  <c r="T141" i="227" s="1"/>
  <c r="Q2" i="227"/>
  <c r="Q141" i="227" s="1"/>
  <c r="E141" i="227"/>
  <c r="O148" i="227"/>
  <c r="Q148" i="227" s="1"/>
  <c r="A141" i="227"/>
  <c r="M151" i="227" s="1"/>
  <c r="G2" i="227"/>
  <c r="S139" i="224"/>
  <c r="U139" i="224"/>
  <c r="Q139" i="224"/>
  <c r="V139" i="224" s="1"/>
  <c r="X139" i="224" s="1"/>
  <c r="P138" i="224"/>
  <c r="R138" i="224"/>
  <c r="S138" i="224"/>
  <c r="U138" i="224"/>
  <c r="T138" i="224"/>
  <c r="R137" i="224"/>
  <c r="T137" i="224"/>
  <c r="S137" i="224"/>
  <c r="Q137" i="224"/>
  <c r="P137" i="224"/>
  <c r="U137" i="224"/>
  <c r="T136" i="224"/>
  <c r="P136" i="224"/>
  <c r="Q136" i="224"/>
  <c r="S136" i="224"/>
  <c r="R136" i="224"/>
  <c r="U135" i="224"/>
  <c r="T135" i="224"/>
  <c r="R135" i="224"/>
  <c r="P135" i="224"/>
  <c r="Q135" i="224"/>
  <c r="S135" i="224"/>
  <c r="S134" i="224"/>
  <c r="P134" i="224"/>
  <c r="Q134" i="224"/>
  <c r="T134" i="224"/>
  <c r="R134" i="224"/>
  <c r="U134" i="224"/>
  <c r="P133" i="224"/>
  <c r="S133" i="224"/>
  <c r="T133" i="224"/>
  <c r="U133" i="224"/>
  <c r="Q133" i="224"/>
  <c r="R133" i="224"/>
  <c r="S132" i="224"/>
  <c r="P132" i="224"/>
  <c r="T132" i="224"/>
  <c r="Q132" i="224"/>
  <c r="U132" i="224"/>
  <c r="S131" i="224"/>
  <c r="P131" i="224"/>
  <c r="T131" i="224"/>
  <c r="U131" i="224"/>
  <c r="Q131" i="224"/>
  <c r="R131" i="224"/>
  <c r="Q130" i="224"/>
  <c r="U130" i="224"/>
  <c r="T130" i="224"/>
  <c r="S130" i="224"/>
  <c r="P130" i="224"/>
  <c r="R130" i="224"/>
  <c r="S129" i="224"/>
  <c r="T129" i="224"/>
  <c r="U129" i="224"/>
  <c r="R129" i="224"/>
  <c r="Q129" i="224"/>
  <c r="V129" i="224" s="1"/>
  <c r="X129" i="224" s="1"/>
  <c r="T128" i="224"/>
  <c r="S128" i="224"/>
  <c r="P128" i="224"/>
  <c r="U128" i="224"/>
  <c r="R128" i="224"/>
  <c r="R127" i="224"/>
  <c r="P127" i="224"/>
  <c r="S127" i="224"/>
  <c r="T127" i="224"/>
  <c r="U127" i="224"/>
  <c r="P126" i="224"/>
  <c r="Q126" i="224"/>
  <c r="T126" i="224"/>
  <c r="S126" i="224"/>
  <c r="R126" i="224"/>
  <c r="S125" i="224"/>
  <c r="P125" i="224"/>
  <c r="Q125" i="224"/>
  <c r="R125" i="224"/>
  <c r="U125" i="224"/>
  <c r="T125" i="224"/>
  <c r="U124" i="224"/>
  <c r="Q124" i="224"/>
  <c r="S124" i="224"/>
  <c r="T124" i="224"/>
  <c r="P124" i="224"/>
  <c r="V124" i="224" s="1"/>
  <c r="X124" i="224" s="1"/>
  <c r="U123" i="224"/>
  <c r="T123" i="224"/>
  <c r="S123" i="224"/>
  <c r="R123" i="224"/>
  <c r="P123" i="224"/>
  <c r="V123" i="224" s="1"/>
  <c r="X123" i="224" s="1"/>
  <c r="S122" i="224"/>
  <c r="U122" i="224"/>
  <c r="P122" i="224"/>
  <c r="T122" i="224"/>
  <c r="Q122" i="224"/>
  <c r="T121" i="224"/>
  <c r="R121" i="224"/>
  <c r="P121" i="224"/>
  <c r="S121" i="224"/>
  <c r="Q121" i="224"/>
  <c r="U120" i="224"/>
  <c r="T120" i="224"/>
  <c r="P120" i="224"/>
  <c r="R120" i="224"/>
  <c r="S120" i="224"/>
  <c r="Q120" i="224"/>
  <c r="T119" i="224"/>
  <c r="P119" i="224"/>
  <c r="Q119" i="224"/>
  <c r="U119" i="224"/>
  <c r="S119" i="224"/>
  <c r="P118" i="224"/>
  <c r="T118" i="224"/>
  <c r="U118" i="224"/>
  <c r="S118" i="224"/>
  <c r="R118" i="224"/>
  <c r="S117" i="224"/>
  <c r="Q117" i="224"/>
  <c r="P117" i="224"/>
  <c r="U117" i="224"/>
  <c r="T117" i="224"/>
  <c r="P116" i="224"/>
  <c r="Q116" i="224"/>
  <c r="R116" i="224"/>
  <c r="T116" i="224"/>
  <c r="S116" i="224"/>
  <c r="S115" i="224"/>
  <c r="Q115" i="224"/>
  <c r="U115" i="224"/>
  <c r="R115" i="224"/>
  <c r="P115" i="224"/>
  <c r="T115" i="224"/>
  <c r="G115" i="224"/>
  <c r="S148" i="224"/>
  <c r="T114" i="224"/>
  <c r="S114" i="224"/>
  <c r="P114" i="224"/>
  <c r="U114" i="224"/>
  <c r="Q114" i="224"/>
  <c r="R113" i="224"/>
  <c r="U113" i="224"/>
  <c r="S113" i="224"/>
  <c r="T113" i="224"/>
  <c r="P113" i="224"/>
  <c r="V113" i="224" s="1"/>
  <c r="X113" i="224" s="1"/>
  <c r="U112" i="224"/>
  <c r="Q112" i="224"/>
  <c r="R112" i="224"/>
  <c r="T112" i="224"/>
  <c r="S112" i="224"/>
  <c r="P112" i="224"/>
  <c r="V112" i="224" s="1"/>
  <c r="X112" i="224" s="1"/>
  <c r="T111" i="224"/>
  <c r="Q111" i="224"/>
  <c r="P111" i="224"/>
  <c r="S111" i="224"/>
  <c r="R111" i="224"/>
  <c r="Q110" i="224"/>
  <c r="S110" i="224"/>
  <c r="R110" i="224"/>
  <c r="P110" i="224"/>
  <c r="U110" i="224"/>
  <c r="T110" i="224"/>
  <c r="R109" i="224"/>
  <c r="S109" i="224"/>
  <c r="P109" i="224"/>
  <c r="Q109" i="224"/>
  <c r="U109" i="224"/>
  <c r="T109" i="224"/>
  <c r="T108" i="224"/>
  <c r="S108" i="224"/>
  <c r="Q108" i="224"/>
  <c r="R108" i="224"/>
  <c r="P108" i="224"/>
  <c r="U108" i="224"/>
  <c r="U107" i="224"/>
  <c r="S107" i="224"/>
  <c r="Q107" i="224"/>
  <c r="P107" i="224"/>
  <c r="T107" i="224"/>
  <c r="R106" i="224"/>
  <c r="U106" i="224"/>
  <c r="T106" i="224"/>
  <c r="S106" i="224"/>
  <c r="P106" i="224"/>
  <c r="Q106" i="224"/>
  <c r="T105" i="224"/>
  <c r="R105" i="224"/>
  <c r="P105" i="224"/>
  <c r="U105" i="224"/>
  <c r="S105" i="224"/>
  <c r="Q105" i="224"/>
  <c r="Q104" i="224"/>
  <c r="S104" i="224"/>
  <c r="R104" i="224"/>
  <c r="P104" i="224"/>
  <c r="T104" i="224"/>
  <c r="U104" i="224"/>
  <c r="T103" i="224"/>
  <c r="U103" i="224"/>
  <c r="S103" i="224"/>
  <c r="P103" i="224"/>
  <c r="R103" i="224"/>
  <c r="S102" i="224"/>
  <c r="T102" i="224"/>
  <c r="U102" i="224"/>
  <c r="P102" i="224"/>
  <c r="R102" i="224"/>
  <c r="S101" i="224"/>
  <c r="P101" i="224"/>
  <c r="Q101" i="224"/>
  <c r="R101" i="224"/>
  <c r="T101" i="224"/>
  <c r="U100" i="224"/>
  <c r="S100" i="224"/>
  <c r="P100" i="224"/>
  <c r="Q100" i="224"/>
  <c r="R100" i="224"/>
  <c r="T100" i="224"/>
  <c r="U99" i="224"/>
  <c r="Q99" i="224"/>
  <c r="S99" i="224"/>
  <c r="P99" i="224"/>
  <c r="T99" i="224"/>
  <c r="T98" i="224"/>
  <c r="S98" i="224"/>
  <c r="R98" i="224"/>
  <c r="Q98" i="224"/>
  <c r="U98" i="224"/>
  <c r="P98" i="224"/>
  <c r="V98" i="224" s="1"/>
  <c r="X98" i="224" s="1"/>
  <c r="R97" i="224"/>
  <c r="P97" i="224"/>
  <c r="S97" i="224"/>
  <c r="U97" i="224"/>
  <c r="T97" i="224"/>
  <c r="Q97" i="224"/>
  <c r="Q96" i="224"/>
  <c r="S96" i="224"/>
  <c r="P96" i="224"/>
  <c r="T96" i="224"/>
  <c r="U96" i="224"/>
  <c r="R96" i="224"/>
  <c r="P95" i="224"/>
  <c r="U95" i="224"/>
  <c r="T95" i="224"/>
  <c r="R95" i="224"/>
  <c r="Q95" i="224"/>
  <c r="S95" i="224"/>
  <c r="Q94" i="224"/>
  <c r="U94" i="224"/>
  <c r="T94" i="224"/>
  <c r="P94" i="224"/>
  <c r="S94" i="224"/>
  <c r="S93" i="224"/>
  <c r="R93" i="224"/>
  <c r="T93" i="224"/>
  <c r="U93" i="224"/>
  <c r="P93" i="224"/>
  <c r="V93" i="224" s="1"/>
  <c r="X93" i="224" s="1"/>
  <c r="T92" i="224"/>
  <c r="U92" i="224"/>
  <c r="Q92" i="224"/>
  <c r="P92" i="224"/>
  <c r="S92" i="224"/>
  <c r="S91" i="224"/>
  <c r="T91" i="224"/>
  <c r="Q91" i="224"/>
  <c r="P91" i="224"/>
  <c r="R91" i="224"/>
  <c r="T90" i="224"/>
  <c r="S90" i="224"/>
  <c r="R90" i="224"/>
  <c r="Q90" i="224"/>
  <c r="P90" i="224"/>
  <c r="U90" i="224"/>
  <c r="U89" i="224"/>
  <c r="T89" i="224"/>
  <c r="P89" i="224"/>
  <c r="Q89" i="224"/>
  <c r="R89" i="224"/>
  <c r="S89" i="224"/>
  <c r="U88" i="224"/>
  <c r="R88" i="224"/>
  <c r="P88" i="224"/>
  <c r="S88" i="224"/>
  <c r="T88" i="224"/>
  <c r="G88" i="224"/>
  <c r="P145" i="224"/>
  <c r="Q145" i="224" s="1"/>
  <c r="P87" i="224"/>
  <c r="Q87" i="224"/>
  <c r="T87" i="224"/>
  <c r="R87" i="224"/>
  <c r="U87" i="224"/>
  <c r="S87" i="224"/>
  <c r="R86" i="224"/>
  <c r="U86" i="224"/>
  <c r="P86" i="224"/>
  <c r="S86" i="224"/>
  <c r="T86" i="224"/>
  <c r="Q86" i="224"/>
  <c r="P85" i="224"/>
  <c r="Q85" i="224"/>
  <c r="R85" i="224"/>
  <c r="S85" i="224"/>
  <c r="T85" i="224"/>
  <c r="U85" i="224"/>
  <c r="Q84" i="224"/>
  <c r="P84" i="224"/>
  <c r="S84" i="224"/>
  <c r="T84" i="224"/>
  <c r="U84" i="224"/>
  <c r="P83" i="224"/>
  <c r="U83" i="224"/>
  <c r="Q83" i="224"/>
  <c r="T83" i="224"/>
  <c r="S83" i="224"/>
  <c r="R83" i="224"/>
  <c r="P82" i="224"/>
  <c r="Q82" i="224"/>
  <c r="R82" i="224"/>
  <c r="S82" i="224"/>
  <c r="U82" i="224"/>
  <c r="T82" i="224"/>
  <c r="Q81" i="224"/>
  <c r="R81" i="224"/>
  <c r="P81" i="224"/>
  <c r="T81" i="224"/>
  <c r="S81" i="224"/>
  <c r="U81" i="224"/>
  <c r="R80" i="224"/>
  <c r="S80" i="224"/>
  <c r="T80" i="224"/>
  <c r="U80" i="224"/>
  <c r="Q80" i="224"/>
  <c r="P80" i="224"/>
  <c r="V80" i="224" s="1"/>
  <c r="X80" i="224" s="1"/>
  <c r="P79" i="224"/>
  <c r="R79" i="224"/>
  <c r="S79" i="224"/>
  <c r="U79" i="224"/>
  <c r="T79" i="224"/>
  <c r="U78" i="224"/>
  <c r="R78" i="224"/>
  <c r="P78" i="224"/>
  <c r="T78" i="224"/>
  <c r="S78" i="224"/>
  <c r="U77" i="224"/>
  <c r="T77" i="224"/>
  <c r="R77" i="224"/>
  <c r="S77" i="224"/>
  <c r="P77" i="224"/>
  <c r="Q77" i="224"/>
  <c r="T76" i="224"/>
  <c r="P76" i="224"/>
  <c r="Q76" i="224"/>
  <c r="S76" i="224"/>
  <c r="R76" i="224"/>
  <c r="T75" i="224"/>
  <c r="U75" i="224"/>
  <c r="S75" i="224"/>
  <c r="P75" i="224"/>
  <c r="Q75" i="224"/>
  <c r="R75" i="224"/>
  <c r="R74" i="224"/>
  <c r="U74" i="224"/>
  <c r="S74" i="224"/>
  <c r="P74" i="224"/>
  <c r="T74" i="224"/>
  <c r="U73" i="224"/>
  <c r="P73" i="224"/>
  <c r="T73" i="224"/>
  <c r="S73" i="224"/>
  <c r="R73" i="224"/>
  <c r="T72" i="224"/>
  <c r="S72" i="224"/>
  <c r="P72" i="224"/>
  <c r="Q72" i="224"/>
  <c r="U72" i="224"/>
  <c r="S71" i="224"/>
  <c r="T71" i="224"/>
  <c r="R71" i="224"/>
  <c r="Q71" i="224"/>
  <c r="P71" i="224"/>
  <c r="V71" i="224" s="1"/>
  <c r="X71" i="224" s="1"/>
  <c r="T70" i="224"/>
  <c r="U70" i="224"/>
  <c r="Q70" i="224"/>
  <c r="P70" i="224"/>
  <c r="R70" i="224"/>
  <c r="S70" i="224"/>
  <c r="S69" i="224"/>
  <c r="Q69" i="224"/>
  <c r="U69" i="224"/>
  <c r="T69" i="224"/>
  <c r="P69" i="224"/>
  <c r="V69" i="224" s="1"/>
  <c r="X69" i="224" s="1"/>
  <c r="G69" i="224"/>
  <c r="U148" i="224"/>
  <c r="S68" i="224"/>
  <c r="P68" i="224"/>
  <c r="T68" i="224"/>
  <c r="R68" i="224"/>
  <c r="U68" i="224"/>
  <c r="R67" i="224"/>
  <c r="P67" i="224"/>
  <c r="S67" i="224"/>
  <c r="U67" i="224"/>
  <c r="Q67" i="224"/>
  <c r="T67" i="224"/>
  <c r="R66" i="224"/>
  <c r="S66" i="224"/>
  <c r="P66" i="224"/>
  <c r="T66" i="224"/>
  <c r="Q66" i="224"/>
  <c r="R65" i="224"/>
  <c r="Q65" i="224"/>
  <c r="P65" i="224"/>
  <c r="U65" i="224"/>
  <c r="T65" i="224"/>
  <c r="S65" i="224"/>
  <c r="U64" i="224"/>
  <c r="R64" i="224"/>
  <c r="P64" i="224"/>
  <c r="T64" i="224"/>
  <c r="Q64" i="224"/>
  <c r="T63" i="224"/>
  <c r="U63" i="224"/>
  <c r="P63" i="224"/>
  <c r="R63" i="224"/>
  <c r="S63" i="224"/>
  <c r="P62" i="224"/>
  <c r="Q62" i="224"/>
  <c r="T62" i="224"/>
  <c r="S62" i="224"/>
  <c r="U62" i="224"/>
  <c r="R62" i="224"/>
  <c r="T61" i="224"/>
  <c r="Q61" i="224"/>
  <c r="S61" i="224"/>
  <c r="P61" i="224"/>
  <c r="U61" i="224"/>
  <c r="R61" i="224"/>
  <c r="P60" i="224"/>
  <c r="R60" i="224"/>
  <c r="T60" i="224"/>
  <c r="S60" i="224"/>
  <c r="U60" i="224"/>
  <c r="Q60" i="224"/>
  <c r="U59" i="224"/>
  <c r="Q59" i="224"/>
  <c r="T59" i="224"/>
  <c r="P59" i="224"/>
  <c r="S59" i="224"/>
  <c r="Q58" i="224"/>
  <c r="T58" i="224"/>
  <c r="P58" i="224"/>
  <c r="S58" i="224"/>
  <c r="R58" i="224"/>
  <c r="U58" i="224"/>
  <c r="S57" i="224"/>
  <c r="U57" i="224"/>
  <c r="P57" i="224"/>
  <c r="Q57" i="224"/>
  <c r="R57" i="224"/>
  <c r="T57" i="224"/>
  <c r="P56" i="224"/>
  <c r="Q56" i="224"/>
  <c r="T56" i="224"/>
  <c r="R56" i="224"/>
  <c r="U56" i="224"/>
  <c r="S56" i="224"/>
  <c r="P55" i="224"/>
  <c r="T55" i="224"/>
  <c r="U55" i="224"/>
  <c r="R55" i="224"/>
  <c r="S55" i="224"/>
  <c r="Q55" i="224"/>
  <c r="G55" i="224"/>
  <c r="P146" i="224"/>
  <c r="P54" i="224"/>
  <c r="Q54" i="224"/>
  <c r="T54" i="224"/>
  <c r="R54" i="224"/>
  <c r="U54" i="224"/>
  <c r="T53" i="224"/>
  <c r="S53" i="224"/>
  <c r="R53" i="224"/>
  <c r="U53" i="224"/>
  <c r="P53" i="224"/>
  <c r="V53" i="224" s="1"/>
  <c r="X53" i="224" s="1"/>
  <c r="S52" i="224"/>
  <c r="T52" i="224"/>
  <c r="U52" i="224"/>
  <c r="R52" i="224"/>
  <c r="Q52" i="224"/>
  <c r="P52" i="224"/>
  <c r="V52" i="224" s="1"/>
  <c r="X52" i="224" s="1"/>
  <c r="Q51" i="224"/>
  <c r="T51" i="224"/>
  <c r="S51" i="224"/>
  <c r="R51" i="224"/>
  <c r="P51" i="224"/>
  <c r="V51" i="224" s="1"/>
  <c r="X51" i="224" s="1"/>
  <c r="S50" i="224"/>
  <c r="P50" i="224"/>
  <c r="U50" i="224"/>
  <c r="T50" i="224"/>
  <c r="R50" i="224"/>
  <c r="Q50" i="224"/>
  <c r="T49" i="224"/>
  <c r="R49" i="224"/>
  <c r="S49" i="224"/>
  <c r="P49" i="224"/>
  <c r="U49" i="224"/>
  <c r="T48" i="224"/>
  <c r="R48" i="224"/>
  <c r="U48" i="224"/>
  <c r="S48" i="224"/>
  <c r="P48" i="224"/>
  <c r="V48" i="224" s="1"/>
  <c r="X48" i="224" s="1"/>
  <c r="U47" i="224"/>
  <c r="T47" i="224"/>
  <c r="Q47" i="224"/>
  <c r="P47" i="224"/>
  <c r="S47" i="224"/>
  <c r="T46" i="224"/>
  <c r="S46" i="224"/>
  <c r="R46" i="224"/>
  <c r="P46" i="224"/>
  <c r="Q46" i="224"/>
  <c r="T45" i="224"/>
  <c r="S45" i="224"/>
  <c r="U45" i="224"/>
  <c r="R45" i="224"/>
  <c r="P45" i="224"/>
  <c r="Q45" i="224"/>
  <c r="P44" i="224"/>
  <c r="T44" i="224"/>
  <c r="U44" i="224"/>
  <c r="S44" i="224"/>
  <c r="Q44" i="224"/>
  <c r="S43" i="224"/>
  <c r="T43" i="224"/>
  <c r="P43" i="224"/>
  <c r="U43" i="224"/>
  <c r="R43" i="224"/>
  <c r="Q42" i="224"/>
  <c r="T42" i="224"/>
  <c r="U42" i="224"/>
  <c r="P42" i="224"/>
  <c r="S42" i="224"/>
  <c r="R41" i="224"/>
  <c r="P41" i="224"/>
  <c r="S41" i="224"/>
  <c r="T41" i="224"/>
  <c r="Q41" i="224"/>
  <c r="G41" i="224"/>
  <c r="T148" i="224"/>
  <c r="S40" i="224"/>
  <c r="P40" i="224"/>
  <c r="U40" i="224"/>
  <c r="T40" i="224"/>
  <c r="R40" i="224"/>
  <c r="Q40" i="224"/>
  <c r="S39" i="224"/>
  <c r="Q39" i="224"/>
  <c r="T39" i="224"/>
  <c r="U39" i="224"/>
  <c r="R39" i="224"/>
  <c r="P39" i="224"/>
  <c r="T38" i="224"/>
  <c r="P38" i="224"/>
  <c r="R38" i="224"/>
  <c r="S38" i="224"/>
  <c r="U38" i="224"/>
  <c r="R148" i="224"/>
  <c r="G38" i="224"/>
  <c r="P37" i="224"/>
  <c r="Q37" i="224"/>
  <c r="T37" i="224"/>
  <c r="U37" i="224"/>
  <c r="R37" i="224"/>
  <c r="P36" i="224"/>
  <c r="U36" i="224"/>
  <c r="Q36" i="224"/>
  <c r="T36" i="224"/>
  <c r="R36" i="224"/>
  <c r="S36" i="224"/>
  <c r="Q35" i="224"/>
  <c r="S35" i="224"/>
  <c r="T35" i="224"/>
  <c r="U35" i="224"/>
  <c r="R35" i="224"/>
  <c r="P35" i="224"/>
  <c r="V35" i="224" s="1"/>
  <c r="X35" i="224" s="1"/>
  <c r="Q34" i="224"/>
  <c r="P34" i="224"/>
  <c r="S34" i="224"/>
  <c r="T34" i="224"/>
  <c r="U34" i="224"/>
  <c r="S33" i="224"/>
  <c r="T33" i="224"/>
  <c r="R33" i="224"/>
  <c r="Q33" i="224"/>
  <c r="P33" i="224"/>
  <c r="U33" i="224"/>
  <c r="S32" i="224"/>
  <c r="T32" i="224"/>
  <c r="U32" i="224"/>
  <c r="R32" i="224"/>
  <c r="P32" i="224"/>
  <c r="Q32" i="224"/>
  <c r="R31" i="224"/>
  <c r="Q31" i="224"/>
  <c r="S31" i="224"/>
  <c r="P31" i="224"/>
  <c r="T31" i="224"/>
  <c r="U31" i="224"/>
  <c r="S30" i="224"/>
  <c r="U30" i="224"/>
  <c r="R30" i="224"/>
  <c r="T30" i="224"/>
  <c r="P30" i="224"/>
  <c r="Q30" i="224"/>
  <c r="T28" i="224"/>
  <c r="Q28" i="224"/>
  <c r="U28" i="224"/>
  <c r="S28" i="224"/>
  <c r="R28" i="224"/>
  <c r="U27" i="224"/>
  <c r="P27" i="224"/>
  <c r="R27" i="224"/>
  <c r="S27" i="224"/>
  <c r="T27" i="224"/>
  <c r="Q27" i="224"/>
  <c r="P26" i="224"/>
  <c r="Q26" i="224"/>
  <c r="S26" i="224"/>
  <c r="R26" i="224"/>
  <c r="U26" i="224"/>
  <c r="T26" i="224"/>
  <c r="P25" i="224"/>
  <c r="Q25" i="224"/>
  <c r="R25" i="224"/>
  <c r="S25" i="224"/>
  <c r="T25" i="224"/>
  <c r="T24" i="224"/>
  <c r="S24" i="224"/>
  <c r="R24" i="224"/>
  <c r="Q24" i="224"/>
  <c r="P24" i="224"/>
  <c r="U24" i="224"/>
  <c r="T23" i="224"/>
  <c r="Q23" i="224"/>
  <c r="R23" i="224"/>
  <c r="S23" i="224"/>
  <c r="U23" i="224"/>
  <c r="P22" i="224"/>
  <c r="Q22" i="224"/>
  <c r="R22" i="224"/>
  <c r="T22" i="224"/>
  <c r="S22" i="224"/>
  <c r="U22" i="224"/>
  <c r="Q21" i="224"/>
  <c r="U21" i="224"/>
  <c r="T21" i="224"/>
  <c r="S21" i="224"/>
  <c r="R21" i="224"/>
  <c r="P21" i="224"/>
  <c r="V21" i="224" s="1"/>
  <c r="X21" i="224" s="1"/>
  <c r="Q20" i="224"/>
  <c r="T20" i="224"/>
  <c r="S20" i="224"/>
  <c r="R20" i="224"/>
  <c r="P20" i="224"/>
  <c r="U20" i="224"/>
  <c r="T19" i="224"/>
  <c r="Q19" i="224"/>
  <c r="R19" i="224"/>
  <c r="S19" i="224"/>
  <c r="U19" i="224"/>
  <c r="P19" i="224"/>
  <c r="V19" i="224" s="1"/>
  <c r="X19" i="224" s="1"/>
  <c r="R18" i="224"/>
  <c r="T18" i="224"/>
  <c r="U18" i="224"/>
  <c r="Q18" i="224"/>
  <c r="S18" i="224"/>
  <c r="T17" i="224"/>
  <c r="P17" i="224"/>
  <c r="R17" i="224"/>
  <c r="S17" i="224"/>
  <c r="Q17" i="224"/>
  <c r="U17" i="224"/>
  <c r="Q16" i="224"/>
  <c r="R16" i="224"/>
  <c r="T16" i="224"/>
  <c r="S16" i="224"/>
  <c r="P16" i="224"/>
  <c r="U16" i="224"/>
  <c r="P15" i="224"/>
  <c r="R15" i="224"/>
  <c r="S15" i="224"/>
  <c r="U15" i="224"/>
  <c r="Q15" i="224"/>
  <c r="U14" i="224"/>
  <c r="S14" i="224"/>
  <c r="T14" i="224"/>
  <c r="P14" i="224"/>
  <c r="R14" i="224"/>
  <c r="Q14" i="224"/>
  <c r="T13" i="224"/>
  <c r="P13" i="224"/>
  <c r="S13" i="224"/>
  <c r="R13" i="224"/>
  <c r="U13" i="224"/>
  <c r="Q13" i="224"/>
  <c r="Q12" i="224"/>
  <c r="U12" i="224"/>
  <c r="R12" i="224"/>
  <c r="P12" i="224"/>
  <c r="S12" i="224"/>
  <c r="T12" i="224"/>
  <c r="P11" i="224"/>
  <c r="Q11" i="224"/>
  <c r="S11" i="224"/>
  <c r="R11" i="224"/>
  <c r="T11" i="224"/>
  <c r="U11" i="224"/>
  <c r="S10" i="224"/>
  <c r="P10" i="224"/>
  <c r="R10" i="224"/>
  <c r="T10" i="224"/>
  <c r="U10" i="224"/>
  <c r="Q10" i="224"/>
  <c r="S9" i="224"/>
  <c r="T9" i="224"/>
  <c r="R9" i="224"/>
  <c r="Q9" i="224"/>
  <c r="P9" i="224"/>
  <c r="U9" i="224"/>
  <c r="G9" i="224"/>
  <c r="O148" i="224"/>
  <c r="Q148" i="224" s="1"/>
  <c r="S8" i="224"/>
  <c r="U8" i="224"/>
  <c r="Q8" i="224"/>
  <c r="T8" i="224"/>
  <c r="R8" i="224"/>
  <c r="U7" i="224"/>
  <c r="Q7" i="224"/>
  <c r="R7" i="224"/>
  <c r="T7" i="224"/>
  <c r="P7" i="224"/>
  <c r="S7" i="224"/>
  <c r="U145" i="224"/>
  <c r="G7" i="224"/>
  <c r="Q6" i="224"/>
  <c r="P6" i="224"/>
  <c r="T6" i="224"/>
  <c r="U6" i="224"/>
  <c r="S6" i="224"/>
  <c r="R6" i="224"/>
  <c r="P5" i="224"/>
  <c r="Q5" i="224"/>
  <c r="U5" i="224"/>
  <c r="T5" i="224"/>
  <c r="S5" i="224"/>
  <c r="R5" i="224"/>
  <c r="G5" i="224"/>
  <c r="T146" i="224"/>
  <c r="S4" i="224"/>
  <c r="P4" i="224"/>
  <c r="T4" i="224"/>
  <c r="U4" i="224"/>
  <c r="R4" i="224"/>
  <c r="G4" i="224"/>
  <c r="O147" i="224"/>
  <c r="Q147" i="224" s="1"/>
  <c r="T145" i="224"/>
  <c r="U3" i="224"/>
  <c r="S3" i="224"/>
  <c r="P3" i="224"/>
  <c r="R3" i="224"/>
  <c r="Q3" i="224"/>
  <c r="T3" i="224"/>
  <c r="R146" i="224"/>
  <c r="O146" i="224"/>
  <c r="S2" i="224"/>
  <c r="S141" i="224" s="1"/>
  <c r="Q2" i="224"/>
  <c r="Q141" i="224" s="1"/>
  <c r="P2" i="224"/>
  <c r="R2" i="224"/>
  <c r="R141" i="224" s="1"/>
  <c r="U2" i="224"/>
  <c r="U141" i="224" s="1"/>
  <c r="E141" i="224"/>
  <c r="T2" i="224"/>
  <c r="T141" i="224" s="1"/>
  <c r="G2" i="224"/>
  <c r="S146" i="224"/>
  <c r="A141" i="224"/>
  <c r="M151" i="224" s="1"/>
  <c r="U146" i="224"/>
  <c r="G152" i="219"/>
  <c r="R168" i="219"/>
  <c r="G136" i="219"/>
  <c r="R169" i="219"/>
  <c r="P169" i="219"/>
  <c r="G129" i="219"/>
  <c r="P167" i="219"/>
  <c r="G87" i="219"/>
  <c r="P166" i="219"/>
  <c r="P172" i="219" s="1"/>
  <c r="G86" i="219"/>
  <c r="G71" i="219"/>
  <c r="U169" i="219"/>
  <c r="G68" i="219"/>
  <c r="O166" i="219"/>
  <c r="T169" i="219"/>
  <c r="G41" i="219"/>
  <c r="G40" i="219"/>
  <c r="S169" i="219"/>
  <c r="T167" i="219"/>
  <c r="G34" i="219"/>
  <c r="S167" i="219"/>
  <c r="G32" i="219"/>
  <c r="U167" i="219"/>
  <c r="G30" i="219"/>
  <c r="G29" i="219"/>
  <c r="S166" i="219"/>
  <c r="S172" i="219" s="1"/>
  <c r="U166" i="219"/>
  <c r="U172" i="219" s="1"/>
  <c r="G26" i="219"/>
  <c r="G25" i="219"/>
  <c r="R166" i="219"/>
  <c r="O168" i="219"/>
  <c r="Q168" i="219" s="1"/>
  <c r="G23" i="219"/>
  <c r="T166" i="219"/>
  <c r="T172" i="219" s="1"/>
  <c r="O167" i="219"/>
  <c r="Q167" i="219" s="1"/>
  <c r="G22" i="219"/>
  <c r="R167" i="219"/>
  <c r="A162" i="219"/>
  <c r="M172" i="219" s="1"/>
  <c r="O169" i="219"/>
  <c r="Q169" i="219" s="1"/>
  <c r="G21" i="219"/>
  <c r="G162" i="219" s="1"/>
  <c r="S139" i="222"/>
  <c r="U139" i="222"/>
  <c r="T139" i="222"/>
  <c r="Q138" i="222"/>
  <c r="S138" i="222"/>
  <c r="T138" i="222"/>
  <c r="R138" i="222"/>
  <c r="P138" i="222"/>
  <c r="U138" i="222"/>
  <c r="S137" i="222"/>
  <c r="U137" i="222"/>
  <c r="P137" i="222"/>
  <c r="Q137" i="222"/>
  <c r="R137" i="222"/>
  <c r="T136" i="222"/>
  <c r="S136" i="222"/>
  <c r="U136" i="222"/>
  <c r="Q136" i="222"/>
  <c r="P136" i="222"/>
  <c r="R136" i="222"/>
  <c r="S135" i="222"/>
  <c r="R135" i="222"/>
  <c r="Q135" i="222"/>
  <c r="T135" i="222"/>
  <c r="U135" i="222"/>
  <c r="R134" i="222"/>
  <c r="T134" i="222"/>
  <c r="U134" i="222"/>
  <c r="P134" i="222"/>
  <c r="S134" i="222"/>
  <c r="R133" i="222"/>
  <c r="U133" i="222"/>
  <c r="Q133" i="222"/>
  <c r="P133" i="222"/>
  <c r="S133" i="222"/>
  <c r="T133" i="222"/>
  <c r="Q132" i="222"/>
  <c r="T132" i="222"/>
  <c r="R132" i="222"/>
  <c r="U132" i="222"/>
  <c r="P132" i="222"/>
  <c r="S132" i="222"/>
  <c r="T131" i="222"/>
  <c r="Q131" i="222"/>
  <c r="P131" i="222"/>
  <c r="U131" i="222"/>
  <c r="S131" i="222"/>
  <c r="R131" i="222"/>
  <c r="T130" i="222"/>
  <c r="U130" i="222"/>
  <c r="P130" i="222"/>
  <c r="R130" i="222"/>
  <c r="Q130" i="222"/>
  <c r="S130" i="222"/>
  <c r="U129" i="222"/>
  <c r="P129" i="222"/>
  <c r="T129" i="222"/>
  <c r="Q129" i="222"/>
  <c r="R129" i="222"/>
  <c r="Q128" i="222"/>
  <c r="R128" i="222"/>
  <c r="S128" i="222"/>
  <c r="T128" i="222"/>
  <c r="P128" i="222"/>
  <c r="V128" i="222" s="1"/>
  <c r="X128" i="222" s="1"/>
  <c r="U127" i="222"/>
  <c r="S127" i="222"/>
  <c r="Q127" i="222"/>
  <c r="T127" i="222"/>
  <c r="R127" i="222"/>
  <c r="P127" i="222"/>
  <c r="V127" i="222" s="1"/>
  <c r="X127" i="222" s="1"/>
  <c r="Q126" i="222"/>
  <c r="S126" i="222"/>
  <c r="P126" i="222"/>
  <c r="R126" i="222"/>
  <c r="U126" i="222"/>
  <c r="T126" i="222"/>
  <c r="U125" i="222"/>
  <c r="P125" i="222"/>
  <c r="Q125" i="222"/>
  <c r="R125" i="222"/>
  <c r="S125" i="222"/>
  <c r="T125" i="222"/>
  <c r="R124" i="222"/>
  <c r="P124" i="222"/>
  <c r="U124" i="222"/>
  <c r="T124" i="222"/>
  <c r="S124" i="222"/>
  <c r="S123" i="222"/>
  <c r="U123" i="222"/>
  <c r="P123" i="222"/>
  <c r="Q123" i="222"/>
  <c r="R123" i="222"/>
  <c r="R122" i="222"/>
  <c r="S122" i="222"/>
  <c r="P122" i="222"/>
  <c r="Q122" i="222"/>
  <c r="U122" i="222"/>
  <c r="Q121" i="222"/>
  <c r="R121" i="222"/>
  <c r="S121" i="222"/>
  <c r="P121" i="222"/>
  <c r="U121" i="222"/>
  <c r="T121" i="222"/>
  <c r="T120" i="222"/>
  <c r="R120" i="222"/>
  <c r="P120" i="222"/>
  <c r="U120" i="222"/>
  <c r="Q120" i="222"/>
  <c r="P119" i="222"/>
  <c r="R119" i="222"/>
  <c r="Q119" i="222"/>
  <c r="U119" i="222"/>
  <c r="T119" i="222"/>
  <c r="S119" i="222"/>
  <c r="S118" i="222"/>
  <c r="U118" i="222"/>
  <c r="T118" i="222"/>
  <c r="R118" i="222"/>
  <c r="Q118" i="222"/>
  <c r="P118" i="222"/>
  <c r="V118" i="222" s="1"/>
  <c r="X118" i="222" s="1"/>
  <c r="P117" i="222"/>
  <c r="S117" i="222"/>
  <c r="Q117" i="222"/>
  <c r="R117" i="222"/>
  <c r="T117" i="222"/>
  <c r="U117" i="222"/>
  <c r="U116" i="222"/>
  <c r="T116" i="222"/>
  <c r="S116" i="222"/>
  <c r="R116" i="222"/>
  <c r="Q116" i="222"/>
  <c r="P116" i="222"/>
  <c r="V116" i="222" s="1"/>
  <c r="X116" i="222" s="1"/>
  <c r="R115" i="222"/>
  <c r="S115" i="222"/>
  <c r="Q115" i="222"/>
  <c r="T115" i="222"/>
  <c r="P115" i="222"/>
  <c r="U115" i="222"/>
  <c r="R114" i="222"/>
  <c r="S114" i="222"/>
  <c r="P114" i="222"/>
  <c r="T114" i="222"/>
  <c r="U114" i="222"/>
  <c r="Q114" i="222"/>
  <c r="P113" i="222"/>
  <c r="U113" i="222"/>
  <c r="R113" i="222"/>
  <c r="Q113" i="222"/>
  <c r="T113" i="222"/>
  <c r="R112" i="222"/>
  <c r="Q112" i="222"/>
  <c r="P112" i="222"/>
  <c r="U112" i="222"/>
  <c r="S112" i="222"/>
  <c r="T111" i="222"/>
  <c r="R111" i="222"/>
  <c r="S111" i="222"/>
  <c r="U111" i="222"/>
  <c r="Q111" i="222"/>
  <c r="P111" i="222"/>
  <c r="V111" i="222" s="1"/>
  <c r="X111" i="222" s="1"/>
  <c r="T110" i="222"/>
  <c r="S110" i="222"/>
  <c r="Q110" i="222"/>
  <c r="R110" i="222"/>
  <c r="P110" i="222"/>
  <c r="V110" i="222" s="1"/>
  <c r="X110" i="222" s="1"/>
  <c r="T109" i="222"/>
  <c r="R109" i="222"/>
  <c r="U109" i="222"/>
  <c r="S109" i="222"/>
  <c r="P109" i="222"/>
  <c r="V109" i="222" s="1"/>
  <c r="X109" i="222" s="1"/>
  <c r="S108" i="222"/>
  <c r="U108" i="222"/>
  <c r="Q108" i="222"/>
  <c r="R108" i="222"/>
  <c r="T108" i="222"/>
  <c r="P108" i="222"/>
  <c r="Q107" i="222"/>
  <c r="R107" i="222"/>
  <c r="P107" i="222"/>
  <c r="S107" i="222"/>
  <c r="U107" i="222"/>
  <c r="U106" i="222"/>
  <c r="R106" i="222"/>
  <c r="S106" i="222"/>
  <c r="Q106" i="222"/>
  <c r="P106" i="222"/>
  <c r="T106" i="222"/>
  <c r="T105" i="222"/>
  <c r="P105" i="222"/>
  <c r="R105" i="222"/>
  <c r="S105" i="222"/>
  <c r="U105" i="222"/>
  <c r="R104" i="222"/>
  <c r="Q104" i="222"/>
  <c r="S104" i="222"/>
  <c r="T104" i="222"/>
  <c r="P104" i="222"/>
  <c r="U104" i="222"/>
  <c r="P103" i="222"/>
  <c r="Q103" i="222"/>
  <c r="R103" i="222"/>
  <c r="S103" i="222"/>
  <c r="U103" i="222"/>
  <c r="R102" i="222"/>
  <c r="S102" i="222"/>
  <c r="T102" i="222"/>
  <c r="U102" i="222"/>
  <c r="Q102" i="222"/>
  <c r="P102" i="222"/>
  <c r="V102" i="222" s="1"/>
  <c r="X102" i="222" s="1"/>
  <c r="R101" i="222"/>
  <c r="Q101" i="222"/>
  <c r="U101" i="222"/>
  <c r="P101" i="222"/>
  <c r="T101" i="222"/>
  <c r="S101" i="222"/>
  <c r="T100" i="222"/>
  <c r="U100" i="222"/>
  <c r="P100" i="222"/>
  <c r="S100" i="222"/>
  <c r="R100" i="222"/>
  <c r="Q100" i="222"/>
  <c r="P99" i="222"/>
  <c r="S99" i="222"/>
  <c r="U99" i="222"/>
  <c r="R99" i="222"/>
  <c r="Q99" i="222"/>
  <c r="R98" i="222"/>
  <c r="T98" i="222"/>
  <c r="P98" i="222"/>
  <c r="Q98" i="222"/>
  <c r="S98" i="222"/>
  <c r="U97" i="222"/>
  <c r="S97" i="222"/>
  <c r="Q97" i="222"/>
  <c r="P97" i="222"/>
  <c r="R97" i="222"/>
  <c r="T96" i="222"/>
  <c r="U96" i="222"/>
  <c r="P96" i="222"/>
  <c r="Q96" i="222"/>
  <c r="R96" i="222"/>
  <c r="R95" i="222"/>
  <c r="Q95" i="222"/>
  <c r="U95" i="222"/>
  <c r="T95" i="222"/>
  <c r="S95" i="222"/>
  <c r="U94" i="222"/>
  <c r="S94" i="222"/>
  <c r="R94" i="222"/>
  <c r="P94" i="222"/>
  <c r="Q94" i="222"/>
  <c r="T94" i="222"/>
  <c r="T93" i="222"/>
  <c r="Q93" i="222"/>
  <c r="U93" i="222"/>
  <c r="P93" i="222"/>
  <c r="R93" i="222"/>
  <c r="S93" i="222"/>
  <c r="P92" i="222"/>
  <c r="R92" i="222"/>
  <c r="Q92" i="222"/>
  <c r="S92" i="222"/>
  <c r="U92" i="222"/>
  <c r="U91" i="222"/>
  <c r="T91" i="222"/>
  <c r="R91" i="222"/>
  <c r="Q91" i="222"/>
  <c r="S91" i="222"/>
  <c r="P91" i="222"/>
  <c r="V91" i="222" s="1"/>
  <c r="X91" i="222" s="1"/>
  <c r="S90" i="222"/>
  <c r="T90" i="222"/>
  <c r="R90" i="222"/>
  <c r="U90" i="222"/>
  <c r="Q90" i="222"/>
  <c r="V90" i="222" s="1"/>
  <c r="X90" i="222" s="1"/>
  <c r="S89" i="222"/>
  <c r="T89" i="222"/>
  <c r="Q89" i="222"/>
  <c r="R89" i="222"/>
  <c r="U89" i="222"/>
  <c r="P89" i="222"/>
  <c r="V89" i="222" s="1"/>
  <c r="X89" i="222" s="1"/>
  <c r="Q88" i="222"/>
  <c r="U88" i="222"/>
  <c r="R88" i="222"/>
  <c r="T88" i="222"/>
  <c r="S88" i="222"/>
  <c r="P88" i="222"/>
  <c r="V88" i="222" s="1"/>
  <c r="X88" i="222" s="1"/>
  <c r="P87" i="222"/>
  <c r="T87" i="222"/>
  <c r="S87" i="222"/>
  <c r="R87" i="222"/>
  <c r="Q87" i="222"/>
  <c r="U87" i="222"/>
  <c r="S86" i="222"/>
  <c r="P86" i="222"/>
  <c r="Q86" i="222"/>
  <c r="R86" i="222"/>
  <c r="T86" i="222"/>
  <c r="U86" i="222"/>
  <c r="T85" i="222"/>
  <c r="P85" i="222"/>
  <c r="R85" i="222"/>
  <c r="S85" i="222"/>
  <c r="Q85" i="222"/>
  <c r="U85" i="222"/>
  <c r="R84" i="222"/>
  <c r="U84" i="222"/>
  <c r="Q84" i="222"/>
  <c r="S84" i="222"/>
  <c r="P84" i="222"/>
  <c r="V84" i="222" s="1"/>
  <c r="X84" i="222" s="1"/>
  <c r="U83" i="222"/>
  <c r="Q83" i="222"/>
  <c r="S83" i="222"/>
  <c r="R83" i="222"/>
  <c r="T83" i="222"/>
  <c r="U82" i="222"/>
  <c r="Q82" i="222"/>
  <c r="S82" i="222"/>
  <c r="T82" i="222"/>
  <c r="P82" i="222"/>
  <c r="R82" i="222"/>
  <c r="P81" i="222"/>
  <c r="U81" i="222"/>
  <c r="T81" i="222"/>
  <c r="S81" i="222"/>
  <c r="Q81" i="222"/>
  <c r="R81" i="222"/>
  <c r="U80" i="222"/>
  <c r="R80" i="222"/>
  <c r="P80" i="222"/>
  <c r="S80" i="222"/>
  <c r="Q80" i="222"/>
  <c r="T80" i="222"/>
  <c r="P79" i="222"/>
  <c r="U79" i="222"/>
  <c r="T79" i="222"/>
  <c r="R79" i="222"/>
  <c r="Q79" i="222"/>
  <c r="S79" i="222"/>
  <c r="P78" i="222"/>
  <c r="Q78" i="222"/>
  <c r="R78" i="222"/>
  <c r="U78" i="222"/>
  <c r="T78" i="222"/>
  <c r="S78" i="222"/>
  <c r="P77" i="222"/>
  <c r="S77" i="222"/>
  <c r="R77" i="222"/>
  <c r="T77" i="222"/>
  <c r="U77" i="222"/>
  <c r="S76" i="222"/>
  <c r="U76" i="222"/>
  <c r="P76" i="222"/>
  <c r="T76" i="222"/>
  <c r="R76" i="222"/>
  <c r="Q76" i="222"/>
  <c r="P75" i="222"/>
  <c r="Q75" i="222"/>
  <c r="R75" i="222"/>
  <c r="T75" i="222"/>
  <c r="U75" i="222"/>
  <c r="S75" i="222"/>
  <c r="U74" i="222"/>
  <c r="S74" i="222"/>
  <c r="Q74" i="222"/>
  <c r="R74" i="222"/>
  <c r="P74" i="222"/>
  <c r="T74" i="222"/>
  <c r="S73" i="222"/>
  <c r="P73" i="222"/>
  <c r="Q73" i="222"/>
  <c r="R73" i="222"/>
  <c r="U73" i="222"/>
  <c r="T73" i="222"/>
  <c r="Q72" i="222"/>
  <c r="R72" i="222"/>
  <c r="S72" i="222"/>
  <c r="U72" i="222"/>
  <c r="P72" i="222"/>
  <c r="V72" i="222" s="1"/>
  <c r="X72" i="222" s="1"/>
  <c r="S71" i="222"/>
  <c r="Q71" i="222"/>
  <c r="U71" i="222"/>
  <c r="R71" i="222"/>
  <c r="P71" i="222"/>
  <c r="T71" i="222"/>
  <c r="Q70" i="222"/>
  <c r="T70" i="222"/>
  <c r="P70" i="222"/>
  <c r="S70" i="222"/>
  <c r="U70" i="222"/>
  <c r="R70" i="222"/>
  <c r="R69" i="222"/>
  <c r="P69" i="222"/>
  <c r="U69" i="222"/>
  <c r="T69" i="222"/>
  <c r="S69" i="222"/>
  <c r="Q69" i="222"/>
  <c r="U68" i="222"/>
  <c r="Q68" i="222"/>
  <c r="R68" i="222"/>
  <c r="P68" i="222"/>
  <c r="T68" i="222"/>
  <c r="S68" i="222"/>
  <c r="U67" i="222"/>
  <c r="S67" i="222"/>
  <c r="R67" i="222"/>
  <c r="P67" i="222"/>
  <c r="Q67" i="222"/>
  <c r="R66" i="222"/>
  <c r="Q66" i="222"/>
  <c r="P66" i="222"/>
  <c r="T66" i="222"/>
  <c r="U66" i="222"/>
  <c r="P65" i="222"/>
  <c r="R65" i="222"/>
  <c r="U65" i="222"/>
  <c r="S65" i="222"/>
  <c r="Q65" i="222"/>
  <c r="T65" i="222"/>
  <c r="T64" i="222"/>
  <c r="S64" i="222"/>
  <c r="R64" i="222"/>
  <c r="Q64" i="222"/>
  <c r="U64" i="222"/>
  <c r="P64" i="222"/>
  <c r="V64" i="222" s="1"/>
  <c r="X64" i="222" s="1"/>
  <c r="U63" i="222"/>
  <c r="P63" i="222"/>
  <c r="Q63" i="222"/>
  <c r="S63" i="222"/>
  <c r="T63" i="222"/>
  <c r="R63" i="222"/>
  <c r="Q62" i="222"/>
  <c r="U62" i="222"/>
  <c r="R62" i="222"/>
  <c r="S62" i="222"/>
  <c r="T62" i="222"/>
  <c r="T61" i="222"/>
  <c r="P61" i="222"/>
  <c r="R61" i="222"/>
  <c r="Q61" i="222"/>
  <c r="S61" i="222"/>
  <c r="U61" i="222"/>
  <c r="S60" i="222"/>
  <c r="Q60" i="222"/>
  <c r="R60" i="222"/>
  <c r="P60" i="222"/>
  <c r="T60" i="222"/>
  <c r="U59" i="222"/>
  <c r="P59" i="222"/>
  <c r="Q59" i="222"/>
  <c r="S59" i="222"/>
  <c r="T59" i="222"/>
  <c r="U58" i="222"/>
  <c r="T58" i="222"/>
  <c r="R58" i="222"/>
  <c r="P58" i="222"/>
  <c r="S58" i="222"/>
  <c r="Q58" i="222"/>
  <c r="U57" i="222"/>
  <c r="Q57" i="222"/>
  <c r="P57" i="222"/>
  <c r="S57" i="222"/>
  <c r="T57" i="222"/>
  <c r="R57" i="222"/>
  <c r="R56" i="222"/>
  <c r="S56" i="222"/>
  <c r="P56" i="222"/>
  <c r="Q56" i="222"/>
  <c r="T56" i="222"/>
  <c r="S55" i="222"/>
  <c r="P55" i="222"/>
  <c r="Q55" i="222"/>
  <c r="U55" i="222"/>
  <c r="R55" i="222"/>
  <c r="T55" i="222"/>
  <c r="T54" i="222"/>
  <c r="P54" i="222"/>
  <c r="R54" i="222"/>
  <c r="U54" i="222"/>
  <c r="Q54" i="222"/>
  <c r="Q53" i="222"/>
  <c r="T53" i="222"/>
  <c r="S53" i="222"/>
  <c r="P53" i="222"/>
  <c r="U53" i="222"/>
  <c r="R53" i="222"/>
  <c r="R52" i="222"/>
  <c r="S52" i="222"/>
  <c r="Q52" i="222"/>
  <c r="P52" i="222"/>
  <c r="U52" i="222"/>
  <c r="R51" i="222"/>
  <c r="S51" i="222"/>
  <c r="T51" i="222"/>
  <c r="U51" i="222"/>
  <c r="Q51" i="222"/>
  <c r="P51" i="222"/>
  <c r="Q50" i="222"/>
  <c r="P50" i="222"/>
  <c r="S50" i="222"/>
  <c r="R50" i="222"/>
  <c r="T50" i="222"/>
  <c r="P49" i="222"/>
  <c r="Q49" i="222"/>
  <c r="T49" i="222"/>
  <c r="R49" i="222"/>
  <c r="S49" i="222"/>
  <c r="U49" i="222"/>
  <c r="P48" i="222"/>
  <c r="Q48" i="222"/>
  <c r="U48" i="222"/>
  <c r="T48" i="222"/>
  <c r="S48" i="222"/>
  <c r="R48" i="222"/>
  <c r="T47" i="222"/>
  <c r="S47" i="222"/>
  <c r="U47" i="222"/>
  <c r="R47" i="222"/>
  <c r="P47" i="222"/>
  <c r="Q47" i="222"/>
  <c r="P46" i="222"/>
  <c r="U46" i="222"/>
  <c r="T46" i="222"/>
  <c r="S46" i="222"/>
  <c r="Q46" i="222"/>
  <c r="R46" i="222"/>
  <c r="G46" i="222"/>
  <c r="P146" i="222"/>
  <c r="Q45" i="222"/>
  <c r="P45" i="222"/>
  <c r="R45" i="222"/>
  <c r="S45" i="222"/>
  <c r="U45" i="222"/>
  <c r="T45" i="222"/>
  <c r="P44" i="222"/>
  <c r="S44" i="222"/>
  <c r="R44" i="222"/>
  <c r="T44" i="222"/>
  <c r="Q44" i="222"/>
  <c r="U44" i="222"/>
  <c r="Q43" i="222"/>
  <c r="U43" i="222"/>
  <c r="P43" i="222"/>
  <c r="R43" i="222"/>
  <c r="S43" i="222"/>
  <c r="T43" i="222"/>
  <c r="S42" i="222"/>
  <c r="Q42" i="222"/>
  <c r="T42" i="222"/>
  <c r="R42" i="222"/>
  <c r="P42" i="222"/>
  <c r="Q41" i="222"/>
  <c r="R41" i="222"/>
  <c r="P41" i="222"/>
  <c r="T41" i="222"/>
  <c r="S41" i="222"/>
  <c r="U41" i="222"/>
  <c r="T148" i="222"/>
  <c r="G41" i="222"/>
  <c r="P40" i="222"/>
  <c r="S40" i="222"/>
  <c r="Q40" i="222"/>
  <c r="T40" i="222"/>
  <c r="U40" i="222"/>
  <c r="Q39" i="222"/>
  <c r="U39" i="222"/>
  <c r="P39" i="222"/>
  <c r="R39" i="222"/>
  <c r="S39" i="222"/>
  <c r="T39" i="222"/>
  <c r="R38" i="222"/>
  <c r="P38" i="222"/>
  <c r="S38" i="222"/>
  <c r="U38" i="222"/>
  <c r="T38" i="222"/>
  <c r="Q38" i="222"/>
  <c r="P37" i="222"/>
  <c r="R37" i="222"/>
  <c r="T37" i="222"/>
  <c r="S37" i="222"/>
  <c r="U37" i="222"/>
  <c r="R36" i="222"/>
  <c r="U36" i="222"/>
  <c r="S36" i="222"/>
  <c r="Q36" i="222"/>
  <c r="P36" i="222"/>
  <c r="T36" i="222"/>
  <c r="U35" i="222"/>
  <c r="R35" i="222"/>
  <c r="Q35" i="222"/>
  <c r="S35" i="222"/>
  <c r="T35" i="222"/>
  <c r="P35" i="222"/>
  <c r="P34" i="222"/>
  <c r="Q34" i="222"/>
  <c r="T34" i="222"/>
  <c r="S34" i="222"/>
  <c r="U34" i="222"/>
  <c r="R34" i="222"/>
  <c r="Q33" i="222"/>
  <c r="P33" i="222"/>
  <c r="U33" i="222"/>
  <c r="T33" i="222"/>
  <c r="R33" i="222"/>
  <c r="S33" i="222"/>
  <c r="R32" i="222"/>
  <c r="P32" i="222"/>
  <c r="S32" i="222"/>
  <c r="Q32" i="222"/>
  <c r="T32" i="222"/>
  <c r="Q31" i="222"/>
  <c r="R31" i="222"/>
  <c r="U31" i="222"/>
  <c r="S31" i="222"/>
  <c r="T31" i="222"/>
  <c r="P31" i="222"/>
  <c r="P30" i="222"/>
  <c r="U30" i="222"/>
  <c r="T30" i="222"/>
  <c r="Q30" i="222"/>
  <c r="R30" i="222"/>
  <c r="S30" i="222"/>
  <c r="Q28" i="222"/>
  <c r="P28" i="222"/>
  <c r="T28" i="222"/>
  <c r="U28" i="222"/>
  <c r="S28" i="222"/>
  <c r="U27" i="222"/>
  <c r="R27" i="222"/>
  <c r="T27" i="222"/>
  <c r="Q27" i="222"/>
  <c r="S27" i="222"/>
  <c r="Q26" i="222"/>
  <c r="R26" i="222"/>
  <c r="T26" i="222"/>
  <c r="S26" i="222"/>
  <c r="P26" i="222"/>
  <c r="R25" i="222"/>
  <c r="Q25" i="222"/>
  <c r="P25" i="222"/>
  <c r="T25" i="222"/>
  <c r="S25" i="222"/>
  <c r="T24" i="222"/>
  <c r="P24" i="222"/>
  <c r="Q24" i="222"/>
  <c r="S24" i="222"/>
  <c r="R24" i="222"/>
  <c r="Q23" i="222"/>
  <c r="S23" i="222"/>
  <c r="R23" i="222"/>
  <c r="P23" i="222"/>
  <c r="T23" i="222"/>
  <c r="S22" i="222"/>
  <c r="R22" i="222"/>
  <c r="T22" i="222"/>
  <c r="P22" i="222"/>
  <c r="Q22" i="222"/>
  <c r="Q21" i="222"/>
  <c r="S21" i="222"/>
  <c r="P21" i="222"/>
  <c r="T21" i="222"/>
  <c r="R21" i="222"/>
  <c r="P20" i="222"/>
  <c r="Q20" i="222"/>
  <c r="U20" i="222"/>
  <c r="R20" i="222"/>
  <c r="T20" i="222"/>
  <c r="S20" i="222"/>
  <c r="Q19" i="222"/>
  <c r="R19" i="222"/>
  <c r="P19" i="222"/>
  <c r="S19" i="222"/>
  <c r="T19" i="222"/>
  <c r="P18" i="222"/>
  <c r="S18" i="222"/>
  <c r="R18" i="222"/>
  <c r="T18" i="222"/>
  <c r="Q18" i="222"/>
  <c r="S17" i="222"/>
  <c r="P17" i="222"/>
  <c r="Q17" i="222"/>
  <c r="R17" i="222"/>
  <c r="T17" i="222"/>
  <c r="R16" i="222"/>
  <c r="S16" i="222"/>
  <c r="T16" i="222"/>
  <c r="Q16" i="222"/>
  <c r="P16" i="222"/>
  <c r="V16" i="222" s="1"/>
  <c r="X16" i="222" s="1"/>
  <c r="T15" i="222"/>
  <c r="Q15" i="222"/>
  <c r="P15" i="222"/>
  <c r="R15" i="222"/>
  <c r="S15" i="222"/>
  <c r="P14" i="222"/>
  <c r="Q14" i="222"/>
  <c r="S14" i="222"/>
  <c r="T14" i="222"/>
  <c r="R14" i="222"/>
  <c r="P13" i="222"/>
  <c r="T13" i="222"/>
  <c r="S13" i="222"/>
  <c r="Q13" i="222"/>
  <c r="R13" i="222"/>
  <c r="Q12" i="222"/>
  <c r="R12" i="222"/>
  <c r="U12" i="222"/>
  <c r="S12" i="222"/>
  <c r="T12" i="222"/>
  <c r="P12" i="222"/>
  <c r="V12" i="222" s="1"/>
  <c r="X12" i="222" s="1"/>
  <c r="P11" i="222"/>
  <c r="U11" i="222"/>
  <c r="Q11" i="222"/>
  <c r="S11" i="222"/>
  <c r="R11" i="222"/>
  <c r="T11" i="222"/>
  <c r="U10" i="222"/>
  <c r="S10" i="222"/>
  <c r="Q10" i="222"/>
  <c r="R10" i="222"/>
  <c r="T10" i="222"/>
  <c r="P10" i="222"/>
  <c r="V10" i="222" s="1"/>
  <c r="X10" i="222" s="1"/>
  <c r="R9" i="222"/>
  <c r="U9" i="222"/>
  <c r="T9" i="222"/>
  <c r="S9" i="222"/>
  <c r="Q9" i="222"/>
  <c r="P9" i="222"/>
  <c r="V9" i="222" s="1"/>
  <c r="X9" i="222" s="1"/>
  <c r="R8" i="222"/>
  <c r="T8" i="222"/>
  <c r="Q8" i="222"/>
  <c r="P8" i="222"/>
  <c r="S8" i="222"/>
  <c r="U7" i="222"/>
  <c r="T7" i="222"/>
  <c r="R7" i="222"/>
  <c r="P7" i="222"/>
  <c r="S7" i="222"/>
  <c r="Q7" i="222"/>
  <c r="R6" i="222"/>
  <c r="U6" i="222"/>
  <c r="Q6" i="222"/>
  <c r="S6" i="222"/>
  <c r="P6" i="222"/>
  <c r="T6" i="222"/>
  <c r="R145" i="222"/>
  <c r="G6" i="222"/>
  <c r="T5" i="222"/>
  <c r="Q5" i="222"/>
  <c r="P5" i="222"/>
  <c r="U5" i="222"/>
  <c r="R5" i="222"/>
  <c r="T146" i="222"/>
  <c r="G5" i="222"/>
  <c r="R4" i="222"/>
  <c r="S4" i="222"/>
  <c r="Q4" i="222"/>
  <c r="T4" i="222"/>
  <c r="U4" i="222"/>
  <c r="G4" i="222"/>
  <c r="T145" i="222"/>
  <c r="T3" i="222"/>
  <c r="R3" i="222"/>
  <c r="U3" i="222"/>
  <c r="Q3" i="222"/>
  <c r="P3" i="222"/>
  <c r="S3" i="222"/>
  <c r="R146" i="222"/>
  <c r="O146" i="222"/>
  <c r="P2" i="222"/>
  <c r="T2" i="222"/>
  <c r="S2" i="222"/>
  <c r="Q2" i="222"/>
  <c r="E141" i="222"/>
  <c r="U2" i="222"/>
  <c r="G2" i="222"/>
  <c r="A141" i="222"/>
  <c r="M151" i="222" s="1"/>
  <c r="S146" i="222"/>
  <c r="U146" i="222"/>
  <c r="T9" i="221"/>
  <c r="R9" i="221"/>
  <c r="S9" i="221"/>
  <c r="Q9" i="221"/>
  <c r="P9" i="221"/>
  <c r="U9" i="221"/>
  <c r="R10" i="221"/>
  <c r="T10" i="221"/>
  <c r="S10" i="221"/>
  <c r="Q10" i="221"/>
  <c r="P10" i="221"/>
  <c r="U10" i="221"/>
  <c r="T11" i="221"/>
  <c r="Q11" i="221"/>
  <c r="P11" i="221"/>
  <c r="S11" i="221"/>
  <c r="R11" i="221"/>
  <c r="U11" i="221"/>
  <c r="T12" i="221"/>
  <c r="R12" i="221"/>
  <c r="P12" i="221"/>
  <c r="S12" i="221"/>
  <c r="Q12" i="221"/>
  <c r="U12" i="221"/>
  <c r="Q13" i="221"/>
  <c r="S13" i="221"/>
  <c r="T13" i="221"/>
  <c r="U13" i="221"/>
  <c r="P13" i="221"/>
  <c r="R13" i="221"/>
  <c r="T14" i="221"/>
  <c r="P14" i="221"/>
  <c r="Q14" i="221"/>
  <c r="R14" i="221"/>
  <c r="S14" i="221"/>
  <c r="U14" i="221"/>
  <c r="S15" i="221"/>
  <c r="Q15" i="221"/>
  <c r="T15" i="221"/>
  <c r="R15" i="221"/>
  <c r="U15" i="221"/>
  <c r="P15" i="221"/>
  <c r="V15" i="221" s="1"/>
  <c r="X15" i="221" s="1"/>
  <c r="P16" i="221"/>
  <c r="T16" i="221"/>
  <c r="Q16" i="221"/>
  <c r="U16" i="221"/>
  <c r="S16" i="221"/>
  <c r="R16" i="221"/>
  <c r="T17" i="221"/>
  <c r="R17" i="221"/>
  <c r="Q17" i="221"/>
  <c r="U17" i="221"/>
  <c r="S17" i="221"/>
  <c r="P17" i="221"/>
  <c r="V17" i="221" s="1"/>
  <c r="X17" i="221" s="1"/>
  <c r="S18" i="221"/>
  <c r="P18" i="221"/>
  <c r="T18" i="221"/>
  <c r="R18" i="221"/>
  <c r="Q18" i="221"/>
  <c r="U18" i="221"/>
  <c r="T19" i="221"/>
  <c r="U19" i="221"/>
  <c r="Q19" i="221"/>
  <c r="R19" i="221"/>
  <c r="P19" i="221"/>
  <c r="S19" i="221"/>
  <c r="P20" i="221"/>
  <c r="S20" i="221"/>
  <c r="U20" i="221"/>
  <c r="T20" i="221"/>
  <c r="R20" i="221"/>
  <c r="Q20" i="221"/>
  <c r="R21" i="221"/>
  <c r="U21" i="221"/>
  <c r="Q21" i="221"/>
  <c r="P21" i="221"/>
  <c r="S21" i="221"/>
  <c r="T21" i="221"/>
  <c r="S22" i="221"/>
  <c r="U22" i="221"/>
  <c r="P22" i="221"/>
  <c r="T22" i="221"/>
  <c r="Q22" i="221"/>
  <c r="R22" i="221"/>
  <c r="T23" i="221"/>
  <c r="S23" i="221"/>
  <c r="U23" i="221"/>
  <c r="Q23" i="221"/>
  <c r="P23" i="221"/>
  <c r="R23" i="221"/>
  <c r="T24" i="221"/>
  <c r="U24" i="221"/>
  <c r="S24" i="221"/>
  <c r="Q24" i="221"/>
  <c r="R24" i="221"/>
  <c r="P24" i="221"/>
  <c r="V24" i="221" s="1"/>
  <c r="X24" i="221" s="1"/>
  <c r="S25" i="221"/>
  <c r="R25" i="221"/>
  <c r="Q25" i="221"/>
  <c r="P25" i="221"/>
  <c r="T25" i="221"/>
  <c r="U25" i="221"/>
  <c r="P26" i="221"/>
  <c r="T26" i="221"/>
  <c r="S26" i="221"/>
  <c r="R26" i="221"/>
  <c r="Q26" i="221"/>
  <c r="U26" i="221"/>
  <c r="S27" i="221"/>
  <c r="Q27" i="221"/>
  <c r="R27" i="221"/>
  <c r="P27" i="221"/>
  <c r="U27" i="221"/>
  <c r="T27" i="221"/>
  <c r="R20" i="219"/>
  <c r="T20" i="219"/>
  <c r="P20" i="219"/>
  <c r="S20" i="219"/>
  <c r="U20" i="219"/>
  <c r="S19" i="219"/>
  <c r="P19" i="219"/>
  <c r="T19" i="219"/>
  <c r="R19" i="219"/>
  <c r="U19" i="219"/>
  <c r="R18" i="219"/>
  <c r="P18" i="219"/>
  <c r="T18" i="219"/>
  <c r="S18" i="219"/>
  <c r="U18" i="219"/>
  <c r="U17" i="219"/>
  <c r="S17" i="219"/>
  <c r="R17" i="219"/>
  <c r="P17" i="219"/>
  <c r="T17" i="219"/>
  <c r="P16" i="219"/>
  <c r="T16" i="219"/>
  <c r="S16" i="219"/>
  <c r="U16" i="219"/>
  <c r="R16" i="219"/>
  <c r="Q15" i="219"/>
  <c r="U15" i="219"/>
  <c r="T15" i="219"/>
  <c r="S15" i="219"/>
  <c r="T14" i="219"/>
  <c r="R14" i="219"/>
  <c r="S14" i="219"/>
  <c r="U14" i="219"/>
  <c r="Q14" i="219"/>
  <c r="V14" i="219" s="1"/>
  <c r="X14" i="219" s="1"/>
  <c r="U13" i="219"/>
  <c r="T13" i="219"/>
  <c r="R13" i="219"/>
  <c r="S13" i="219"/>
  <c r="Q13" i="219"/>
  <c r="V13" i="219" s="1"/>
  <c r="X13" i="219" s="1"/>
  <c r="U12" i="219"/>
  <c r="T12" i="219"/>
  <c r="S12" i="219"/>
  <c r="Q12" i="219"/>
  <c r="R12" i="219"/>
  <c r="U11" i="219"/>
  <c r="T11" i="219"/>
  <c r="Q11" i="219"/>
  <c r="S11" i="219"/>
  <c r="R11" i="219"/>
  <c r="T10" i="219"/>
  <c r="U10" i="219"/>
  <c r="S10" i="219"/>
  <c r="Q10" i="219"/>
  <c r="R10" i="219"/>
  <c r="S9" i="219"/>
  <c r="R9" i="219"/>
  <c r="Q9" i="219"/>
  <c r="U9" i="219"/>
  <c r="T9" i="219"/>
  <c r="Q8" i="219"/>
  <c r="S8" i="219"/>
  <c r="U8" i="219"/>
  <c r="T8" i="219"/>
  <c r="R8" i="219"/>
  <c r="R7" i="219"/>
  <c r="Q7" i="219"/>
  <c r="S7" i="219"/>
  <c r="T7" i="219"/>
  <c r="U7" i="219"/>
  <c r="R6" i="219"/>
  <c r="U6" i="219"/>
  <c r="Q6" i="219"/>
  <c r="T6" i="219"/>
  <c r="S6" i="219"/>
  <c r="R5" i="219"/>
  <c r="T5" i="219"/>
  <c r="Q5" i="219"/>
  <c r="S5" i="219"/>
  <c r="U5" i="219"/>
  <c r="S4" i="219"/>
  <c r="T4" i="219"/>
  <c r="Q4" i="219"/>
  <c r="R4" i="219"/>
  <c r="U4" i="219"/>
  <c r="Q3" i="219"/>
  <c r="R3" i="219"/>
  <c r="U3" i="219"/>
  <c r="T3" i="219"/>
  <c r="S3" i="219"/>
  <c r="R2" i="219"/>
  <c r="U2" i="219"/>
  <c r="S2" i="219"/>
  <c r="T2" i="219"/>
  <c r="Q2" i="219"/>
  <c r="V2" i="219" s="1"/>
  <c r="X2" i="219" s="1"/>
  <c r="G3" i="220"/>
  <c r="R149" i="220"/>
  <c r="O149" i="220"/>
  <c r="O150" i="220"/>
  <c r="Q150" i="220" s="1"/>
  <c r="G4" i="220"/>
  <c r="T148" i="220"/>
  <c r="G40" i="220"/>
  <c r="S151" i="220"/>
  <c r="G89" i="220"/>
  <c r="P148" i="220"/>
  <c r="Q148" i="220" s="1"/>
  <c r="P151" i="220"/>
  <c r="G129" i="220"/>
  <c r="G2" i="220"/>
  <c r="O151" i="220"/>
  <c r="A144" i="220"/>
  <c r="M154" i="220" s="1"/>
  <c r="S145" i="221"/>
  <c r="G29" i="221"/>
  <c r="S148" i="221"/>
  <c r="G40" i="221"/>
  <c r="T148" i="221"/>
  <c r="G41" i="221"/>
  <c r="U148" i="221"/>
  <c r="G67" i="221"/>
  <c r="R148" i="221"/>
  <c r="G113" i="221"/>
  <c r="P148" i="221"/>
  <c r="G127" i="221"/>
  <c r="G3" i="221"/>
  <c r="O146" i="221"/>
  <c r="R146" i="221"/>
  <c r="T145" i="221"/>
  <c r="O147" i="221"/>
  <c r="Q147" i="221" s="1"/>
  <c r="G4" i="221"/>
  <c r="G5" i="221"/>
  <c r="T146" i="221"/>
  <c r="R145" i="221"/>
  <c r="R151" i="221" s="1"/>
  <c r="G6" i="221"/>
  <c r="Q139" i="221"/>
  <c r="T139" i="221"/>
  <c r="U139" i="221"/>
  <c r="S139" i="221"/>
  <c r="U138" i="221"/>
  <c r="Q138" i="221"/>
  <c r="P138" i="221"/>
  <c r="S138" i="221"/>
  <c r="R138" i="221"/>
  <c r="P137" i="221"/>
  <c r="U137" i="221"/>
  <c r="T137" i="221"/>
  <c r="Q137" i="221"/>
  <c r="S137" i="221"/>
  <c r="Q136" i="221"/>
  <c r="S136" i="221"/>
  <c r="P136" i="221"/>
  <c r="R136" i="221"/>
  <c r="T136" i="221"/>
  <c r="U135" i="221"/>
  <c r="Q135" i="221"/>
  <c r="P135" i="221"/>
  <c r="S135" i="221"/>
  <c r="T135" i="221"/>
  <c r="S134" i="221"/>
  <c r="Q134" i="221"/>
  <c r="U134" i="221"/>
  <c r="T134" i="221"/>
  <c r="R134" i="221"/>
  <c r="T133" i="221"/>
  <c r="R133" i="221"/>
  <c r="Q133" i="221"/>
  <c r="U133" i="221"/>
  <c r="S133" i="221"/>
  <c r="P132" i="221"/>
  <c r="R132" i="221"/>
  <c r="S132" i="221"/>
  <c r="T132" i="221"/>
  <c r="Q132" i="221"/>
  <c r="Q131" i="221"/>
  <c r="S131" i="221"/>
  <c r="R131" i="221"/>
  <c r="P131" i="221"/>
  <c r="U131" i="221"/>
  <c r="T130" i="221"/>
  <c r="U130" i="221"/>
  <c r="R130" i="221"/>
  <c r="S130" i="221"/>
  <c r="P130" i="221"/>
  <c r="V130" i="221" s="1"/>
  <c r="X130" i="221" s="1"/>
  <c r="S129" i="221"/>
  <c r="Q129" i="221"/>
  <c r="P129" i="221"/>
  <c r="T129" i="221"/>
  <c r="U129" i="221"/>
  <c r="U128" i="221"/>
  <c r="Q128" i="221"/>
  <c r="T128" i="221"/>
  <c r="R128" i="221"/>
  <c r="S128" i="221"/>
  <c r="P127" i="221"/>
  <c r="Q127" i="221"/>
  <c r="R127" i="221"/>
  <c r="T127" i="221"/>
  <c r="S127" i="221"/>
  <c r="U127" i="221"/>
  <c r="Q126" i="221"/>
  <c r="R126" i="221"/>
  <c r="S126" i="221"/>
  <c r="P126" i="221"/>
  <c r="U126" i="221"/>
  <c r="Q125" i="221"/>
  <c r="P125" i="221"/>
  <c r="T125" i="221"/>
  <c r="U125" i="221"/>
  <c r="S125" i="221"/>
  <c r="P124" i="221"/>
  <c r="U124" i="221"/>
  <c r="S124" i="221"/>
  <c r="Q124" i="221"/>
  <c r="R124" i="221"/>
  <c r="R123" i="221"/>
  <c r="S123" i="221"/>
  <c r="T123" i="221"/>
  <c r="P123" i="221"/>
  <c r="Q123" i="221"/>
  <c r="T122" i="221"/>
  <c r="S122" i="221"/>
  <c r="R122" i="221"/>
  <c r="Q122" i="221"/>
  <c r="U122" i="221"/>
  <c r="P122" i="221"/>
  <c r="V122" i="221" s="1"/>
  <c r="X122" i="221" s="1"/>
  <c r="S121" i="221"/>
  <c r="T121" i="221"/>
  <c r="R121" i="221"/>
  <c r="Q121" i="221"/>
  <c r="P121" i="221"/>
  <c r="V121" i="221" s="1"/>
  <c r="X121" i="221" s="1"/>
  <c r="P120" i="221"/>
  <c r="S120" i="221"/>
  <c r="R120" i="221"/>
  <c r="Q120" i="221"/>
  <c r="U120" i="221"/>
  <c r="P119" i="221"/>
  <c r="S119" i="221"/>
  <c r="R119" i="221"/>
  <c r="Q119" i="221"/>
  <c r="T119" i="221"/>
  <c r="U119" i="221"/>
  <c r="P118" i="221"/>
  <c r="S118" i="221"/>
  <c r="U118" i="221"/>
  <c r="R118" i="221"/>
  <c r="Q118" i="221"/>
  <c r="T118" i="221"/>
  <c r="S117" i="221"/>
  <c r="U117" i="221"/>
  <c r="Q117" i="221"/>
  <c r="T117" i="221"/>
  <c r="P117" i="221"/>
  <c r="V117" i="221" s="1"/>
  <c r="X117" i="221" s="1"/>
  <c r="T116" i="221"/>
  <c r="S116" i="221"/>
  <c r="Q116" i="221"/>
  <c r="P116" i="221"/>
  <c r="R116" i="221"/>
  <c r="R115" i="221"/>
  <c r="U115" i="221"/>
  <c r="P115" i="221"/>
  <c r="Q115" i="221"/>
  <c r="S115" i="221"/>
  <c r="T115" i="221"/>
  <c r="T114" i="221"/>
  <c r="Q114" i="221"/>
  <c r="S114" i="221"/>
  <c r="R114" i="221"/>
  <c r="P114" i="221"/>
  <c r="V114" i="221" s="1"/>
  <c r="X114" i="221" s="1"/>
  <c r="Q113" i="221"/>
  <c r="R113" i="221"/>
  <c r="P113" i="221"/>
  <c r="T113" i="221"/>
  <c r="S113" i="221"/>
  <c r="U113" i="221"/>
  <c r="Q112" i="221"/>
  <c r="T112" i="221"/>
  <c r="S112" i="221"/>
  <c r="R112" i="221"/>
  <c r="P112" i="221"/>
  <c r="V112" i="221" s="1"/>
  <c r="X112" i="221" s="1"/>
  <c r="R111" i="221"/>
  <c r="S111" i="221"/>
  <c r="T111" i="221"/>
  <c r="U111" i="221"/>
  <c r="Q111" i="221"/>
  <c r="V111" i="221" s="1"/>
  <c r="X111" i="221" s="1"/>
  <c r="Q110" i="221"/>
  <c r="T110" i="221"/>
  <c r="R110" i="221"/>
  <c r="U110" i="221"/>
  <c r="P110" i="221"/>
  <c r="V110" i="221" s="1"/>
  <c r="X110" i="221" s="1"/>
  <c r="U109" i="221"/>
  <c r="R109" i="221"/>
  <c r="S109" i="221"/>
  <c r="P109" i="221"/>
  <c r="T109" i="221"/>
  <c r="T108" i="221"/>
  <c r="P108" i="221"/>
  <c r="S108" i="221"/>
  <c r="R108" i="221"/>
  <c r="Q108" i="221"/>
  <c r="U108" i="221"/>
  <c r="T107" i="221"/>
  <c r="P107" i="221"/>
  <c r="S107" i="221"/>
  <c r="U107" i="221"/>
  <c r="Q107" i="221"/>
  <c r="S106" i="221"/>
  <c r="R106" i="221"/>
  <c r="T106" i="221"/>
  <c r="Q106" i="221"/>
  <c r="P106" i="221"/>
  <c r="U106" i="221"/>
  <c r="Q105" i="221"/>
  <c r="U105" i="221"/>
  <c r="T105" i="221"/>
  <c r="P105" i="221"/>
  <c r="R105" i="221"/>
  <c r="U104" i="221"/>
  <c r="R104" i="221"/>
  <c r="P104" i="221"/>
  <c r="T104" i="221"/>
  <c r="Q104" i="221"/>
  <c r="R103" i="221"/>
  <c r="Q103" i="221"/>
  <c r="T103" i="221"/>
  <c r="U103" i="221"/>
  <c r="P103" i="221"/>
  <c r="V103" i="221" s="1"/>
  <c r="X103" i="221" s="1"/>
  <c r="S102" i="221"/>
  <c r="U102" i="221"/>
  <c r="Q102" i="221"/>
  <c r="P102" i="221"/>
  <c r="T102" i="221"/>
  <c r="S101" i="221"/>
  <c r="T101" i="221"/>
  <c r="R101" i="221"/>
  <c r="U101" i="221"/>
  <c r="Q101" i="221"/>
  <c r="V101" i="221" s="1"/>
  <c r="X101" i="221" s="1"/>
  <c r="U100" i="221"/>
  <c r="P100" i="221"/>
  <c r="S100" i="221"/>
  <c r="T100" i="221"/>
  <c r="R100" i="221"/>
  <c r="Q99" i="221"/>
  <c r="T99" i="221"/>
  <c r="P99" i="221"/>
  <c r="R99" i="221"/>
  <c r="S99" i="221"/>
  <c r="S98" i="221"/>
  <c r="R98" i="221"/>
  <c r="T98" i="221"/>
  <c r="P98" i="221"/>
  <c r="U98" i="221"/>
  <c r="S97" i="221"/>
  <c r="Q97" i="221"/>
  <c r="R97" i="221"/>
  <c r="P97" i="221"/>
  <c r="U97" i="221"/>
  <c r="U96" i="221"/>
  <c r="T96" i="221"/>
  <c r="P96" i="221"/>
  <c r="S96" i="221"/>
  <c r="Q96" i="221"/>
  <c r="Q95" i="221"/>
  <c r="R95" i="221"/>
  <c r="S95" i="221"/>
  <c r="T95" i="221"/>
  <c r="P95" i="221"/>
  <c r="V95" i="221" s="1"/>
  <c r="X95" i="221" s="1"/>
  <c r="S94" i="221"/>
  <c r="T94" i="221"/>
  <c r="R94" i="221"/>
  <c r="U94" i="221"/>
  <c r="P94" i="221"/>
  <c r="V94" i="221" s="1"/>
  <c r="X94" i="221" s="1"/>
  <c r="S93" i="221"/>
  <c r="R93" i="221"/>
  <c r="U93" i="221"/>
  <c r="Q93" i="221"/>
  <c r="T93" i="221"/>
  <c r="P93" i="221"/>
  <c r="V93" i="221" s="1"/>
  <c r="X93" i="221" s="1"/>
  <c r="T92" i="221"/>
  <c r="S92" i="221"/>
  <c r="U92" i="221"/>
  <c r="R92" i="221"/>
  <c r="Q92" i="221"/>
  <c r="V92" i="221" s="1"/>
  <c r="X92" i="221" s="1"/>
  <c r="R91" i="221"/>
  <c r="S91" i="221"/>
  <c r="T91" i="221"/>
  <c r="U91" i="221"/>
  <c r="P91" i="221"/>
  <c r="V91" i="221" s="1"/>
  <c r="X91" i="221" s="1"/>
  <c r="P90" i="221"/>
  <c r="Q90" i="221"/>
  <c r="T90" i="221"/>
  <c r="R90" i="221"/>
  <c r="S90" i="221"/>
  <c r="Q89" i="221"/>
  <c r="P89" i="221"/>
  <c r="U89" i="221"/>
  <c r="T89" i="221"/>
  <c r="S89" i="221"/>
  <c r="R89" i="221"/>
  <c r="S88" i="221"/>
  <c r="T88" i="221"/>
  <c r="U88" i="221"/>
  <c r="P88" i="221"/>
  <c r="Q88" i="221"/>
  <c r="S87" i="221"/>
  <c r="U87" i="221"/>
  <c r="R87" i="221"/>
  <c r="T87" i="221"/>
  <c r="P87" i="221"/>
  <c r="V87" i="221" s="1"/>
  <c r="X87" i="221" s="1"/>
  <c r="U86" i="221"/>
  <c r="R86" i="221"/>
  <c r="Q86" i="221"/>
  <c r="S86" i="221"/>
  <c r="P86" i="221"/>
  <c r="V86" i="221" s="1"/>
  <c r="X86" i="221" s="1"/>
  <c r="Q85" i="221"/>
  <c r="R85" i="221"/>
  <c r="T85" i="221"/>
  <c r="S85" i="221"/>
  <c r="U85" i="221"/>
  <c r="P84" i="221"/>
  <c r="R84" i="221"/>
  <c r="U84" i="221"/>
  <c r="S84" i="221"/>
  <c r="T84" i="221"/>
  <c r="S83" i="221"/>
  <c r="T83" i="221"/>
  <c r="U83" i="221"/>
  <c r="P83" i="221"/>
  <c r="R83" i="221"/>
  <c r="Q83" i="221"/>
  <c r="P82" i="221"/>
  <c r="T82" i="221"/>
  <c r="Q82" i="221"/>
  <c r="R82" i="221"/>
  <c r="U82" i="221"/>
  <c r="P81" i="221"/>
  <c r="U81" i="221"/>
  <c r="Q81" i="221"/>
  <c r="S81" i="221"/>
  <c r="T81" i="221"/>
  <c r="R81" i="221"/>
  <c r="T80" i="221"/>
  <c r="U80" i="221"/>
  <c r="R80" i="221"/>
  <c r="Q80" i="221"/>
  <c r="P80" i="221"/>
  <c r="V80" i="221" s="1"/>
  <c r="X80" i="221" s="1"/>
  <c r="T79" i="221"/>
  <c r="P79" i="221"/>
  <c r="U79" i="221"/>
  <c r="S79" i="221"/>
  <c r="Q79" i="221"/>
  <c r="R79" i="221"/>
  <c r="Q78" i="221"/>
  <c r="R78" i="221"/>
  <c r="T78" i="221"/>
  <c r="U78" i="221"/>
  <c r="P78" i="221"/>
  <c r="V78" i="221" s="1"/>
  <c r="X78" i="221" s="1"/>
  <c r="S77" i="221"/>
  <c r="Q77" i="221"/>
  <c r="R77" i="221"/>
  <c r="T77" i="221"/>
  <c r="U77" i="221"/>
  <c r="P77" i="221"/>
  <c r="V77" i="221" s="1"/>
  <c r="X77" i="221" s="1"/>
  <c r="R76" i="221"/>
  <c r="P76" i="221"/>
  <c r="T76" i="221"/>
  <c r="S76" i="221"/>
  <c r="U76" i="221"/>
  <c r="T75" i="221"/>
  <c r="R75" i="221"/>
  <c r="P75" i="221"/>
  <c r="S75" i="221"/>
  <c r="Q75" i="221"/>
  <c r="U75" i="221"/>
  <c r="R74" i="221"/>
  <c r="U74" i="221"/>
  <c r="S74" i="221"/>
  <c r="T74" i="221"/>
  <c r="Q74" i="221"/>
  <c r="V74" i="221" s="1"/>
  <c r="X74" i="221" s="1"/>
  <c r="R73" i="221"/>
  <c r="Q73" i="221"/>
  <c r="S73" i="221"/>
  <c r="U73" i="221"/>
  <c r="P73" i="221"/>
  <c r="V73" i="221" s="1"/>
  <c r="X73" i="221" s="1"/>
  <c r="P72" i="221"/>
  <c r="R72" i="221"/>
  <c r="Q72" i="221"/>
  <c r="S72" i="221"/>
  <c r="T72" i="221"/>
  <c r="U72" i="221"/>
  <c r="Q71" i="221"/>
  <c r="U71" i="221"/>
  <c r="T71" i="221"/>
  <c r="R71" i="221"/>
  <c r="S71" i="221"/>
  <c r="P71" i="221"/>
  <c r="V71" i="221" s="1"/>
  <c r="X71" i="221" s="1"/>
  <c r="T70" i="221"/>
  <c r="Q70" i="221"/>
  <c r="R70" i="221"/>
  <c r="S70" i="221"/>
  <c r="P70" i="221"/>
  <c r="U70" i="221"/>
  <c r="T69" i="221"/>
  <c r="P69" i="221"/>
  <c r="S69" i="221"/>
  <c r="Q69" i="221"/>
  <c r="U69" i="221"/>
  <c r="U68" i="221"/>
  <c r="R68" i="221"/>
  <c r="T68" i="221"/>
  <c r="S68" i="221"/>
  <c r="P68" i="221"/>
  <c r="V68" i="221" s="1"/>
  <c r="X68" i="221" s="1"/>
  <c r="R67" i="221"/>
  <c r="T67" i="221"/>
  <c r="Q67" i="221"/>
  <c r="P67" i="221"/>
  <c r="U67" i="221"/>
  <c r="T66" i="221"/>
  <c r="U66" i="221"/>
  <c r="Q66" i="221"/>
  <c r="R66" i="221"/>
  <c r="P66" i="221"/>
  <c r="S66" i="221"/>
  <c r="Q65" i="221"/>
  <c r="P65" i="221"/>
  <c r="R65" i="221"/>
  <c r="T65" i="221"/>
  <c r="S65" i="221"/>
  <c r="U65" i="221"/>
  <c r="T64" i="221"/>
  <c r="U64" i="221"/>
  <c r="S64" i="221"/>
  <c r="R64" i="221"/>
  <c r="Q64" i="221"/>
  <c r="V64" i="221" s="1"/>
  <c r="X64" i="221" s="1"/>
  <c r="P63" i="221"/>
  <c r="R63" i="221"/>
  <c r="T63" i="221"/>
  <c r="U63" i="221"/>
  <c r="S63" i="221"/>
  <c r="Q62" i="221"/>
  <c r="P62" i="221"/>
  <c r="R62" i="221"/>
  <c r="S62" i="221"/>
  <c r="U62" i="221"/>
  <c r="T62" i="221"/>
  <c r="P61" i="221"/>
  <c r="Q61" i="221"/>
  <c r="S61" i="221"/>
  <c r="U61" i="221"/>
  <c r="R61" i="221"/>
  <c r="U60" i="221"/>
  <c r="P60" i="221"/>
  <c r="R60" i="221"/>
  <c r="T60" i="221"/>
  <c r="S60" i="221"/>
  <c r="P59" i="221"/>
  <c r="R59" i="221"/>
  <c r="Q59" i="221"/>
  <c r="S59" i="221"/>
  <c r="T59" i="221"/>
  <c r="U59" i="221"/>
  <c r="R58" i="221"/>
  <c r="P58" i="221"/>
  <c r="Q58" i="221"/>
  <c r="U58" i="221"/>
  <c r="T58" i="221"/>
  <c r="S58" i="221"/>
  <c r="Q57" i="221"/>
  <c r="S57" i="221"/>
  <c r="P57" i="221"/>
  <c r="R57" i="221"/>
  <c r="T57" i="221"/>
  <c r="U57" i="221"/>
  <c r="S56" i="221"/>
  <c r="P56" i="221"/>
  <c r="T56" i="221"/>
  <c r="Q56" i="221"/>
  <c r="R56" i="221"/>
  <c r="Q55" i="221"/>
  <c r="P55" i="221"/>
  <c r="R55" i="221"/>
  <c r="T55" i="221"/>
  <c r="U55" i="221"/>
  <c r="U54" i="221"/>
  <c r="Q54" i="221"/>
  <c r="T54" i="221"/>
  <c r="P54" i="221"/>
  <c r="S54" i="221"/>
  <c r="R53" i="221"/>
  <c r="P53" i="221"/>
  <c r="Q53" i="221"/>
  <c r="S53" i="221"/>
  <c r="U53" i="221"/>
  <c r="P52" i="221"/>
  <c r="R52" i="221"/>
  <c r="Q52" i="221"/>
  <c r="U52" i="221"/>
  <c r="S52" i="221"/>
  <c r="P51" i="221"/>
  <c r="R51" i="221"/>
  <c r="U51" i="221"/>
  <c r="T51" i="221"/>
  <c r="S51" i="221"/>
  <c r="U50" i="221"/>
  <c r="R50" i="221"/>
  <c r="T50" i="221"/>
  <c r="P50" i="221"/>
  <c r="Q50" i="221"/>
  <c r="S50" i="221"/>
  <c r="P49" i="221"/>
  <c r="T49" i="221"/>
  <c r="R49" i="221"/>
  <c r="Q49" i="221"/>
  <c r="U49" i="221"/>
  <c r="S49" i="221"/>
  <c r="P48" i="221"/>
  <c r="S48" i="221"/>
  <c r="T48" i="221"/>
  <c r="R48" i="221"/>
  <c r="Q48" i="221"/>
  <c r="P47" i="221"/>
  <c r="U47" i="221"/>
  <c r="S47" i="221"/>
  <c r="T47" i="221"/>
  <c r="R47" i="221"/>
  <c r="Q47" i="221"/>
  <c r="R46" i="221"/>
  <c r="Q46" i="221"/>
  <c r="S46" i="221"/>
  <c r="U46" i="221"/>
  <c r="T46" i="221"/>
  <c r="R45" i="221"/>
  <c r="P45" i="221"/>
  <c r="Q45" i="221"/>
  <c r="S45" i="221"/>
  <c r="T45" i="221"/>
  <c r="S44" i="221"/>
  <c r="U44" i="221"/>
  <c r="T44" i="221"/>
  <c r="R44" i="221"/>
  <c r="P44" i="221"/>
  <c r="Q44" i="221"/>
  <c r="T43" i="221"/>
  <c r="R43" i="221"/>
  <c r="Q43" i="221"/>
  <c r="S43" i="221"/>
  <c r="P43" i="221"/>
  <c r="V43" i="221" s="1"/>
  <c r="X43" i="221" s="1"/>
  <c r="P42" i="221"/>
  <c r="T42" i="221"/>
  <c r="Q42" i="221"/>
  <c r="U42" i="221"/>
  <c r="S42" i="221"/>
  <c r="R42" i="221"/>
  <c r="P41" i="221"/>
  <c r="S41" i="221"/>
  <c r="Q41" i="221"/>
  <c r="R41" i="221"/>
  <c r="T41" i="221"/>
  <c r="U41" i="221"/>
  <c r="R40" i="221"/>
  <c r="P40" i="221"/>
  <c r="S40" i="221"/>
  <c r="U40" i="221"/>
  <c r="Q40" i="221"/>
  <c r="T40" i="221"/>
  <c r="R39" i="221"/>
  <c r="U39" i="221"/>
  <c r="P39" i="221"/>
  <c r="S39" i="221"/>
  <c r="Q39" i="221"/>
  <c r="T39" i="221"/>
  <c r="U38" i="221"/>
  <c r="R38" i="221"/>
  <c r="T38" i="221"/>
  <c r="S38" i="221"/>
  <c r="P38" i="221"/>
  <c r="Q38" i="221"/>
  <c r="R37" i="221"/>
  <c r="U37" i="221"/>
  <c r="P37" i="221"/>
  <c r="S37" i="221"/>
  <c r="T37" i="221"/>
  <c r="Q37" i="221"/>
  <c r="S36" i="221"/>
  <c r="P36" i="221"/>
  <c r="R36" i="221"/>
  <c r="T36" i="221"/>
  <c r="Q36" i="221"/>
  <c r="U36" i="221"/>
  <c r="Q35" i="221"/>
  <c r="R35" i="221"/>
  <c r="T35" i="221"/>
  <c r="S35" i="221"/>
  <c r="U35" i="221"/>
  <c r="Q34" i="221"/>
  <c r="T34" i="221"/>
  <c r="U34" i="221"/>
  <c r="P34" i="221"/>
  <c r="R34" i="221"/>
  <c r="S34" i="221"/>
  <c r="S33" i="221"/>
  <c r="T33" i="221"/>
  <c r="R33" i="221"/>
  <c r="U33" i="221"/>
  <c r="Q33" i="221"/>
  <c r="P33" i="221"/>
  <c r="V33" i="221" s="1"/>
  <c r="X33" i="221" s="1"/>
  <c r="S32" i="221"/>
  <c r="U32" i="221"/>
  <c r="R32" i="221"/>
  <c r="P32" i="221"/>
  <c r="T32" i="221"/>
  <c r="Q32" i="221"/>
  <c r="Q31" i="221"/>
  <c r="T31" i="221"/>
  <c r="S31" i="221"/>
  <c r="R31" i="221"/>
  <c r="U31" i="221"/>
  <c r="T30" i="221"/>
  <c r="U30" i="221"/>
  <c r="Q30" i="221"/>
  <c r="R30" i="221"/>
  <c r="S30" i="221"/>
  <c r="U29" i="221"/>
  <c r="T29" i="221"/>
  <c r="R29" i="221"/>
  <c r="S29" i="221"/>
  <c r="P29" i="221"/>
  <c r="Q29" i="221"/>
  <c r="U28" i="221"/>
  <c r="R28" i="221"/>
  <c r="Q28" i="221"/>
  <c r="S28" i="221"/>
  <c r="T28" i="221"/>
  <c r="P28" i="221"/>
  <c r="S8" i="221"/>
  <c r="U8" i="221"/>
  <c r="P8" i="221"/>
  <c r="T8" i="221"/>
  <c r="R8" i="221"/>
  <c r="Q8" i="221"/>
  <c r="U7" i="221"/>
  <c r="Q7" i="221"/>
  <c r="T7" i="221"/>
  <c r="S7" i="221"/>
  <c r="R7" i="221"/>
  <c r="P6" i="221"/>
  <c r="U6" i="221"/>
  <c r="T6" i="221"/>
  <c r="S6" i="221"/>
  <c r="R6" i="221"/>
  <c r="Q6" i="221"/>
  <c r="S5" i="221"/>
  <c r="P5" i="221"/>
  <c r="R5" i="221"/>
  <c r="T5" i="221"/>
  <c r="U5" i="221"/>
  <c r="P4" i="221"/>
  <c r="Q4" i="221"/>
  <c r="S4" i="221"/>
  <c r="T4" i="221"/>
  <c r="R4" i="221"/>
  <c r="U4" i="221"/>
  <c r="Q3" i="221"/>
  <c r="U3" i="221"/>
  <c r="T3" i="221"/>
  <c r="S3" i="221"/>
  <c r="P3" i="221"/>
  <c r="V3" i="221" s="1"/>
  <c r="X3" i="221" s="1"/>
  <c r="R2" i="221"/>
  <c r="P2" i="221"/>
  <c r="U2" i="221"/>
  <c r="E141" i="221"/>
  <c r="S2" i="221"/>
  <c r="T2" i="221"/>
  <c r="G2" i="221"/>
  <c r="A141" i="221"/>
  <c r="M151" i="221" s="1"/>
  <c r="O148" i="221"/>
  <c r="Q142" i="220"/>
  <c r="T142" i="220"/>
  <c r="S142" i="220"/>
  <c r="P141" i="220"/>
  <c r="Q141" i="220"/>
  <c r="R141" i="220"/>
  <c r="U141" i="220"/>
  <c r="T141" i="220"/>
  <c r="R140" i="220"/>
  <c r="S140" i="220"/>
  <c r="Q140" i="220"/>
  <c r="P140" i="220"/>
  <c r="U140" i="220"/>
  <c r="Q139" i="220"/>
  <c r="S139" i="220"/>
  <c r="P139" i="220"/>
  <c r="T139" i="220"/>
  <c r="R139" i="220"/>
  <c r="R138" i="220"/>
  <c r="P138" i="220"/>
  <c r="T138" i="220"/>
  <c r="Q138" i="220"/>
  <c r="S138" i="220"/>
  <c r="R137" i="220"/>
  <c r="T137" i="220"/>
  <c r="U137" i="220"/>
  <c r="S137" i="220"/>
  <c r="P137" i="220"/>
  <c r="V137" i="220" s="1"/>
  <c r="X137" i="220" s="1"/>
  <c r="T136" i="220"/>
  <c r="P136" i="220"/>
  <c r="Q136" i="220"/>
  <c r="R136" i="220"/>
  <c r="U136" i="220"/>
  <c r="S136" i="220"/>
  <c r="S135" i="220"/>
  <c r="T135" i="220"/>
  <c r="R135" i="220"/>
  <c r="P135" i="220"/>
  <c r="Q135" i="220"/>
  <c r="P134" i="220"/>
  <c r="S134" i="220"/>
  <c r="Q134" i="220"/>
  <c r="T134" i="220"/>
  <c r="R134" i="220"/>
  <c r="U133" i="220"/>
  <c r="R133" i="220"/>
  <c r="S133" i="220"/>
  <c r="P133" i="220"/>
  <c r="Q133" i="220"/>
  <c r="S132" i="220"/>
  <c r="T132" i="220"/>
  <c r="P132" i="220"/>
  <c r="U132" i="220"/>
  <c r="Q132" i="220"/>
  <c r="R132" i="220"/>
  <c r="T131" i="220"/>
  <c r="P131" i="220"/>
  <c r="U131" i="220"/>
  <c r="Q131" i="220"/>
  <c r="S131" i="220"/>
  <c r="R131" i="220"/>
  <c r="S130" i="220"/>
  <c r="U130" i="220"/>
  <c r="Q130" i="220"/>
  <c r="P130" i="220"/>
  <c r="T130" i="220"/>
  <c r="R130" i="220"/>
  <c r="Q129" i="220"/>
  <c r="R129" i="220"/>
  <c r="T129" i="220"/>
  <c r="S129" i="220"/>
  <c r="P129" i="220"/>
  <c r="V129" i="220" s="1"/>
  <c r="X129" i="220" s="1"/>
  <c r="U128" i="220"/>
  <c r="T128" i="220"/>
  <c r="S128" i="220"/>
  <c r="P128" i="220"/>
  <c r="Q128" i="220"/>
  <c r="S127" i="220"/>
  <c r="T127" i="220"/>
  <c r="Q127" i="220"/>
  <c r="R127" i="220"/>
  <c r="P127" i="220"/>
  <c r="V127" i="220" s="1"/>
  <c r="X127" i="220" s="1"/>
  <c r="P126" i="220"/>
  <c r="Q126" i="220"/>
  <c r="U126" i="220"/>
  <c r="S126" i="220"/>
  <c r="T126" i="220"/>
  <c r="R126" i="220"/>
  <c r="S125" i="220"/>
  <c r="U125" i="220"/>
  <c r="P125" i="220"/>
  <c r="R125" i="220"/>
  <c r="T125" i="220"/>
  <c r="R124" i="220"/>
  <c r="S124" i="220"/>
  <c r="P124" i="220"/>
  <c r="T124" i="220"/>
  <c r="Q124" i="220"/>
  <c r="U124" i="220"/>
  <c r="P123" i="220"/>
  <c r="S123" i="220"/>
  <c r="R123" i="220"/>
  <c r="T123" i="220"/>
  <c r="U123" i="220"/>
  <c r="R122" i="220"/>
  <c r="U122" i="220"/>
  <c r="Q122" i="220"/>
  <c r="P122" i="220"/>
  <c r="T122" i="220"/>
  <c r="S122" i="220"/>
  <c r="T121" i="220"/>
  <c r="U121" i="220"/>
  <c r="S121" i="220"/>
  <c r="Q121" i="220"/>
  <c r="P121" i="220"/>
  <c r="R121" i="220"/>
  <c r="U120" i="220"/>
  <c r="R120" i="220"/>
  <c r="Q120" i="220"/>
  <c r="P120" i="220"/>
  <c r="T120" i="220"/>
  <c r="S120" i="220"/>
  <c r="R119" i="220"/>
  <c r="S119" i="220"/>
  <c r="T119" i="220"/>
  <c r="Q119" i="220"/>
  <c r="U119" i="220"/>
  <c r="U118" i="220"/>
  <c r="P118" i="220"/>
  <c r="R118" i="220"/>
  <c r="S118" i="220"/>
  <c r="Q118" i="220"/>
  <c r="U117" i="220"/>
  <c r="P117" i="220"/>
  <c r="R117" i="220"/>
  <c r="T117" i="220"/>
  <c r="Q117" i="220"/>
  <c r="T116" i="220"/>
  <c r="Q116" i="220"/>
  <c r="U116" i="220"/>
  <c r="R116" i="220"/>
  <c r="P116" i="220"/>
  <c r="S116" i="220"/>
  <c r="Q115" i="220"/>
  <c r="P115" i="220"/>
  <c r="T115" i="220"/>
  <c r="U115" i="220"/>
  <c r="R115" i="220"/>
  <c r="T114" i="220"/>
  <c r="P114" i="220"/>
  <c r="R114" i="220"/>
  <c r="Q114" i="220"/>
  <c r="S114" i="220"/>
  <c r="U113" i="220"/>
  <c r="S113" i="220"/>
  <c r="P113" i="220"/>
  <c r="T113" i="220"/>
  <c r="R113" i="220"/>
  <c r="P112" i="220"/>
  <c r="R112" i="220"/>
  <c r="U112" i="220"/>
  <c r="T112" i="220"/>
  <c r="S112" i="220"/>
  <c r="Q112" i="220"/>
  <c r="T111" i="220"/>
  <c r="Q111" i="220"/>
  <c r="R111" i="220"/>
  <c r="U111" i="220"/>
  <c r="P111" i="220"/>
  <c r="V111" i="220" s="1"/>
  <c r="X111" i="220" s="1"/>
  <c r="T110" i="220"/>
  <c r="S110" i="220"/>
  <c r="R110" i="220"/>
  <c r="Q110" i="220"/>
  <c r="U110" i="220"/>
  <c r="P110" i="220"/>
  <c r="V110" i="220" s="1"/>
  <c r="X110" i="220" s="1"/>
  <c r="P109" i="220"/>
  <c r="S109" i="220"/>
  <c r="R109" i="220"/>
  <c r="Q109" i="220"/>
  <c r="T109" i="220"/>
  <c r="R108" i="220"/>
  <c r="Q108" i="220"/>
  <c r="P108" i="220"/>
  <c r="U108" i="220"/>
  <c r="T108" i="220"/>
  <c r="U107" i="220"/>
  <c r="Q107" i="220"/>
  <c r="R107" i="220"/>
  <c r="S107" i="220"/>
  <c r="T107" i="220"/>
  <c r="P107" i="220"/>
  <c r="V107" i="220" s="1"/>
  <c r="X107" i="220" s="1"/>
  <c r="R106" i="220"/>
  <c r="P106" i="220"/>
  <c r="S106" i="220"/>
  <c r="U106" i="220"/>
  <c r="Q106" i="220"/>
  <c r="T106" i="220"/>
  <c r="R105" i="220"/>
  <c r="Q105" i="220"/>
  <c r="U105" i="220"/>
  <c r="S105" i="220"/>
  <c r="T105" i="220"/>
  <c r="U104" i="220"/>
  <c r="R104" i="220"/>
  <c r="T104" i="220"/>
  <c r="P104" i="220"/>
  <c r="S104" i="220"/>
  <c r="Q104" i="220"/>
  <c r="Q103" i="220"/>
  <c r="P103" i="220"/>
  <c r="U103" i="220"/>
  <c r="T103" i="220"/>
  <c r="S103" i="220"/>
  <c r="R103" i="220"/>
  <c r="P102" i="220"/>
  <c r="S102" i="220"/>
  <c r="T102" i="220"/>
  <c r="Q102" i="220"/>
  <c r="U102" i="220"/>
  <c r="T101" i="220"/>
  <c r="S101" i="220"/>
  <c r="P101" i="220"/>
  <c r="R101" i="220"/>
  <c r="U101" i="220"/>
  <c r="Q101" i="220"/>
  <c r="T100" i="220"/>
  <c r="U100" i="220"/>
  <c r="Q100" i="220"/>
  <c r="P100" i="220"/>
  <c r="S100" i="220"/>
  <c r="S99" i="220"/>
  <c r="Q99" i="220"/>
  <c r="U99" i="220"/>
  <c r="R99" i="220"/>
  <c r="P99" i="220"/>
  <c r="V99" i="220" s="1"/>
  <c r="X99" i="220" s="1"/>
  <c r="Q98" i="220"/>
  <c r="S98" i="220"/>
  <c r="U98" i="220"/>
  <c r="R98" i="220"/>
  <c r="T98" i="220"/>
  <c r="R97" i="220"/>
  <c r="T97" i="220"/>
  <c r="U97" i="220"/>
  <c r="Q97" i="220"/>
  <c r="P97" i="220"/>
  <c r="S97" i="220"/>
  <c r="U96" i="220"/>
  <c r="Q96" i="220"/>
  <c r="R96" i="220"/>
  <c r="S96" i="220"/>
  <c r="T96" i="220"/>
  <c r="P96" i="220"/>
  <c r="V96" i="220" s="1"/>
  <c r="X96" i="220" s="1"/>
  <c r="T95" i="220"/>
  <c r="S95" i="220"/>
  <c r="R95" i="220"/>
  <c r="Q95" i="220"/>
  <c r="P95" i="220"/>
  <c r="V95" i="220" s="1"/>
  <c r="X95" i="220" s="1"/>
  <c r="Q94" i="220"/>
  <c r="R94" i="220"/>
  <c r="S94" i="220"/>
  <c r="T94" i="220"/>
  <c r="P94" i="220"/>
  <c r="V94" i="220" s="1"/>
  <c r="X94" i="220" s="1"/>
  <c r="R93" i="220"/>
  <c r="S93" i="220"/>
  <c r="U93" i="220"/>
  <c r="P93" i="220"/>
  <c r="Q93" i="220"/>
  <c r="R92" i="220"/>
  <c r="Q92" i="220"/>
  <c r="P92" i="220"/>
  <c r="T92" i="220"/>
  <c r="S92" i="220"/>
  <c r="U92" i="220"/>
  <c r="U91" i="220"/>
  <c r="T91" i="220"/>
  <c r="Q91" i="220"/>
  <c r="R91" i="220"/>
  <c r="S91" i="220"/>
  <c r="P90" i="220"/>
  <c r="T90" i="220"/>
  <c r="U90" i="220"/>
  <c r="Q90" i="220"/>
  <c r="R90" i="220"/>
  <c r="S90" i="220"/>
  <c r="R89" i="220"/>
  <c r="S89" i="220"/>
  <c r="Q89" i="220"/>
  <c r="T89" i="220"/>
  <c r="P89" i="220"/>
  <c r="V89" i="220" s="1"/>
  <c r="X89" i="220" s="1"/>
  <c r="S88" i="220"/>
  <c r="U88" i="220"/>
  <c r="R88" i="220"/>
  <c r="Q88" i="220"/>
  <c r="T88" i="220"/>
  <c r="Q87" i="220"/>
  <c r="U87" i="220"/>
  <c r="R87" i="220"/>
  <c r="T87" i="220"/>
  <c r="P87" i="220"/>
  <c r="V87" i="220" s="1"/>
  <c r="X87" i="220" s="1"/>
  <c r="P86" i="220"/>
  <c r="U86" i="220"/>
  <c r="S86" i="220"/>
  <c r="T86" i="220"/>
  <c r="Q86" i="220"/>
  <c r="R86" i="220"/>
  <c r="P85" i="220"/>
  <c r="U85" i="220"/>
  <c r="R85" i="220"/>
  <c r="S85" i="220"/>
  <c r="Q85" i="220"/>
  <c r="P84" i="220"/>
  <c r="R84" i="220"/>
  <c r="S84" i="220"/>
  <c r="T84" i="220"/>
  <c r="U84" i="220"/>
  <c r="Q84" i="220"/>
  <c r="P83" i="220"/>
  <c r="S83" i="220"/>
  <c r="U83" i="220"/>
  <c r="R83" i="220"/>
  <c r="Q83" i="220"/>
  <c r="P82" i="220"/>
  <c r="Q82" i="220"/>
  <c r="S82" i="220"/>
  <c r="R82" i="220"/>
  <c r="T82" i="220"/>
  <c r="Q81" i="220"/>
  <c r="P81" i="220"/>
  <c r="S81" i="220"/>
  <c r="T81" i="220"/>
  <c r="R81" i="220"/>
  <c r="R80" i="220"/>
  <c r="T80" i="220"/>
  <c r="P80" i="220"/>
  <c r="Q80" i="220"/>
  <c r="S80" i="220"/>
  <c r="Q79" i="220"/>
  <c r="T79" i="220"/>
  <c r="P79" i="220"/>
  <c r="U79" i="220"/>
  <c r="S79" i="220"/>
  <c r="R79" i="220"/>
  <c r="P78" i="220"/>
  <c r="Q78" i="220"/>
  <c r="R78" i="220"/>
  <c r="S78" i="220"/>
  <c r="U78" i="220"/>
  <c r="S77" i="220"/>
  <c r="U77" i="220"/>
  <c r="T77" i="220"/>
  <c r="R77" i="220"/>
  <c r="Q77" i="220"/>
  <c r="V77" i="220" s="1"/>
  <c r="X77" i="220" s="1"/>
  <c r="Q76" i="220"/>
  <c r="U76" i="220"/>
  <c r="T76" i="220"/>
  <c r="P76" i="220"/>
  <c r="R76" i="220"/>
  <c r="T75" i="220"/>
  <c r="S75" i="220"/>
  <c r="U75" i="220"/>
  <c r="R75" i="220"/>
  <c r="P75" i="220"/>
  <c r="V75" i="220" s="1"/>
  <c r="X75" i="220" s="1"/>
  <c r="S74" i="220"/>
  <c r="R74" i="220"/>
  <c r="P74" i="220"/>
  <c r="Q74" i="220"/>
  <c r="T74" i="220"/>
  <c r="Q73" i="220"/>
  <c r="R73" i="220"/>
  <c r="S73" i="220"/>
  <c r="T73" i="220"/>
  <c r="U73" i="220"/>
  <c r="T72" i="220"/>
  <c r="R72" i="220"/>
  <c r="S72" i="220"/>
  <c r="U72" i="220"/>
  <c r="Q72" i="220"/>
  <c r="P72" i="220"/>
  <c r="V72" i="220" s="1"/>
  <c r="X72" i="220" s="1"/>
  <c r="R71" i="220"/>
  <c r="Q71" i="220"/>
  <c r="T71" i="220"/>
  <c r="S71" i="220"/>
  <c r="P71" i="220"/>
  <c r="U71" i="220"/>
  <c r="P70" i="220"/>
  <c r="T70" i="220"/>
  <c r="U70" i="220"/>
  <c r="Q70" i="220"/>
  <c r="R70" i="220"/>
  <c r="S70" i="220"/>
  <c r="R69" i="220"/>
  <c r="T69" i="220"/>
  <c r="P69" i="220"/>
  <c r="Q69" i="220"/>
  <c r="S69" i="220"/>
  <c r="T68" i="220"/>
  <c r="S68" i="220"/>
  <c r="P68" i="220"/>
  <c r="R68" i="220"/>
  <c r="Q68" i="220"/>
  <c r="R67" i="220"/>
  <c r="T67" i="220"/>
  <c r="Q67" i="220"/>
  <c r="P67" i="220"/>
  <c r="S67" i="220"/>
  <c r="U67" i="220"/>
  <c r="P66" i="220"/>
  <c r="R66" i="220"/>
  <c r="Q66" i="220"/>
  <c r="T66" i="220"/>
  <c r="U66" i="220"/>
  <c r="U65" i="220"/>
  <c r="T65" i="220"/>
  <c r="P65" i="220"/>
  <c r="S65" i="220"/>
  <c r="R65" i="220"/>
  <c r="Q64" i="220"/>
  <c r="T64" i="220"/>
  <c r="S64" i="220"/>
  <c r="P64" i="220"/>
  <c r="R64" i="220"/>
  <c r="U64" i="220"/>
  <c r="P63" i="220"/>
  <c r="Q63" i="220"/>
  <c r="S63" i="220"/>
  <c r="T63" i="220"/>
  <c r="U63" i="220"/>
  <c r="P62" i="220"/>
  <c r="Q62" i="220"/>
  <c r="S62" i="220"/>
  <c r="U62" i="220"/>
  <c r="T62" i="220"/>
  <c r="R62" i="220"/>
  <c r="Q61" i="220"/>
  <c r="R61" i="220"/>
  <c r="S61" i="220"/>
  <c r="U61" i="220"/>
  <c r="P61" i="220"/>
  <c r="T61" i="220"/>
  <c r="U60" i="220"/>
  <c r="S60" i="220"/>
  <c r="Q60" i="220"/>
  <c r="T60" i="220"/>
  <c r="P60" i="220"/>
  <c r="R60" i="220"/>
  <c r="R59" i="220"/>
  <c r="Q59" i="220"/>
  <c r="S59" i="220"/>
  <c r="U59" i="220"/>
  <c r="P59" i="220"/>
  <c r="V59" i="220" s="1"/>
  <c r="X59" i="220" s="1"/>
  <c r="U58" i="220"/>
  <c r="T58" i="220"/>
  <c r="R58" i="220"/>
  <c r="Q58" i="220"/>
  <c r="P58" i="220"/>
  <c r="S58" i="220"/>
  <c r="P57" i="220"/>
  <c r="Q57" i="220"/>
  <c r="U57" i="220"/>
  <c r="T57" i="220"/>
  <c r="R57" i="220"/>
  <c r="T56" i="220"/>
  <c r="R56" i="220"/>
  <c r="U56" i="220"/>
  <c r="P56" i="220"/>
  <c r="Q56" i="220"/>
  <c r="S56" i="220"/>
  <c r="R55" i="220"/>
  <c r="P55" i="220"/>
  <c r="S55" i="220"/>
  <c r="Q55" i="220"/>
  <c r="U55" i="220"/>
  <c r="T55" i="220"/>
  <c r="T54" i="220"/>
  <c r="S54" i="220"/>
  <c r="R54" i="220"/>
  <c r="U54" i="220"/>
  <c r="P54" i="220"/>
  <c r="Q54" i="220"/>
  <c r="S53" i="220"/>
  <c r="R53" i="220"/>
  <c r="U53" i="220"/>
  <c r="T53" i="220"/>
  <c r="Q53" i="220"/>
  <c r="V53" i="220" s="1"/>
  <c r="X53" i="220" s="1"/>
  <c r="R52" i="220"/>
  <c r="P52" i="220"/>
  <c r="Q52" i="220"/>
  <c r="S52" i="220"/>
  <c r="U52" i="220"/>
  <c r="T52" i="220"/>
  <c r="R51" i="220"/>
  <c r="U51" i="220"/>
  <c r="T51" i="220"/>
  <c r="Q51" i="220"/>
  <c r="S51" i="220"/>
  <c r="R50" i="220"/>
  <c r="P50" i="220"/>
  <c r="U50" i="220"/>
  <c r="Q50" i="220"/>
  <c r="S50" i="220"/>
  <c r="T49" i="220"/>
  <c r="U49" i="220"/>
  <c r="S49" i="220"/>
  <c r="P49" i="220"/>
  <c r="R49" i="220"/>
  <c r="Q49" i="220"/>
  <c r="R48" i="220"/>
  <c r="S48" i="220"/>
  <c r="T48" i="220"/>
  <c r="P48" i="220"/>
  <c r="Q48" i="220"/>
  <c r="U48" i="220"/>
  <c r="S47" i="220"/>
  <c r="Q47" i="220"/>
  <c r="U47" i="220"/>
  <c r="P47" i="220"/>
  <c r="R47" i="220"/>
  <c r="R46" i="220"/>
  <c r="P46" i="220"/>
  <c r="T46" i="220"/>
  <c r="S46" i="220"/>
  <c r="U46" i="220"/>
  <c r="Q46" i="220"/>
  <c r="R45" i="220"/>
  <c r="U45" i="220"/>
  <c r="S45" i="220"/>
  <c r="P45" i="220"/>
  <c r="Q45" i="220"/>
  <c r="S44" i="220"/>
  <c r="U44" i="220"/>
  <c r="Q44" i="220"/>
  <c r="P44" i="220"/>
  <c r="R44" i="220"/>
  <c r="T44" i="220"/>
  <c r="U43" i="220"/>
  <c r="S43" i="220"/>
  <c r="R43" i="220"/>
  <c r="Q43" i="220"/>
  <c r="P43" i="220"/>
  <c r="V43" i="220" s="1"/>
  <c r="X43" i="220" s="1"/>
  <c r="U42" i="220"/>
  <c r="R42" i="220"/>
  <c r="S42" i="220"/>
  <c r="P42" i="220"/>
  <c r="T42" i="220"/>
  <c r="Q42" i="220"/>
  <c r="U41" i="220"/>
  <c r="P41" i="220"/>
  <c r="S41" i="220"/>
  <c r="T41" i="220"/>
  <c r="Q41" i="220"/>
  <c r="R41" i="220"/>
  <c r="U40" i="220"/>
  <c r="R40" i="220"/>
  <c r="S40" i="220"/>
  <c r="T40" i="220"/>
  <c r="Q40" i="220"/>
  <c r="P40" i="220"/>
  <c r="V40" i="220" s="1"/>
  <c r="X40" i="220" s="1"/>
  <c r="R39" i="220"/>
  <c r="S39" i="220"/>
  <c r="P39" i="220"/>
  <c r="Q39" i="220"/>
  <c r="U39" i="220"/>
  <c r="U38" i="220"/>
  <c r="S38" i="220"/>
  <c r="Q38" i="220"/>
  <c r="P38" i="220"/>
  <c r="R38" i="220"/>
  <c r="S37" i="220"/>
  <c r="T37" i="220"/>
  <c r="R37" i="220"/>
  <c r="U37" i="220"/>
  <c r="Q37" i="220"/>
  <c r="P37" i="220"/>
  <c r="Q36" i="220"/>
  <c r="S36" i="220"/>
  <c r="T36" i="220"/>
  <c r="R36" i="220"/>
  <c r="U36" i="220"/>
  <c r="P36" i="220"/>
  <c r="V36" i="220" s="1"/>
  <c r="X36" i="220" s="1"/>
  <c r="R35" i="220"/>
  <c r="U35" i="220"/>
  <c r="T35" i="220"/>
  <c r="S35" i="220"/>
  <c r="P35" i="220"/>
  <c r="Q35" i="220"/>
  <c r="Q34" i="220"/>
  <c r="R34" i="220"/>
  <c r="S34" i="220"/>
  <c r="P34" i="220"/>
  <c r="T34" i="220"/>
  <c r="U34" i="220"/>
  <c r="R33" i="220"/>
  <c r="P33" i="220"/>
  <c r="Q33" i="220"/>
  <c r="S33" i="220"/>
  <c r="U33" i="220"/>
  <c r="T33" i="220"/>
  <c r="Q32" i="220"/>
  <c r="S32" i="220"/>
  <c r="U32" i="220"/>
  <c r="T32" i="220"/>
  <c r="P32" i="220"/>
  <c r="R32" i="220"/>
  <c r="P31" i="220"/>
  <c r="S31" i="220"/>
  <c r="U31" i="220"/>
  <c r="Q31" i="220"/>
  <c r="T31" i="220"/>
  <c r="R31" i="220"/>
  <c r="T30" i="220"/>
  <c r="S30" i="220"/>
  <c r="U30" i="220"/>
  <c r="Q30" i="220"/>
  <c r="P30" i="220"/>
  <c r="R30" i="220"/>
  <c r="S29" i="220"/>
  <c r="U29" i="220"/>
  <c r="T29" i="220"/>
  <c r="P29" i="220"/>
  <c r="Q29" i="220"/>
  <c r="R29" i="220"/>
  <c r="U28" i="220"/>
  <c r="T28" i="220"/>
  <c r="S28" i="220"/>
  <c r="Q28" i="220"/>
  <c r="P28" i="220"/>
  <c r="R28" i="220"/>
  <c r="T8" i="220"/>
  <c r="S8" i="220"/>
  <c r="Q8" i="220"/>
  <c r="P8" i="220"/>
  <c r="R8" i="220"/>
  <c r="U8" i="220"/>
  <c r="P7" i="220"/>
  <c r="Q7" i="220"/>
  <c r="R7" i="220"/>
  <c r="S7" i="220"/>
  <c r="T7" i="220"/>
  <c r="U7" i="220"/>
  <c r="S6" i="220"/>
  <c r="R6" i="220"/>
  <c r="U6" i="220"/>
  <c r="P6" i="220"/>
  <c r="Q6" i="220"/>
  <c r="U5" i="220"/>
  <c r="Q5" i="220"/>
  <c r="R5" i="220"/>
  <c r="T5" i="220"/>
  <c r="S5" i="220"/>
  <c r="S4" i="220"/>
  <c r="Q4" i="220"/>
  <c r="R4" i="220"/>
  <c r="P4" i="220"/>
  <c r="T4" i="220"/>
  <c r="S3" i="220"/>
  <c r="R3" i="220"/>
  <c r="U3" i="220"/>
  <c r="T3" i="220"/>
  <c r="P3" i="220"/>
  <c r="V3" i="220" s="1"/>
  <c r="X3" i="220" s="1"/>
  <c r="U2" i="220"/>
  <c r="R2" i="220"/>
  <c r="S2" i="220"/>
  <c r="P2" i="220"/>
  <c r="Q2" i="220"/>
  <c r="E144" i="220"/>
  <c r="Q153" i="233"/>
  <c r="L143" i="233" s="1"/>
  <c r="Q152" i="233" s="1"/>
  <c r="R147" i="233"/>
  <c r="Q151" i="233"/>
  <c r="R147" i="232"/>
  <c r="Q153" i="232"/>
  <c r="U169" i="281"/>
  <c r="H147" i="239"/>
  <c r="I93" i="285"/>
  <c r="V169" i="285"/>
  <c r="Y172" i="285"/>
  <c r="A165" i="285"/>
  <c r="I2" i="285"/>
  <c r="G165" i="285"/>
  <c r="Y2" i="285"/>
  <c r="X2" i="285"/>
  <c r="W2" i="285"/>
  <c r="V2" i="285"/>
  <c r="U2" i="285"/>
  <c r="T2" i="285"/>
  <c r="X170" i="285"/>
  <c r="V170" i="285"/>
  <c r="I3" i="285"/>
  <c r="Y3" i="285"/>
  <c r="X3" i="285"/>
  <c r="W3" i="285"/>
  <c r="V3" i="285"/>
  <c r="U3" i="285"/>
  <c r="T3" i="285"/>
  <c r="Z3" i="285" s="1"/>
  <c r="AB3" i="285" s="1"/>
  <c r="S170" i="285"/>
  <c r="I4" i="285"/>
  <c r="Y4" i="285"/>
  <c r="X4" i="285"/>
  <c r="W4" i="285"/>
  <c r="V4" i="285"/>
  <c r="U4" i="285"/>
  <c r="T4" i="285"/>
  <c r="Z4" i="285" s="1"/>
  <c r="AB4" i="285" s="1"/>
  <c r="AG6" i="285"/>
  <c r="AL4" i="285"/>
  <c r="Y5" i="285"/>
  <c r="X5" i="285"/>
  <c r="W5" i="285"/>
  <c r="V5" i="285"/>
  <c r="U5" i="285"/>
  <c r="T5" i="285"/>
  <c r="Z5" i="285" s="1"/>
  <c r="AB5" i="285" s="1"/>
  <c r="Y6" i="285"/>
  <c r="X6" i="285"/>
  <c r="W6" i="285"/>
  <c r="V6" i="285"/>
  <c r="U6" i="285"/>
  <c r="T6" i="285"/>
  <c r="Z6" i="285" s="1"/>
  <c r="AB6" i="285" s="1"/>
  <c r="T170" i="285"/>
  <c r="X169" i="285"/>
  <c r="S169" i="285"/>
  <c r="I7" i="285"/>
  <c r="Y7" i="285"/>
  <c r="X7" i="285"/>
  <c r="W7" i="285"/>
  <c r="V7" i="285"/>
  <c r="U7" i="285"/>
  <c r="T7" i="285"/>
  <c r="Z7" i="285" s="1"/>
  <c r="AB7" i="285" s="1"/>
  <c r="Y8" i="285"/>
  <c r="X8" i="285"/>
  <c r="W8" i="285"/>
  <c r="V8" i="285"/>
  <c r="U8" i="285"/>
  <c r="T8" i="285"/>
  <c r="Z8" i="285" s="1"/>
  <c r="AB8" i="285" s="1"/>
  <c r="S171" i="285"/>
  <c r="U171" i="285" s="1"/>
  <c r="I9" i="285"/>
  <c r="Y9" i="285"/>
  <c r="X9" i="285"/>
  <c r="W9" i="285"/>
  <c r="V9" i="285"/>
  <c r="U9" i="285"/>
  <c r="T9" i="285"/>
  <c r="Z9" i="285" s="1"/>
  <c r="AB9" i="285" s="1"/>
  <c r="Y10" i="285"/>
  <c r="X10" i="285"/>
  <c r="W10" i="285"/>
  <c r="V10" i="285"/>
  <c r="U10" i="285"/>
  <c r="T10" i="285"/>
  <c r="Z10" i="285" s="1"/>
  <c r="AB10" i="285" s="1"/>
  <c r="Y11" i="285"/>
  <c r="X11" i="285"/>
  <c r="W11" i="285"/>
  <c r="V11" i="285"/>
  <c r="U11" i="285"/>
  <c r="T11" i="285"/>
  <c r="Z11" i="285" s="1"/>
  <c r="AB11" i="285" s="1"/>
  <c r="Y12" i="285"/>
  <c r="X12" i="285"/>
  <c r="W12" i="285"/>
  <c r="V12" i="285"/>
  <c r="U12" i="285"/>
  <c r="T12" i="285"/>
  <c r="Z12" i="285" s="1"/>
  <c r="AB12" i="285" s="1"/>
  <c r="Y170" i="285"/>
  <c r="I13" i="285"/>
  <c r="Y13" i="285"/>
  <c r="X13" i="285"/>
  <c r="W13" i="285"/>
  <c r="V13" i="285"/>
  <c r="U13" i="285"/>
  <c r="T13" i="285"/>
  <c r="Z13" i="285" s="1"/>
  <c r="AB13" i="285" s="1"/>
  <c r="W170" i="285"/>
  <c r="I14" i="285"/>
  <c r="Y14" i="285"/>
  <c r="X14" i="285"/>
  <c r="W14" i="285"/>
  <c r="V14" i="285"/>
  <c r="U14" i="285"/>
  <c r="T14" i="285"/>
  <c r="Z14" i="285" s="1"/>
  <c r="AB14" i="285" s="1"/>
  <c r="Y15" i="285"/>
  <c r="X15" i="285"/>
  <c r="W15" i="285"/>
  <c r="V15" i="285"/>
  <c r="U15" i="285"/>
  <c r="T15" i="285"/>
  <c r="Z15" i="285" s="1"/>
  <c r="AB15" i="285" s="1"/>
  <c r="Y16" i="285"/>
  <c r="X16" i="285"/>
  <c r="W16" i="285"/>
  <c r="V16" i="285"/>
  <c r="U16" i="285"/>
  <c r="T16" i="285"/>
  <c r="Z16" i="285" s="1"/>
  <c r="AB16" i="285" s="1"/>
  <c r="Y17" i="285"/>
  <c r="X17" i="285"/>
  <c r="W17" i="285"/>
  <c r="V17" i="285"/>
  <c r="U17" i="285"/>
  <c r="T17" i="285"/>
  <c r="Z17" i="285" s="1"/>
  <c r="AB17" i="285" s="1"/>
  <c r="Y18" i="285"/>
  <c r="X18" i="285"/>
  <c r="W18" i="285"/>
  <c r="V18" i="285"/>
  <c r="U18" i="285"/>
  <c r="T18" i="285"/>
  <c r="Z18" i="285" s="1"/>
  <c r="AB18" i="285" s="1"/>
  <c r="Y19" i="285"/>
  <c r="X19" i="285"/>
  <c r="W19" i="285"/>
  <c r="V19" i="285"/>
  <c r="U19" i="285"/>
  <c r="T19" i="285"/>
  <c r="Z19" i="285" s="1"/>
  <c r="AB19" i="285" s="1"/>
  <c r="Y20" i="285"/>
  <c r="X20" i="285"/>
  <c r="W20" i="285"/>
  <c r="V20" i="285"/>
  <c r="U20" i="285"/>
  <c r="T20" i="285"/>
  <c r="Z20" i="285" s="1"/>
  <c r="AB20" i="285" s="1"/>
  <c r="Y21" i="285"/>
  <c r="X21" i="285"/>
  <c r="W21" i="285"/>
  <c r="V21" i="285"/>
  <c r="U21" i="285"/>
  <c r="T21" i="285"/>
  <c r="Y22" i="285"/>
  <c r="X22" i="285"/>
  <c r="W22" i="285"/>
  <c r="V22" i="285"/>
  <c r="U22" i="285"/>
  <c r="T22" i="285"/>
  <c r="Z22" i="285" s="1"/>
  <c r="AB22" i="285" s="1"/>
  <c r="Y23" i="285"/>
  <c r="X23" i="285"/>
  <c r="W23" i="285"/>
  <c r="V23" i="285"/>
  <c r="U23" i="285"/>
  <c r="T23" i="285"/>
  <c r="Z23" i="285" s="1"/>
  <c r="AB23" i="285" s="1"/>
  <c r="Y24" i="285"/>
  <c r="X24" i="285"/>
  <c r="W24" i="285"/>
  <c r="V24" i="285"/>
  <c r="U24" i="285"/>
  <c r="T24" i="285"/>
  <c r="Z24" i="285" s="1"/>
  <c r="AB24" i="285" s="1"/>
  <c r="Y25" i="285"/>
  <c r="X25" i="285"/>
  <c r="W25" i="285"/>
  <c r="V25" i="285"/>
  <c r="U25" i="285"/>
  <c r="T25" i="285"/>
  <c r="Z25" i="285" s="1"/>
  <c r="AB25" i="285" s="1"/>
  <c r="Y26" i="285"/>
  <c r="X26" i="285"/>
  <c r="W26" i="285"/>
  <c r="V26" i="285"/>
  <c r="U26" i="285"/>
  <c r="T26" i="285"/>
  <c r="Z26" i="285" s="1"/>
  <c r="AB26" i="285" s="1"/>
  <c r="Y27" i="285"/>
  <c r="X27" i="285"/>
  <c r="W27" i="285"/>
  <c r="V27" i="285"/>
  <c r="U27" i="285"/>
  <c r="T27" i="285"/>
  <c r="Y169" i="285"/>
  <c r="Y175" i="285" s="1"/>
  <c r="I28" i="285"/>
  <c r="Y28" i="285"/>
  <c r="X28" i="285"/>
  <c r="W28" i="285"/>
  <c r="V28" i="285"/>
  <c r="U28" i="285"/>
  <c r="T28" i="285"/>
  <c r="Z28" i="285" s="1"/>
  <c r="AB28" i="285" s="1"/>
  <c r="Y29" i="285"/>
  <c r="X29" i="285"/>
  <c r="W29" i="285"/>
  <c r="V29" i="285"/>
  <c r="U29" i="285"/>
  <c r="T29" i="285"/>
  <c r="Y30" i="285"/>
  <c r="X30" i="285"/>
  <c r="W30" i="285"/>
  <c r="V30" i="285"/>
  <c r="U30" i="285"/>
  <c r="T30" i="285"/>
  <c r="Z30" i="285" s="1"/>
  <c r="AB30" i="285" s="1"/>
  <c r="Y31" i="285"/>
  <c r="X31" i="285"/>
  <c r="W31" i="285"/>
  <c r="V31" i="285"/>
  <c r="U31" i="285"/>
  <c r="T31" i="285"/>
  <c r="Z31" i="285" s="1"/>
  <c r="AB31" i="285" s="1"/>
  <c r="Y32" i="285"/>
  <c r="X32" i="285"/>
  <c r="W32" i="285"/>
  <c r="V32" i="285"/>
  <c r="U32" i="285"/>
  <c r="T32" i="285"/>
  <c r="Z32" i="285" s="1"/>
  <c r="AB32" i="285" s="1"/>
  <c r="Y33" i="285"/>
  <c r="X33" i="285"/>
  <c r="W33" i="285"/>
  <c r="V33" i="285"/>
  <c r="U33" i="285"/>
  <c r="T33" i="285"/>
  <c r="Z33" i="285" s="1"/>
  <c r="AB33" i="285" s="1"/>
  <c r="Y34" i="285"/>
  <c r="X34" i="285"/>
  <c r="W34" i="285"/>
  <c r="V34" i="285"/>
  <c r="U34" i="285"/>
  <c r="T34" i="285"/>
  <c r="Z34" i="285" s="1"/>
  <c r="AB34" i="285" s="1"/>
  <c r="Y35" i="285"/>
  <c r="X35" i="285"/>
  <c r="W35" i="285"/>
  <c r="V35" i="285"/>
  <c r="U35" i="285"/>
  <c r="T35" i="285"/>
  <c r="Z35" i="285" s="1"/>
  <c r="AB35" i="285" s="1"/>
  <c r="S172" i="285"/>
  <c r="I36" i="285"/>
  <c r="Y36" i="285"/>
  <c r="X36" i="285"/>
  <c r="W36" i="285"/>
  <c r="V36" i="285"/>
  <c r="U36" i="285"/>
  <c r="T36" i="285"/>
  <c r="Z36" i="285" s="1"/>
  <c r="AB36" i="285" s="1"/>
  <c r="Y37" i="285"/>
  <c r="X37" i="285"/>
  <c r="W37" i="285"/>
  <c r="V37" i="285"/>
  <c r="U37" i="285"/>
  <c r="T37" i="285"/>
  <c r="Z37" i="285" s="1"/>
  <c r="AB37" i="285" s="1"/>
  <c r="Y38" i="285"/>
  <c r="X38" i="285"/>
  <c r="W38" i="285"/>
  <c r="V38" i="285"/>
  <c r="U38" i="285"/>
  <c r="T38" i="285"/>
  <c r="Z38" i="285" s="1"/>
  <c r="AB38" i="285" s="1"/>
  <c r="Y39" i="285"/>
  <c r="X39" i="285"/>
  <c r="W39" i="285"/>
  <c r="V39" i="285"/>
  <c r="U39" i="285"/>
  <c r="T39" i="285"/>
  <c r="Z39" i="285" s="1"/>
  <c r="AB39" i="285" s="1"/>
  <c r="W172" i="285"/>
  <c r="I40" i="285"/>
  <c r="Y40" i="285"/>
  <c r="X40" i="285"/>
  <c r="W40" i="285"/>
  <c r="V40" i="285"/>
  <c r="U40" i="285"/>
  <c r="T40" i="285"/>
  <c r="Z40" i="285" s="1"/>
  <c r="AB40" i="285" s="1"/>
  <c r="Y41" i="285"/>
  <c r="X41" i="285"/>
  <c r="W41" i="285"/>
  <c r="V41" i="285"/>
  <c r="U41" i="285"/>
  <c r="T41" i="285"/>
  <c r="Z41" i="285" s="1"/>
  <c r="AB41" i="285" s="1"/>
  <c r="W169" i="285"/>
  <c r="I42" i="285"/>
  <c r="Y42" i="285"/>
  <c r="X42" i="285"/>
  <c r="W42" i="285"/>
  <c r="V42" i="285"/>
  <c r="U42" i="285"/>
  <c r="T42" i="285"/>
  <c r="Z42" i="285" s="1"/>
  <c r="AB42" i="285" s="1"/>
  <c r="Y43" i="285"/>
  <c r="X43" i="285"/>
  <c r="W43" i="285"/>
  <c r="V43" i="285"/>
  <c r="U43" i="285"/>
  <c r="T43" i="285"/>
  <c r="Z43" i="285" s="1"/>
  <c r="AB43" i="285" s="1"/>
  <c r="Y44" i="285"/>
  <c r="X44" i="285"/>
  <c r="W44" i="285"/>
  <c r="V44" i="285"/>
  <c r="U44" i="285"/>
  <c r="T44" i="285"/>
  <c r="Z44" i="285" s="1"/>
  <c r="AB44" i="285" s="1"/>
  <c r="Y45" i="285"/>
  <c r="X45" i="285"/>
  <c r="W45" i="285"/>
  <c r="V45" i="285"/>
  <c r="U45" i="285"/>
  <c r="T45" i="285"/>
  <c r="Z45" i="285" s="1"/>
  <c r="AB45" i="285" s="1"/>
  <c r="Y46" i="285"/>
  <c r="X46" i="285"/>
  <c r="W46" i="285"/>
  <c r="V46" i="285"/>
  <c r="U46" i="285"/>
  <c r="T46" i="285"/>
  <c r="Y47" i="285"/>
  <c r="X47" i="285"/>
  <c r="W47" i="285"/>
  <c r="V47" i="285"/>
  <c r="U47" i="285"/>
  <c r="T47" i="285"/>
  <c r="Z47" i="285" s="1"/>
  <c r="AB47" i="285" s="1"/>
  <c r="Y48" i="285"/>
  <c r="X48" i="285"/>
  <c r="W48" i="285"/>
  <c r="V48" i="285"/>
  <c r="U48" i="285"/>
  <c r="T48" i="285"/>
  <c r="Z48" i="285" s="1"/>
  <c r="AB48" i="285" s="1"/>
  <c r="Y49" i="285"/>
  <c r="X49" i="285"/>
  <c r="W49" i="285"/>
  <c r="V49" i="285"/>
  <c r="U49" i="285"/>
  <c r="T49" i="285"/>
  <c r="Z49" i="285" s="1"/>
  <c r="AB49" i="285" s="1"/>
  <c r="Y50" i="285"/>
  <c r="X50" i="285"/>
  <c r="W50" i="285"/>
  <c r="V50" i="285"/>
  <c r="U50" i="285"/>
  <c r="T50" i="285"/>
  <c r="Z50" i="285" s="1"/>
  <c r="AB50" i="285" s="1"/>
  <c r="Y51" i="285"/>
  <c r="X51" i="285"/>
  <c r="W51" i="285"/>
  <c r="V51" i="285"/>
  <c r="U51" i="285"/>
  <c r="T51" i="285"/>
  <c r="Z51" i="285" s="1"/>
  <c r="AB51" i="285" s="1"/>
  <c r="Y52" i="285"/>
  <c r="X52" i="285"/>
  <c r="W52" i="285"/>
  <c r="V52" i="285"/>
  <c r="U52" i="285"/>
  <c r="T52" i="285"/>
  <c r="Z52" i="285" s="1"/>
  <c r="AB52" i="285" s="1"/>
  <c r="Y53" i="285"/>
  <c r="X53" i="285"/>
  <c r="W53" i="285"/>
  <c r="V53" i="285"/>
  <c r="U53" i="285"/>
  <c r="T53" i="285"/>
  <c r="Z53" i="285" s="1"/>
  <c r="AB53" i="285" s="1"/>
  <c r="Y54" i="285"/>
  <c r="X54" i="285"/>
  <c r="W54" i="285"/>
  <c r="V54" i="285"/>
  <c r="U54" i="285"/>
  <c r="T54" i="285"/>
  <c r="Z54" i="285" s="1"/>
  <c r="AB54" i="285" s="1"/>
  <c r="Y55" i="285"/>
  <c r="X55" i="285"/>
  <c r="W55" i="285"/>
  <c r="V55" i="285"/>
  <c r="U55" i="285"/>
  <c r="T55" i="285"/>
  <c r="Z55" i="285" s="1"/>
  <c r="AB55" i="285" s="1"/>
  <c r="Y56" i="285"/>
  <c r="X56" i="285"/>
  <c r="W56" i="285"/>
  <c r="V56" i="285"/>
  <c r="U56" i="285"/>
  <c r="T56" i="285"/>
  <c r="Z56" i="285" s="1"/>
  <c r="AB56" i="285" s="1"/>
  <c r="Y57" i="285"/>
  <c r="X57" i="285"/>
  <c r="W57" i="285"/>
  <c r="V57" i="285"/>
  <c r="U57" i="285"/>
  <c r="T57" i="285"/>
  <c r="Z57" i="285" s="1"/>
  <c r="AB57" i="285" s="1"/>
  <c r="Y58" i="285"/>
  <c r="X58" i="285"/>
  <c r="W58" i="285"/>
  <c r="V58" i="285"/>
  <c r="U58" i="285"/>
  <c r="T58" i="285"/>
  <c r="Z58" i="285" s="1"/>
  <c r="AB58" i="285" s="1"/>
  <c r="Y59" i="285"/>
  <c r="X59" i="285"/>
  <c r="W59" i="285"/>
  <c r="V59" i="285"/>
  <c r="U59" i="285"/>
  <c r="T59" i="285"/>
  <c r="Z59" i="285" s="1"/>
  <c r="AB59" i="285" s="1"/>
  <c r="Y60" i="285"/>
  <c r="X60" i="285"/>
  <c r="W60" i="285"/>
  <c r="V60" i="285"/>
  <c r="U60" i="285"/>
  <c r="T60" i="285"/>
  <c r="Y61" i="285"/>
  <c r="X61" i="285"/>
  <c r="W61" i="285"/>
  <c r="V61" i="285"/>
  <c r="U61" i="285"/>
  <c r="T61" i="285"/>
  <c r="Z61" i="285" s="1"/>
  <c r="AB61" i="285" s="1"/>
  <c r="Y62" i="285"/>
  <c r="X62" i="285"/>
  <c r="W62" i="285"/>
  <c r="V62" i="285"/>
  <c r="U62" i="285"/>
  <c r="T62" i="285"/>
  <c r="Z62" i="285" s="1"/>
  <c r="AB62" i="285" s="1"/>
  <c r="Y63" i="285"/>
  <c r="X63" i="285"/>
  <c r="W63" i="285"/>
  <c r="V63" i="285"/>
  <c r="U63" i="285"/>
  <c r="T63" i="285"/>
  <c r="Z63" i="285" s="1"/>
  <c r="AB63" i="285" s="1"/>
  <c r="Y64" i="285"/>
  <c r="X64" i="285"/>
  <c r="W64" i="285"/>
  <c r="V64" i="285"/>
  <c r="U64" i="285"/>
  <c r="T64" i="285"/>
  <c r="Z64" i="285" s="1"/>
  <c r="AB64" i="285" s="1"/>
  <c r="Y65" i="285"/>
  <c r="X65" i="285"/>
  <c r="W65" i="285"/>
  <c r="V65" i="285"/>
  <c r="U65" i="285"/>
  <c r="T65" i="285"/>
  <c r="Z65" i="285" s="1"/>
  <c r="AB65" i="285" s="1"/>
  <c r="Y66" i="285"/>
  <c r="X66" i="285"/>
  <c r="W66" i="285"/>
  <c r="V66" i="285"/>
  <c r="U66" i="285"/>
  <c r="T66" i="285"/>
  <c r="Z66" i="285" s="1"/>
  <c r="AB66" i="285" s="1"/>
  <c r="Y67" i="285"/>
  <c r="X67" i="285"/>
  <c r="W67" i="285"/>
  <c r="V67" i="285"/>
  <c r="U67" i="285"/>
  <c r="T67" i="285"/>
  <c r="Z67" i="285" s="1"/>
  <c r="AB67" i="285" s="1"/>
  <c r="Y68" i="285"/>
  <c r="X68" i="285"/>
  <c r="W68" i="285"/>
  <c r="V68" i="285"/>
  <c r="U68" i="285"/>
  <c r="T68" i="285"/>
  <c r="Z68" i="285" s="1"/>
  <c r="AB68" i="285" s="1"/>
  <c r="Y69" i="285"/>
  <c r="X69" i="285"/>
  <c r="W69" i="285"/>
  <c r="V69" i="285"/>
  <c r="U69" i="285"/>
  <c r="T69" i="285"/>
  <c r="Z69" i="285" s="1"/>
  <c r="AB69" i="285" s="1"/>
  <c r="Y70" i="285"/>
  <c r="X70" i="285"/>
  <c r="W70" i="285"/>
  <c r="V70" i="285"/>
  <c r="U70" i="285"/>
  <c r="T70" i="285"/>
  <c r="Z70" i="285" s="1"/>
  <c r="AB70" i="285" s="1"/>
  <c r="X172" i="285"/>
  <c r="I71" i="285"/>
  <c r="Y71" i="285"/>
  <c r="X71" i="285"/>
  <c r="W71" i="285"/>
  <c r="V71" i="285"/>
  <c r="U71" i="285"/>
  <c r="T71" i="285"/>
  <c r="Z71" i="285" s="1"/>
  <c r="AB71" i="285" s="1"/>
  <c r="Y72" i="285"/>
  <c r="X72" i="285"/>
  <c r="W72" i="285"/>
  <c r="V72" i="285"/>
  <c r="U72" i="285"/>
  <c r="T72" i="285"/>
  <c r="Z72" i="285" s="1"/>
  <c r="AB72" i="285" s="1"/>
  <c r="Y73" i="285"/>
  <c r="X73" i="285"/>
  <c r="W73" i="285"/>
  <c r="V73" i="285"/>
  <c r="U73" i="285"/>
  <c r="T73" i="285"/>
  <c r="Z73" i="285" s="1"/>
  <c r="AB73" i="285" s="1"/>
  <c r="Y74" i="285"/>
  <c r="X74" i="285"/>
  <c r="W74" i="285"/>
  <c r="V74" i="285"/>
  <c r="U74" i="285"/>
  <c r="T74" i="285"/>
  <c r="Z74" i="285" s="1"/>
  <c r="AB74" i="285" s="1"/>
  <c r="Y75" i="285"/>
  <c r="X75" i="285"/>
  <c r="W75" i="285"/>
  <c r="V75" i="285"/>
  <c r="U75" i="285"/>
  <c r="T75" i="285"/>
  <c r="Z75" i="285" s="1"/>
  <c r="AB75" i="285" s="1"/>
  <c r="Y76" i="285"/>
  <c r="X76" i="285"/>
  <c r="W76" i="285"/>
  <c r="V76" i="285"/>
  <c r="U76" i="285"/>
  <c r="T76" i="285"/>
  <c r="Z76" i="285" s="1"/>
  <c r="AB76" i="285" s="1"/>
  <c r="Y77" i="285"/>
  <c r="X77" i="285"/>
  <c r="W77" i="285"/>
  <c r="V77" i="285"/>
  <c r="U77" i="285"/>
  <c r="T77" i="285"/>
  <c r="Z77" i="285" s="1"/>
  <c r="AB77" i="285" s="1"/>
  <c r="Y78" i="285"/>
  <c r="X78" i="285"/>
  <c r="W78" i="285"/>
  <c r="V78" i="285"/>
  <c r="U78" i="285"/>
  <c r="T78" i="285"/>
  <c r="Z78" i="285" s="1"/>
  <c r="AB78" i="285" s="1"/>
  <c r="Y79" i="285"/>
  <c r="X79" i="285"/>
  <c r="W79" i="285"/>
  <c r="V79" i="285"/>
  <c r="U79" i="285"/>
  <c r="T79" i="285"/>
  <c r="Z79" i="285" s="1"/>
  <c r="AB79" i="285" s="1"/>
  <c r="Y80" i="285"/>
  <c r="X80" i="285"/>
  <c r="W80" i="285"/>
  <c r="V80" i="285"/>
  <c r="U80" i="285"/>
  <c r="T80" i="285"/>
  <c r="Z80" i="285" s="1"/>
  <c r="AB80" i="285" s="1"/>
  <c r="Y81" i="285"/>
  <c r="X81" i="285"/>
  <c r="W81" i="285"/>
  <c r="V81" i="285"/>
  <c r="U81" i="285"/>
  <c r="T81" i="285"/>
  <c r="Z81" i="285" s="1"/>
  <c r="AB81" i="285" s="1"/>
  <c r="Y82" i="285"/>
  <c r="X82" i="285"/>
  <c r="W82" i="285"/>
  <c r="V82" i="285"/>
  <c r="U82" i="285"/>
  <c r="T82" i="285"/>
  <c r="Z82" i="285" s="1"/>
  <c r="AB82" i="285" s="1"/>
  <c r="Y83" i="285"/>
  <c r="X83" i="285"/>
  <c r="W83" i="285"/>
  <c r="V83" i="285"/>
  <c r="U83" i="285"/>
  <c r="T83" i="285"/>
  <c r="Z83" i="285" s="1"/>
  <c r="AB83" i="285" s="1"/>
  <c r="Y84" i="285"/>
  <c r="X84" i="285"/>
  <c r="W84" i="285"/>
  <c r="V84" i="285"/>
  <c r="U84" i="285"/>
  <c r="T84" i="285"/>
  <c r="Z84" i="285" s="1"/>
  <c r="AB84" i="285" s="1"/>
  <c r="Y85" i="285"/>
  <c r="X85" i="285"/>
  <c r="W85" i="285"/>
  <c r="V85" i="285"/>
  <c r="U85" i="285"/>
  <c r="T85" i="285"/>
  <c r="Z85" i="285" s="1"/>
  <c r="AB85" i="285" s="1"/>
  <c r="Y86" i="285"/>
  <c r="X86" i="285"/>
  <c r="W86" i="285"/>
  <c r="V86" i="285"/>
  <c r="U86" i="285"/>
  <c r="T86" i="285"/>
  <c r="Z86" i="285" s="1"/>
  <c r="AB86" i="285" s="1"/>
  <c r="Y87" i="285"/>
  <c r="X87" i="285"/>
  <c r="W87" i="285"/>
  <c r="V87" i="285"/>
  <c r="U87" i="285"/>
  <c r="T87" i="285"/>
  <c r="Z87" i="285" s="1"/>
  <c r="AB87" i="285" s="1"/>
  <c r="Y88" i="285"/>
  <c r="X88" i="285"/>
  <c r="W88" i="285"/>
  <c r="V88" i="285"/>
  <c r="U88" i="285"/>
  <c r="T88" i="285"/>
  <c r="Z88" i="285" s="1"/>
  <c r="AB88" i="285" s="1"/>
  <c r="Y89" i="285"/>
  <c r="X89" i="285"/>
  <c r="W89" i="285"/>
  <c r="V89" i="285"/>
  <c r="U89" i="285"/>
  <c r="T89" i="285"/>
  <c r="Z89" i="285" s="1"/>
  <c r="AB89" i="285" s="1"/>
  <c r="Y90" i="285"/>
  <c r="X90" i="285"/>
  <c r="W90" i="285"/>
  <c r="V90" i="285"/>
  <c r="U90" i="285"/>
  <c r="T90" i="285"/>
  <c r="Y91" i="285"/>
  <c r="X91" i="285"/>
  <c r="W91" i="285"/>
  <c r="V91" i="285"/>
  <c r="U91" i="285"/>
  <c r="T91" i="285"/>
  <c r="Z91" i="285" s="1"/>
  <c r="AB91" i="285" s="1"/>
  <c r="Y92" i="285"/>
  <c r="X92" i="285"/>
  <c r="W92" i="285"/>
  <c r="V92" i="285"/>
  <c r="U92" i="285"/>
  <c r="T92" i="285"/>
  <c r="Z92" i="285" s="1"/>
  <c r="AB92" i="285" s="1"/>
  <c r="Y93" i="285"/>
  <c r="X93" i="285"/>
  <c r="W93" i="285"/>
  <c r="V93" i="285"/>
  <c r="U93" i="285"/>
  <c r="T93" i="285"/>
  <c r="Z93" i="285" s="1"/>
  <c r="AB93" i="285" s="1"/>
  <c r="Y94" i="285"/>
  <c r="X94" i="285"/>
  <c r="W94" i="285"/>
  <c r="V94" i="285"/>
  <c r="U94" i="285"/>
  <c r="T94" i="285"/>
  <c r="Z94" i="285" s="1"/>
  <c r="AB94" i="285" s="1"/>
  <c r="Y95" i="285"/>
  <c r="X95" i="285"/>
  <c r="W95" i="285"/>
  <c r="V95" i="285"/>
  <c r="U95" i="285"/>
  <c r="T95" i="285"/>
  <c r="Z95" i="285" s="1"/>
  <c r="AB95" i="285" s="1"/>
  <c r="Y96" i="285"/>
  <c r="X96" i="285"/>
  <c r="W96" i="285"/>
  <c r="V96" i="285"/>
  <c r="U96" i="285"/>
  <c r="T96" i="285"/>
  <c r="Z96" i="285" s="1"/>
  <c r="AB96" i="285" s="1"/>
  <c r="Y97" i="285"/>
  <c r="X97" i="285"/>
  <c r="W97" i="285"/>
  <c r="V97" i="285"/>
  <c r="U97" i="285"/>
  <c r="T97" i="285"/>
  <c r="Z97" i="285" s="1"/>
  <c r="AB97" i="285" s="1"/>
  <c r="Y98" i="285"/>
  <c r="X98" i="285"/>
  <c r="W98" i="285"/>
  <c r="V98" i="285"/>
  <c r="U98" i="285"/>
  <c r="T98" i="285"/>
  <c r="Z98" i="285" s="1"/>
  <c r="AB98" i="285" s="1"/>
  <c r="Y99" i="285"/>
  <c r="X99" i="285"/>
  <c r="W99" i="285"/>
  <c r="V99" i="285"/>
  <c r="U99" i="285"/>
  <c r="T99" i="285"/>
  <c r="Z99" i="285" s="1"/>
  <c r="AB99" i="285" s="1"/>
  <c r="Y100" i="285"/>
  <c r="X100" i="285"/>
  <c r="W100" i="285"/>
  <c r="V100" i="285"/>
  <c r="U100" i="285"/>
  <c r="T100" i="285"/>
  <c r="Z100" i="285" s="1"/>
  <c r="AB100" i="285" s="1"/>
  <c r="Y101" i="285"/>
  <c r="X101" i="285"/>
  <c r="W101" i="285"/>
  <c r="V101" i="285"/>
  <c r="U101" i="285"/>
  <c r="T101" i="285"/>
  <c r="Z101" i="285" s="1"/>
  <c r="AB101" i="285" s="1"/>
  <c r="Y102" i="285"/>
  <c r="X102" i="285"/>
  <c r="W102" i="285"/>
  <c r="V102" i="285"/>
  <c r="U102" i="285"/>
  <c r="T102" i="285"/>
  <c r="Z102" i="285" s="1"/>
  <c r="AB102" i="285" s="1"/>
  <c r="Y103" i="285"/>
  <c r="X103" i="285"/>
  <c r="W103" i="285"/>
  <c r="V103" i="285"/>
  <c r="U103" i="285"/>
  <c r="T103" i="285"/>
  <c r="Z103" i="285" s="1"/>
  <c r="AB103" i="285" s="1"/>
  <c r="Y104" i="285"/>
  <c r="X104" i="285"/>
  <c r="W104" i="285"/>
  <c r="V104" i="285"/>
  <c r="U104" i="285"/>
  <c r="T104" i="285"/>
  <c r="Z104" i="285" s="1"/>
  <c r="AB104" i="285" s="1"/>
  <c r="Y105" i="285"/>
  <c r="X105" i="285"/>
  <c r="W105" i="285"/>
  <c r="V105" i="285"/>
  <c r="U105" i="285"/>
  <c r="T105" i="285"/>
  <c r="Z105" i="285" s="1"/>
  <c r="AB105" i="285" s="1"/>
  <c r="Y106" i="285"/>
  <c r="X106" i="285"/>
  <c r="W106" i="285"/>
  <c r="V106" i="285"/>
  <c r="U106" i="285"/>
  <c r="T106" i="285"/>
  <c r="Z106" i="285" s="1"/>
  <c r="AB106" i="285" s="1"/>
  <c r="Y107" i="285"/>
  <c r="X107" i="285"/>
  <c r="W107" i="285"/>
  <c r="V107" i="285"/>
  <c r="U107" i="285"/>
  <c r="T107" i="285"/>
  <c r="Z107" i="285" s="1"/>
  <c r="AB107" i="285" s="1"/>
  <c r="Y108" i="285"/>
  <c r="X108" i="285"/>
  <c r="W108" i="285"/>
  <c r="V108" i="285"/>
  <c r="U108" i="285"/>
  <c r="T108" i="285"/>
  <c r="Z108" i="285" s="1"/>
  <c r="AB108" i="285" s="1"/>
  <c r="T172" i="285"/>
  <c r="I109" i="285"/>
  <c r="Y109" i="285"/>
  <c r="X109" i="285"/>
  <c r="W109" i="285"/>
  <c r="V109" i="285"/>
  <c r="U109" i="285"/>
  <c r="T109" i="285"/>
  <c r="Z109" i="285" s="1"/>
  <c r="AB109" i="285" s="1"/>
  <c r="Y110" i="285"/>
  <c r="X110" i="285"/>
  <c r="W110" i="285"/>
  <c r="V110" i="285"/>
  <c r="U110" i="285"/>
  <c r="T110" i="285"/>
  <c r="Z110" i="285" s="1"/>
  <c r="AB110" i="285" s="1"/>
  <c r="Y111" i="285"/>
  <c r="X111" i="285"/>
  <c r="W111" i="285"/>
  <c r="V111" i="285"/>
  <c r="U111" i="285"/>
  <c r="T111" i="285"/>
  <c r="Z111" i="285" s="1"/>
  <c r="AB111" i="285" s="1"/>
  <c r="Y112" i="285"/>
  <c r="X112" i="285"/>
  <c r="W112" i="285"/>
  <c r="V112" i="285"/>
  <c r="U112" i="285"/>
  <c r="T112" i="285"/>
  <c r="Z112" i="285" s="1"/>
  <c r="AB112" i="285" s="1"/>
  <c r="Y113" i="285"/>
  <c r="X113" i="285"/>
  <c r="W113" i="285"/>
  <c r="V113" i="285"/>
  <c r="U113" i="285"/>
  <c r="T113" i="285"/>
  <c r="Z113" i="285" s="1"/>
  <c r="AB113" i="285" s="1"/>
  <c r="Y114" i="285"/>
  <c r="X114" i="285"/>
  <c r="W114" i="285"/>
  <c r="V114" i="285"/>
  <c r="U114" i="285"/>
  <c r="T114" i="285"/>
  <c r="Z114" i="285" s="1"/>
  <c r="AB114" i="285" s="1"/>
  <c r="Y115" i="285"/>
  <c r="X115" i="285"/>
  <c r="W115" i="285"/>
  <c r="V115" i="285"/>
  <c r="U115" i="285"/>
  <c r="T115" i="285"/>
  <c r="Z115" i="285" s="1"/>
  <c r="AB115" i="285" s="1"/>
  <c r="V172" i="285"/>
  <c r="I116" i="285"/>
  <c r="Y116" i="285"/>
  <c r="X116" i="285"/>
  <c r="W116" i="285"/>
  <c r="V116" i="285"/>
  <c r="U116" i="285"/>
  <c r="T116" i="285"/>
  <c r="Z116" i="285" s="1"/>
  <c r="AB116" i="285" s="1"/>
  <c r="Y117" i="285"/>
  <c r="X117" i="285"/>
  <c r="W117" i="285"/>
  <c r="V117" i="285"/>
  <c r="U117" i="285"/>
  <c r="T117" i="285"/>
  <c r="Z117" i="285" s="1"/>
  <c r="AB117" i="285" s="1"/>
  <c r="Y118" i="285"/>
  <c r="X118" i="285"/>
  <c r="W118" i="285"/>
  <c r="V118" i="285"/>
  <c r="U118" i="285"/>
  <c r="T118" i="285"/>
  <c r="Z118" i="285" s="1"/>
  <c r="AB118" i="285" s="1"/>
  <c r="Y119" i="285"/>
  <c r="X119" i="285"/>
  <c r="W119" i="285"/>
  <c r="V119" i="285"/>
  <c r="U119" i="285"/>
  <c r="T119" i="285"/>
  <c r="Z119" i="285" s="1"/>
  <c r="AB119" i="285" s="1"/>
  <c r="Y120" i="285"/>
  <c r="X120" i="285"/>
  <c r="W120" i="285"/>
  <c r="V120" i="285"/>
  <c r="U120" i="285"/>
  <c r="T120" i="285"/>
  <c r="Z120" i="285" s="1"/>
  <c r="AB120" i="285" s="1"/>
  <c r="Y121" i="285"/>
  <c r="X121" i="285"/>
  <c r="W121" i="285"/>
  <c r="V121" i="285"/>
  <c r="U121" i="285"/>
  <c r="T121" i="285"/>
  <c r="Z121" i="285" s="1"/>
  <c r="AB121" i="285" s="1"/>
  <c r="Y122" i="285"/>
  <c r="X122" i="285"/>
  <c r="W122" i="285"/>
  <c r="V122" i="285"/>
  <c r="U122" i="285"/>
  <c r="T122" i="285"/>
  <c r="Z122" i="285" s="1"/>
  <c r="AB122" i="285" s="1"/>
  <c r="Y123" i="285"/>
  <c r="X123" i="285"/>
  <c r="W123" i="285"/>
  <c r="V123" i="285"/>
  <c r="U123" i="285"/>
  <c r="T123" i="285"/>
  <c r="Z123" i="285" s="1"/>
  <c r="AB123" i="285" s="1"/>
  <c r="Y124" i="285"/>
  <c r="X124" i="285"/>
  <c r="W124" i="285"/>
  <c r="V124" i="285"/>
  <c r="U124" i="285"/>
  <c r="T124" i="285"/>
  <c r="Z124" i="285" s="1"/>
  <c r="AB124" i="285" s="1"/>
  <c r="Y125" i="285"/>
  <c r="X125" i="285"/>
  <c r="W125" i="285"/>
  <c r="V125" i="285"/>
  <c r="U125" i="285"/>
  <c r="T125" i="285"/>
  <c r="Z125" i="285" s="1"/>
  <c r="AB125" i="285" s="1"/>
  <c r="Y126" i="285"/>
  <c r="X126" i="285"/>
  <c r="W126" i="285"/>
  <c r="V126" i="285"/>
  <c r="U126" i="285"/>
  <c r="T126" i="285"/>
  <c r="Z126" i="285" s="1"/>
  <c r="AB126" i="285" s="1"/>
  <c r="Y127" i="285"/>
  <c r="X127" i="285"/>
  <c r="W127" i="285"/>
  <c r="V127" i="285"/>
  <c r="U127" i="285"/>
  <c r="T127" i="285"/>
  <c r="Z127" i="285" s="1"/>
  <c r="AB127" i="285" s="1"/>
  <c r="Y128" i="285"/>
  <c r="X128" i="285"/>
  <c r="W128" i="285"/>
  <c r="V128" i="285"/>
  <c r="U128" i="285"/>
  <c r="T128" i="285"/>
  <c r="Z128" i="285" s="1"/>
  <c r="AB128" i="285" s="1"/>
  <c r="Y129" i="285"/>
  <c r="X129" i="285"/>
  <c r="W129" i="285"/>
  <c r="V129" i="285"/>
  <c r="U129" i="285"/>
  <c r="T129" i="285"/>
  <c r="Z129" i="285" s="1"/>
  <c r="AB129" i="285" s="1"/>
  <c r="Y130" i="285"/>
  <c r="X130" i="285"/>
  <c r="W130" i="285"/>
  <c r="V130" i="285"/>
  <c r="U130" i="285"/>
  <c r="T130" i="285"/>
  <c r="Z130" i="285" s="1"/>
  <c r="AB130" i="285" s="1"/>
  <c r="Y131" i="285"/>
  <c r="X131" i="285"/>
  <c r="W131" i="285"/>
  <c r="V131" i="285"/>
  <c r="U131" i="285"/>
  <c r="T131" i="285"/>
  <c r="Z131" i="285" s="1"/>
  <c r="AB131" i="285" s="1"/>
  <c r="Y132" i="285"/>
  <c r="X132" i="285"/>
  <c r="W132" i="285"/>
  <c r="V132" i="285"/>
  <c r="U132" i="285"/>
  <c r="T132" i="285"/>
  <c r="Z132" i="285" s="1"/>
  <c r="AB132" i="285" s="1"/>
  <c r="Y133" i="285"/>
  <c r="X133" i="285"/>
  <c r="W133" i="285"/>
  <c r="V133" i="285"/>
  <c r="U133" i="285"/>
  <c r="T133" i="285"/>
  <c r="Z133" i="285" s="1"/>
  <c r="AB133" i="285" s="1"/>
  <c r="Y134" i="285"/>
  <c r="X134" i="285"/>
  <c r="W134" i="285"/>
  <c r="V134" i="285"/>
  <c r="U134" i="285"/>
  <c r="T134" i="285"/>
  <c r="Z134" i="285" s="1"/>
  <c r="AB134" i="285" s="1"/>
  <c r="Y135" i="285"/>
  <c r="X135" i="285"/>
  <c r="W135" i="285"/>
  <c r="V135" i="285"/>
  <c r="U135" i="285"/>
  <c r="T135" i="285"/>
  <c r="Z135" i="285" s="1"/>
  <c r="AB135" i="285" s="1"/>
  <c r="Y136" i="285"/>
  <c r="X136" i="285"/>
  <c r="W136" i="285"/>
  <c r="V136" i="285"/>
  <c r="U136" i="285"/>
  <c r="T136" i="285"/>
  <c r="Z136" i="285" s="1"/>
  <c r="AB136" i="285" s="1"/>
  <c r="Y137" i="285"/>
  <c r="X137" i="285"/>
  <c r="W137" i="285"/>
  <c r="V137" i="285"/>
  <c r="U137" i="285"/>
  <c r="T137" i="285"/>
  <c r="Z137" i="285" s="1"/>
  <c r="AB137" i="285" s="1"/>
  <c r="Y138" i="285"/>
  <c r="X138" i="285"/>
  <c r="W138" i="285"/>
  <c r="V138" i="285"/>
  <c r="U138" i="285"/>
  <c r="T138" i="285"/>
  <c r="Z138" i="285" s="1"/>
  <c r="AB138" i="285" s="1"/>
  <c r="Y139" i="285"/>
  <c r="X139" i="285"/>
  <c r="W139" i="285"/>
  <c r="V139" i="285"/>
  <c r="U139" i="285"/>
  <c r="T139" i="285"/>
  <c r="Z139" i="285" s="1"/>
  <c r="AB139" i="285" s="1"/>
  <c r="Y140" i="285"/>
  <c r="X140" i="285"/>
  <c r="W140" i="285"/>
  <c r="V140" i="285"/>
  <c r="U140" i="285"/>
  <c r="T140" i="285"/>
  <c r="Z140" i="285" s="1"/>
  <c r="AB140" i="285" s="1"/>
  <c r="Y141" i="285"/>
  <c r="X141" i="285"/>
  <c r="W141" i="285"/>
  <c r="V141" i="285"/>
  <c r="U141" i="285"/>
  <c r="T141" i="285"/>
  <c r="Z141" i="285" s="1"/>
  <c r="AB141" i="285" s="1"/>
  <c r="Y142" i="285"/>
  <c r="X142" i="285"/>
  <c r="W142" i="285"/>
  <c r="V142" i="285"/>
  <c r="U142" i="285"/>
  <c r="T142" i="285"/>
  <c r="Z142" i="285" s="1"/>
  <c r="AB142" i="285" s="1"/>
  <c r="Y143" i="285"/>
  <c r="X143" i="285"/>
  <c r="W143" i="285"/>
  <c r="V143" i="285"/>
  <c r="U143" i="285"/>
  <c r="T143" i="285"/>
  <c r="Z143" i="285" s="1"/>
  <c r="AB143" i="285" s="1"/>
  <c r="Y144" i="285"/>
  <c r="X144" i="285"/>
  <c r="W144" i="285"/>
  <c r="V144" i="285"/>
  <c r="U144" i="285"/>
  <c r="T144" i="285"/>
  <c r="Z144" i="285" s="1"/>
  <c r="AB144" i="285" s="1"/>
  <c r="Y145" i="285"/>
  <c r="X145" i="285"/>
  <c r="W145" i="285"/>
  <c r="V145" i="285"/>
  <c r="U145" i="285"/>
  <c r="T145" i="285"/>
  <c r="Z145" i="285" s="1"/>
  <c r="AB145" i="285" s="1"/>
  <c r="Y146" i="285"/>
  <c r="X146" i="285"/>
  <c r="W146" i="285"/>
  <c r="V146" i="285"/>
  <c r="U146" i="285"/>
  <c r="T146" i="285"/>
  <c r="Z146" i="285" s="1"/>
  <c r="AB146" i="285" s="1"/>
  <c r="Y147" i="285"/>
  <c r="X147" i="285"/>
  <c r="W147" i="285"/>
  <c r="V147" i="285"/>
  <c r="U147" i="285"/>
  <c r="T147" i="285"/>
  <c r="Z147" i="285" s="1"/>
  <c r="AB147" i="285" s="1"/>
  <c r="Y148" i="285"/>
  <c r="X148" i="285"/>
  <c r="W148" i="285"/>
  <c r="V148" i="285"/>
  <c r="U148" i="285"/>
  <c r="T148" i="285"/>
  <c r="Z148" i="285" s="1"/>
  <c r="AB148" i="285" s="1"/>
  <c r="Y149" i="285"/>
  <c r="X149" i="285"/>
  <c r="W149" i="285"/>
  <c r="V149" i="285"/>
  <c r="U149" i="285"/>
  <c r="T149" i="285"/>
  <c r="Z149" i="285" s="1"/>
  <c r="AB149" i="285" s="1"/>
  <c r="Y150" i="285"/>
  <c r="X150" i="285"/>
  <c r="W150" i="285"/>
  <c r="V150" i="285"/>
  <c r="U150" i="285"/>
  <c r="T150" i="285"/>
  <c r="Z150" i="285" s="1"/>
  <c r="AB150" i="285" s="1"/>
  <c r="Y151" i="285"/>
  <c r="X151" i="285"/>
  <c r="W151" i="285"/>
  <c r="V151" i="285"/>
  <c r="U151" i="285"/>
  <c r="T151" i="285"/>
  <c r="Z151" i="285" s="1"/>
  <c r="AB151" i="285" s="1"/>
  <c r="Y152" i="285"/>
  <c r="X152" i="285"/>
  <c r="W152" i="285"/>
  <c r="V152" i="285"/>
  <c r="U152" i="285"/>
  <c r="T152" i="285"/>
  <c r="Z152" i="285" s="1"/>
  <c r="AB152" i="285" s="1"/>
  <c r="Y153" i="285"/>
  <c r="X153" i="285"/>
  <c r="W153" i="285"/>
  <c r="V153" i="285"/>
  <c r="U153" i="285"/>
  <c r="T153" i="285"/>
  <c r="Z153" i="285" s="1"/>
  <c r="AB153" i="285" s="1"/>
  <c r="Y154" i="285"/>
  <c r="X154" i="285"/>
  <c r="W154" i="285"/>
  <c r="V154" i="285"/>
  <c r="U154" i="285"/>
  <c r="T154" i="285"/>
  <c r="Z154" i="285" s="1"/>
  <c r="AB154" i="285" s="1"/>
  <c r="Y155" i="285"/>
  <c r="X155" i="285"/>
  <c r="W155" i="285"/>
  <c r="V155" i="285"/>
  <c r="U155" i="285"/>
  <c r="T155" i="285"/>
  <c r="Z155" i="285" s="1"/>
  <c r="AB155" i="285" s="1"/>
  <c r="Y156" i="285"/>
  <c r="X156" i="285"/>
  <c r="W156" i="285"/>
  <c r="V156" i="285"/>
  <c r="U156" i="285"/>
  <c r="T156" i="285"/>
  <c r="Z156" i="285" s="1"/>
  <c r="AB156" i="285" s="1"/>
  <c r="Y157" i="285"/>
  <c r="X157" i="285"/>
  <c r="W157" i="285"/>
  <c r="V157" i="285"/>
  <c r="U157" i="285"/>
  <c r="T157" i="285"/>
  <c r="Z157" i="285" s="1"/>
  <c r="AB157" i="285" s="1"/>
  <c r="Y158" i="285"/>
  <c r="X158" i="285"/>
  <c r="W158" i="285"/>
  <c r="V158" i="285"/>
  <c r="U158" i="285"/>
  <c r="T158" i="285"/>
  <c r="Z158" i="285" s="1"/>
  <c r="Y159" i="285"/>
  <c r="X159" i="285"/>
  <c r="W159" i="285"/>
  <c r="V159" i="285"/>
  <c r="U159" i="285"/>
  <c r="T159" i="285"/>
  <c r="Z159" i="285" s="1"/>
  <c r="AB159" i="285" s="1"/>
  <c r="Y160" i="285"/>
  <c r="X160" i="285"/>
  <c r="W160" i="285"/>
  <c r="V160" i="285"/>
  <c r="U160" i="285"/>
  <c r="T160" i="285"/>
  <c r="Z160" i="285" s="1"/>
  <c r="AB160" i="285" s="1"/>
  <c r="Y161" i="285"/>
  <c r="X161" i="285"/>
  <c r="W161" i="285"/>
  <c r="V161" i="285"/>
  <c r="U161" i="285"/>
  <c r="T161" i="285"/>
  <c r="Z161" i="285" s="1"/>
  <c r="AB161" i="285" s="1"/>
  <c r="Y162" i="285"/>
  <c r="X162" i="285"/>
  <c r="W162" i="285"/>
  <c r="V162" i="285"/>
  <c r="U162" i="285"/>
  <c r="T162" i="285"/>
  <c r="Z162" i="285" s="1"/>
  <c r="AB162" i="285" s="1"/>
  <c r="Y163" i="285"/>
  <c r="X163" i="285"/>
  <c r="W163" i="285"/>
  <c r="V163" i="285"/>
  <c r="U163" i="285"/>
  <c r="T163" i="285"/>
  <c r="Z163" i="285" s="1"/>
  <c r="AB163" i="285" s="1"/>
  <c r="X170" i="284"/>
  <c r="W170" i="284"/>
  <c r="I2" i="284"/>
  <c r="Y2" i="284"/>
  <c r="X2" i="284"/>
  <c r="W2" i="284"/>
  <c r="V2" i="284"/>
  <c r="U2" i="284"/>
  <c r="T2" i="284"/>
  <c r="Z2" i="284" s="1"/>
  <c r="AB2" i="284" s="1"/>
  <c r="V170" i="284"/>
  <c r="I3" i="284"/>
  <c r="Y3" i="284"/>
  <c r="X3" i="284"/>
  <c r="W3" i="284"/>
  <c r="V3" i="284"/>
  <c r="U3" i="284"/>
  <c r="T3" i="284"/>
  <c r="Z3" i="284" s="1"/>
  <c r="AB3" i="284" s="1"/>
  <c r="S170" i="284"/>
  <c r="I4" i="284"/>
  <c r="Y4" i="284"/>
  <c r="X4" i="284"/>
  <c r="W4" i="284"/>
  <c r="V4" i="284"/>
  <c r="U4" i="284"/>
  <c r="T4" i="284"/>
  <c r="Z4" i="284" s="1"/>
  <c r="AB4" i="284" s="1"/>
  <c r="AG6" i="284"/>
  <c r="Y5" i="284"/>
  <c r="X5" i="284"/>
  <c r="W5" i="284"/>
  <c r="V5" i="284"/>
  <c r="U5" i="284"/>
  <c r="T5" i="284"/>
  <c r="Z5" i="284" s="1"/>
  <c r="AB5" i="284" s="1"/>
  <c r="Y6" i="284"/>
  <c r="X6" i="284"/>
  <c r="W6" i="284"/>
  <c r="V6" i="284"/>
  <c r="U6" i="284"/>
  <c r="T6" i="284"/>
  <c r="Z6" i="284" s="1"/>
  <c r="AB6" i="284" s="1"/>
  <c r="Y7" i="284"/>
  <c r="X7" i="284"/>
  <c r="W7" i="284"/>
  <c r="V7" i="284"/>
  <c r="U7" i="284"/>
  <c r="T7" i="284"/>
  <c r="Z7" i="284" s="1"/>
  <c r="AB7" i="284" s="1"/>
  <c r="Y8" i="284"/>
  <c r="X8" i="284"/>
  <c r="W8" i="284"/>
  <c r="V8" i="284"/>
  <c r="U8" i="284"/>
  <c r="T8" i="284"/>
  <c r="Z8" i="284" s="1"/>
  <c r="AB8" i="284" s="1"/>
  <c r="S171" i="284"/>
  <c r="U171" i="284" s="1"/>
  <c r="X169" i="284"/>
  <c r="I9" i="284"/>
  <c r="Y9" i="284"/>
  <c r="X9" i="284"/>
  <c r="W9" i="284"/>
  <c r="V9" i="284"/>
  <c r="U9" i="284"/>
  <c r="T9" i="284"/>
  <c r="Z9" i="284" s="1"/>
  <c r="AB9" i="284" s="1"/>
  <c r="Y10" i="284"/>
  <c r="X10" i="284"/>
  <c r="W10" i="284"/>
  <c r="V10" i="284"/>
  <c r="U10" i="284"/>
  <c r="T10" i="284"/>
  <c r="Z10" i="284" s="1"/>
  <c r="AB10" i="284" s="1"/>
  <c r="Y11" i="284"/>
  <c r="X11" i="284"/>
  <c r="W11" i="284"/>
  <c r="V11" i="284"/>
  <c r="U11" i="284"/>
  <c r="T11" i="284"/>
  <c r="Z11" i="284" s="1"/>
  <c r="AB11" i="284" s="1"/>
  <c r="I12" i="284"/>
  <c r="G165" i="284"/>
  <c r="Y12" i="284"/>
  <c r="X12" i="284"/>
  <c r="W12" i="284"/>
  <c r="V12" i="284"/>
  <c r="U12" i="284"/>
  <c r="T12" i="284"/>
  <c r="Y170" i="284"/>
  <c r="I13" i="284"/>
  <c r="Y13" i="284"/>
  <c r="X13" i="284"/>
  <c r="W13" i="284"/>
  <c r="V13" i="284"/>
  <c r="U13" i="284"/>
  <c r="T13" i="284"/>
  <c r="Z13" i="284" s="1"/>
  <c r="AB13" i="284" s="1"/>
  <c r="Y14" i="284"/>
  <c r="X14" i="284"/>
  <c r="W14" i="284"/>
  <c r="V14" i="284"/>
  <c r="U14" i="284"/>
  <c r="T14" i="284"/>
  <c r="Z14" i="284" s="1"/>
  <c r="AB14" i="284" s="1"/>
  <c r="Y15" i="284"/>
  <c r="X15" i="284"/>
  <c r="W15" i="284"/>
  <c r="V15" i="284"/>
  <c r="U15" i="284"/>
  <c r="T15" i="284"/>
  <c r="Z15" i="284" s="1"/>
  <c r="AB15" i="284" s="1"/>
  <c r="Y16" i="284"/>
  <c r="X16" i="284"/>
  <c r="W16" i="284"/>
  <c r="V16" i="284"/>
  <c r="U16" i="284"/>
  <c r="T16" i="284"/>
  <c r="Z16" i="284" s="1"/>
  <c r="AB16" i="284" s="1"/>
  <c r="Y17" i="284"/>
  <c r="X17" i="284"/>
  <c r="W17" i="284"/>
  <c r="V17" i="284"/>
  <c r="U17" i="284"/>
  <c r="T17" i="284"/>
  <c r="Z17" i="284" s="1"/>
  <c r="AB17" i="284" s="1"/>
  <c r="Y18" i="284"/>
  <c r="X18" i="284"/>
  <c r="W18" i="284"/>
  <c r="V18" i="284"/>
  <c r="U18" i="284"/>
  <c r="T18" i="284"/>
  <c r="Z18" i="284" s="1"/>
  <c r="AB18" i="284" s="1"/>
  <c r="Y19" i="284"/>
  <c r="X19" i="284"/>
  <c r="W19" i="284"/>
  <c r="V19" i="284"/>
  <c r="U19" i="284"/>
  <c r="T19" i="284"/>
  <c r="Z19" i="284" s="1"/>
  <c r="AB19" i="284" s="1"/>
  <c r="Y20" i="284"/>
  <c r="X20" i="284"/>
  <c r="W20" i="284"/>
  <c r="V20" i="284"/>
  <c r="U20" i="284"/>
  <c r="T20" i="284"/>
  <c r="Z20" i="284" s="1"/>
  <c r="AB20" i="284" s="1"/>
  <c r="Y21" i="284"/>
  <c r="X21" i="284"/>
  <c r="W21" i="284"/>
  <c r="V21" i="284"/>
  <c r="U21" i="284"/>
  <c r="T21" i="284"/>
  <c r="Z21" i="284" s="1"/>
  <c r="AB21" i="284" s="1"/>
  <c r="Y22" i="284"/>
  <c r="X22" i="284"/>
  <c r="W22" i="284"/>
  <c r="V22" i="284"/>
  <c r="U22" i="284"/>
  <c r="T22" i="284"/>
  <c r="Z22" i="284" s="1"/>
  <c r="AB22" i="284" s="1"/>
  <c r="Y23" i="284"/>
  <c r="X23" i="284"/>
  <c r="W23" i="284"/>
  <c r="V23" i="284"/>
  <c r="U23" i="284"/>
  <c r="T23" i="284"/>
  <c r="Z23" i="284" s="1"/>
  <c r="AB23" i="284" s="1"/>
  <c r="Y24" i="284"/>
  <c r="X24" i="284"/>
  <c r="W24" i="284"/>
  <c r="V24" i="284"/>
  <c r="U24" i="284"/>
  <c r="T24" i="284"/>
  <c r="Y25" i="284"/>
  <c r="X25" i="284"/>
  <c r="W25" i="284"/>
  <c r="V25" i="284"/>
  <c r="U25" i="284"/>
  <c r="T25" i="284"/>
  <c r="Z25" i="284" s="1"/>
  <c r="AB25" i="284" s="1"/>
  <c r="Y26" i="284"/>
  <c r="X26" i="284"/>
  <c r="W26" i="284"/>
  <c r="V26" i="284"/>
  <c r="U26" i="284"/>
  <c r="T26" i="284"/>
  <c r="Z26" i="284" s="1"/>
  <c r="AB26" i="284" s="1"/>
  <c r="Y27" i="284"/>
  <c r="X27" i="284"/>
  <c r="W27" i="284"/>
  <c r="V27" i="284"/>
  <c r="U27" i="284"/>
  <c r="T27" i="284"/>
  <c r="Z27" i="284" s="1"/>
  <c r="AB27" i="284" s="1"/>
  <c r="Y169" i="284"/>
  <c r="I28" i="284"/>
  <c r="Y28" i="284"/>
  <c r="X28" i="284"/>
  <c r="W28" i="284"/>
  <c r="V28" i="284"/>
  <c r="U28" i="284"/>
  <c r="T28" i="284"/>
  <c r="Z28" i="284" s="1"/>
  <c r="AB28" i="284" s="1"/>
  <c r="Y29" i="284"/>
  <c r="X29" i="284"/>
  <c r="W29" i="284"/>
  <c r="V29" i="284"/>
  <c r="U29" i="284"/>
  <c r="T29" i="284"/>
  <c r="Z29" i="284" s="1"/>
  <c r="AB29" i="284" s="1"/>
  <c r="Y30" i="284"/>
  <c r="X30" i="284"/>
  <c r="W30" i="284"/>
  <c r="V30" i="284"/>
  <c r="U30" i="284"/>
  <c r="T30" i="284"/>
  <c r="Z30" i="284" s="1"/>
  <c r="AB30" i="284" s="1"/>
  <c r="Y31" i="284"/>
  <c r="X31" i="284"/>
  <c r="W31" i="284"/>
  <c r="V31" i="284"/>
  <c r="U31" i="284"/>
  <c r="T31" i="284"/>
  <c r="Z31" i="284" s="1"/>
  <c r="AB31" i="284" s="1"/>
  <c r="Y32" i="284"/>
  <c r="X32" i="284"/>
  <c r="W32" i="284"/>
  <c r="V32" i="284"/>
  <c r="U32" i="284"/>
  <c r="T32" i="284"/>
  <c r="Z32" i="284" s="1"/>
  <c r="AB32" i="284" s="1"/>
  <c r="Y33" i="284"/>
  <c r="X33" i="284"/>
  <c r="W33" i="284"/>
  <c r="V33" i="284"/>
  <c r="U33" i="284"/>
  <c r="T33" i="284"/>
  <c r="Z33" i="284" s="1"/>
  <c r="AB33" i="284" s="1"/>
  <c r="Y34" i="284"/>
  <c r="X34" i="284"/>
  <c r="W34" i="284"/>
  <c r="V34" i="284"/>
  <c r="U34" i="284"/>
  <c r="T34" i="284"/>
  <c r="Z34" i="284" s="1"/>
  <c r="AB34" i="284" s="1"/>
  <c r="Y35" i="284"/>
  <c r="X35" i="284"/>
  <c r="W35" i="284"/>
  <c r="V35" i="284"/>
  <c r="U35" i="284"/>
  <c r="T35" i="284"/>
  <c r="Z35" i="284" s="1"/>
  <c r="AB35" i="284" s="1"/>
  <c r="S172" i="284"/>
  <c r="I36" i="284"/>
  <c r="Y36" i="284"/>
  <c r="X36" i="284"/>
  <c r="W36" i="284"/>
  <c r="V36" i="284"/>
  <c r="U36" i="284"/>
  <c r="T36" i="284"/>
  <c r="Z36" i="284" s="1"/>
  <c r="AB36" i="284" s="1"/>
  <c r="Y37" i="284"/>
  <c r="X37" i="284"/>
  <c r="W37" i="284"/>
  <c r="V37" i="284"/>
  <c r="U37" i="284"/>
  <c r="T37" i="284"/>
  <c r="Z37" i="284" s="1"/>
  <c r="AB37" i="284" s="1"/>
  <c r="Y38" i="284"/>
  <c r="X38" i="284"/>
  <c r="W38" i="284"/>
  <c r="V38" i="284"/>
  <c r="U38" i="284"/>
  <c r="T38" i="284"/>
  <c r="Z38" i="284" s="1"/>
  <c r="AB38" i="284" s="1"/>
  <c r="Y39" i="284"/>
  <c r="X39" i="284"/>
  <c r="W39" i="284"/>
  <c r="V39" i="284"/>
  <c r="U39" i="284"/>
  <c r="T39" i="284"/>
  <c r="Z39" i="284" s="1"/>
  <c r="AB39" i="284" s="1"/>
  <c r="W172" i="284"/>
  <c r="I40" i="284"/>
  <c r="Y40" i="284"/>
  <c r="X40" i="284"/>
  <c r="W40" i="284"/>
  <c r="V40" i="284"/>
  <c r="U40" i="284"/>
  <c r="T40" i="284"/>
  <c r="Z40" i="284" s="1"/>
  <c r="AB40" i="284" s="1"/>
  <c r="Y172" i="284"/>
  <c r="I41" i="284"/>
  <c r="Y41" i="284"/>
  <c r="X41" i="284"/>
  <c r="W41" i="284"/>
  <c r="V41" i="284"/>
  <c r="U41" i="284"/>
  <c r="T41" i="284"/>
  <c r="Z41" i="284" s="1"/>
  <c r="AB41" i="284" s="1"/>
  <c r="W169" i="284"/>
  <c r="I42" i="284"/>
  <c r="Y42" i="284"/>
  <c r="X42" i="284"/>
  <c r="W42" i="284"/>
  <c r="V42" i="284"/>
  <c r="U42" i="284"/>
  <c r="T42" i="284"/>
  <c r="Z42" i="284" s="1"/>
  <c r="AB42" i="284" s="1"/>
  <c r="S169" i="284"/>
  <c r="I43" i="284"/>
  <c r="Y43" i="284"/>
  <c r="X43" i="284"/>
  <c r="W43" i="284"/>
  <c r="V43" i="284"/>
  <c r="U43" i="284"/>
  <c r="T43" i="284"/>
  <c r="Z43" i="284" s="1"/>
  <c r="AB43" i="284" s="1"/>
  <c r="Y44" i="284"/>
  <c r="X44" i="284"/>
  <c r="W44" i="284"/>
  <c r="V44" i="284"/>
  <c r="U44" i="284"/>
  <c r="T44" i="284"/>
  <c r="Z44" i="284" s="1"/>
  <c r="AB44" i="284" s="1"/>
  <c r="Y45" i="284"/>
  <c r="X45" i="284"/>
  <c r="W45" i="284"/>
  <c r="V45" i="284"/>
  <c r="U45" i="284"/>
  <c r="T45" i="284"/>
  <c r="Z45" i="284" s="1"/>
  <c r="AB45" i="284" s="1"/>
  <c r="V169" i="284"/>
  <c r="I46" i="284"/>
  <c r="Y46" i="284"/>
  <c r="X46" i="284"/>
  <c r="W46" i="284"/>
  <c r="V46" i="284"/>
  <c r="U46" i="284"/>
  <c r="T46" i="284"/>
  <c r="Y47" i="284"/>
  <c r="X47" i="284"/>
  <c r="W47" i="284"/>
  <c r="V47" i="284"/>
  <c r="U47" i="284"/>
  <c r="T47" i="284"/>
  <c r="Z47" i="284" s="1"/>
  <c r="AB47" i="284" s="1"/>
  <c r="Y48" i="284"/>
  <c r="X48" i="284"/>
  <c r="W48" i="284"/>
  <c r="V48" i="284"/>
  <c r="U48" i="284"/>
  <c r="T48" i="284"/>
  <c r="Z48" i="284" s="1"/>
  <c r="AB48" i="284" s="1"/>
  <c r="Y49" i="284"/>
  <c r="X49" i="284"/>
  <c r="W49" i="284"/>
  <c r="V49" i="284"/>
  <c r="U49" i="284"/>
  <c r="T49" i="284"/>
  <c r="Y50" i="284"/>
  <c r="X50" i="284"/>
  <c r="W50" i="284"/>
  <c r="V50" i="284"/>
  <c r="U50" i="284"/>
  <c r="T50" i="284"/>
  <c r="Z50" i="284" s="1"/>
  <c r="AB50" i="284" s="1"/>
  <c r="Y51" i="284"/>
  <c r="X51" i="284"/>
  <c r="W51" i="284"/>
  <c r="V51" i="284"/>
  <c r="U51" i="284"/>
  <c r="T51" i="284"/>
  <c r="Z51" i="284" s="1"/>
  <c r="AB51" i="284" s="1"/>
  <c r="Y52" i="284"/>
  <c r="X52" i="284"/>
  <c r="W52" i="284"/>
  <c r="V52" i="284"/>
  <c r="U52" i="284"/>
  <c r="T52" i="284"/>
  <c r="Z52" i="284" s="1"/>
  <c r="AB52" i="284" s="1"/>
  <c r="Y53" i="284"/>
  <c r="X53" i="284"/>
  <c r="W53" i="284"/>
  <c r="V53" i="284"/>
  <c r="U53" i="284"/>
  <c r="T53" i="284"/>
  <c r="Z53" i="284" s="1"/>
  <c r="AB53" i="284" s="1"/>
  <c r="Y54" i="284"/>
  <c r="X54" i="284"/>
  <c r="W54" i="284"/>
  <c r="V54" i="284"/>
  <c r="U54" i="284"/>
  <c r="T54" i="284"/>
  <c r="Z54" i="284" s="1"/>
  <c r="AB54" i="284" s="1"/>
  <c r="T170" i="284"/>
  <c r="I55" i="284"/>
  <c r="Y55" i="284"/>
  <c r="X55" i="284"/>
  <c r="W55" i="284"/>
  <c r="V55" i="284"/>
  <c r="U55" i="284"/>
  <c r="T55" i="284"/>
  <c r="Z55" i="284" s="1"/>
  <c r="AB55" i="284" s="1"/>
  <c r="Y56" i="284"/>
  <c r="X56" i="284"/>
  <c r="W56" i="284"/>
  <c r="V56" i="284"/>
  <c r="U56" i="284"/>
  <c r="T56" i="284"/>
  <c r="Z56" i="284" s="1"/>
  <c r="AB56" i="284" s="1"/>
  <c r="W171" i="284"/>
  <c r="I57" i="284"/>
  <c r="Y57" i="284"/>
  <c r="X57" i="284"/>
  <c r="W57" i="284"/>
  <c r="V57" i="284"/>
  <c r="U57" i="284"/>
  <c r="T57" i="284"/>
  <c r="Z57" i="284" s="1"/>
  <c r="AB57" i="284" s="1"/>
  <c r="Y58" i="284"/>
  <c r="X58" i="284"/>
  <c r="W58" i="284"/>
  <c r="V58" i="284"/>
  <c r="U58" i="284"/>
  <c r="T58" i="284"/>
  <c r="Z58" i="284" s="1"/>
  <c r="AB58" i="284" s="1"/>
  <c r="Y59" i="284"/>
  <c r="X59" i="284"/>
  <c r="W59" i="284"/>
  <c r="V59" i="284"/>
  <c r="U59" i="284"/>
  <c r="T59" i="284"/>
  <c r="Y60" i="284"/>
  <c r="X60" i="284"/>
  <c r="W60" i="284"/>
  <c r="V60" i="284"/>
  <c r="U60" i="284"/>
  <c r="T60" i="284"/>
  <c r="Y61" i="284"/>
  <c r="X61" i="284"/>
  <c r="W61" i="284"/>
  <c r="V61" i="284"/>
  <c r="U61" i="284"/>
  <c r="T61" i="284"/>
  <c r="Z61" i="284" s="1"/>
  <c r="AB61" i="284" s="1"/>
  <c r="Y62" i="284"/>
  <c r="X62" i="284"/>
  <c r="W62" i="284"/>
  <c r="V62" i="284"/>
  <c r="U62" i="284"/>
  <c r="T62" i="284"/>
  <c r="Z62" i="284" s="1"/>
  <c r="AB62" i="284" s="1"/>
  <c r="Y63" i="284"/>
  <c r="X63" i="284"/>
  <c r="W63" i="284"/>
  <c r="V63" i="284"/>
  <c r="U63" i="284"/>
  <c r="T63" i="284"/>
  <c r="Z63" i="284" s="1"/>
  <c r="AB63" i="284" s="1"/>
  <c r="Y64" i="284"/>
  <c r="X64" i="284"/>
  <c r="W64" i="284"/>
  <c r="V64" i="284"/>
  <c r="U64" i="284"/>
  <c r="T64" i="284"/>
  <c r="Z64" i="284" s="1"/>
  <c r="AB64" i="284" s="1"/>
  <c r="Y65" i="284"/>
  <c r="X65" i="284"/>
  <c r="W65" i="284"/>
  <c r="V65" i="284"/>
  <c r="U65" i="284"/>
  <c r="T65" i="284"/>
  <c r="Z65" i="284" s="1"/>
  <c r="AB65" i="284" s="1"/>
  <c r="Y66" i="284"/>
  <c r="X66" i="284"/>
  <c r="W66" i="284"/>
  <c r="V66" i="284"/>
  <c r="U66" i="284"/>
  <c r="T66" i="284"/>
  <c r="Z66" i="284" s="1"/>
  <c r="AB66" i="284" s="1"/>
  <c r="Y67" i="284"/>
  <c r="X67" i="284"/>
  <c r="W67" i="284"/>
  <c r="V67" i="284"/>
  <c r="U67" i="284"/>
  <c r="T67" i="284"/>
  <c r="Z67" i="284" s="1"/>
  <c r="AB67" i="284" s="1"/>
  <c r="Y68" i="284"/>
  <c r="X68" i="284"/>
  <c r="W68" i="284"/>
  <c r="V68" i="284"/>
  <c r="U68" i="284"/>
  <c r="T68" i="284"/>
  <c r="Z68" i="284" s="1"/>
  <c r="AB68" i="284" s="1"/>
  <c r="Y69" i="284"/>
  <c r="X69" i="284"/>
  <c r="W69" i="284"/>
  <c r="V69" i="284"/>
  <c r="U69" i="284"/>
  <c r="T69" i="284"/>
  <c r="Y70" i="284"/>
  <c r="X70" i="284"/>
  <c r="W70" i="284"/>
  <c r="V70" i="284"/>
  <c r="U70" i="284"/>
  <c r="T70" i="284"/>
  <c r="Z70" i="284" s="1"/>
  <c r="AB70" i="284" s="1"/>
  <c r="X172" i="284"/>
  <c r="I71" i="284"/>
  <c r="Y71" i="284"/>
  <c r="X71" i="284"/>
  <c r="W71" i="284"/>
  <c r="V71" i="284"/>
  <c r="U71" i="284"/>
  <c r="T71" i="284"/>
  <c r="Z71" i="284" s="1"/>
  <c r="AB71" i="284" s="1"/>
  <c r="Y72" i="284"/>
  <c r="X72" i="284"/>
  <c r="W72" i="284"/>
  <c r="V72" i="284"/>
  <c r="U72" i="284"/>
  <c r="T72" i="284"/>
  <c r="Z72" i="284" s="1"/>
  <c r="AB72" i="284" s="1"/>
  <c r="Y73" i="284"/>
  <c r="X73" i="284"/>
  <c r="W73" i="284"/>
  <c r="V73" i="284"/>
  <c r="U73" i="284"/>
  <c r="T73" i="284"/>
  <c r="Z73" i="284" s="1"/>
  <c r="AB73" i="284" s="1"/>
  <c r="Y74" i="284"/>
  <c r="X74" i="284"/>
  <c r="W74" i="284"/>
  <c r="V74" i="284"/>
  <c r="U74" i="284"/>
  <c r="T74" i="284"/>
  <c r="Z74" i="284" s="1"/>
  <c r="AB74" i="284" s="1"/>
  <c r="Y75" i="284"/>
  <c r="X75" i="284"/>
  <c r="W75" i="284"/>
  <c r="V75" i="284"/>
  <c r="U75" i="284"/>
  <c r="T75" i="284"/>
  <c r="Y76" i="284"/>
  <c r="X76" i="284"/>
  <c r="W76" i="284"/>
  <c r="V76" i="284"/>
  <c r="U76" i="284"/>
  <c r="T76" i="284"/>
  <c r="Z76" i="284" s="1"/>
  <c r="AB76" i="284" s="1"/>
  <c r="Y77" i="284"/>
  <c r="X77" i="284"/>
  <c r="W77" i="284"/>
  <c r="V77" i="284"/>
  <c r="U77" i="284"/>
  <c r="T77" i="284"/>
  <c r="Z77" i="284" s="1"/>
  <c r="AB77" i="284" s="1"/>
  <c r="Y78" i="284"/>
  <c r="X78" i="284"/>
  <c r="W78" i="284"/>
  <c r="V78" i="284"/>
  <c r="U78" i="284"/>
  <c r="T78" i="284"/>
  <c r="Z78" i="284" s="1"/>
  <c r="AB78" i="284" s="1"/>
  <c r="Y79" i="284"/>
  <c r="X79" i="284"/>
  <c r="W79" i="284"/>
  <c r="V79" i="284"/>
  <c r="U79" i="284"/>
  <c r="T79" i="284"/>
  <c r="Z79" i="284" s="1"/>
  <c r="AB79" i="284" s="1"/>
  <c r="Y80" i="284"/>
  <c r="X80" i="284"/>
  <c r="W80" i="284"/>
  <c r="V80" i="284"/>
  <c r="U80" i="284"/>
  <c r="T80" i="284"/>
  <c r="Z80" i="284" s="1"/>
  <c r="AB80" i="284" s="1"/>
  <c r="Y81" i="284"/>
  <c r="X81" i="284"/>
  <c r="W81" i="284"/>
  <c r="V81" i="284"/>
  <c r="U81" i="284"/>
  <c r="T81" i="284"/>
  <c r="Z81" i="284" s="1"/>
  <c r="AB81" i="284" s="1"/>
  <c r="Y82" i="284"/>
  <c r="X82" i="284"/>
  <c r="W82" i="284"/>
  <c r="V82" i="284"/>
  <c r="U82" i="284"/>
  <c r="T82" i="284"/>
  <c r="Z82" i="284" s="1"/>
  <c r="AB82" i="284" s="1"/>
  <c r="Y83" i="284"/>
  <c r="X83" i="284"/>
  <c r="W83" i="284"/>
  <c r="V83" i="284"/>
  <c r="U83" i="284"/>
  <c r="T83" i="284"/>
  <c r="Z83" i="284" s="1"/>
  <c r="AB83" i="284" s="1"/>
  <c r="Y84" i="284"/>
  <c r="X84" i="284"/>
  <c r="W84" i="284"/>
  <c r="V84" i="284"/>
  <c r="U84" i="284"/>
  <c r="T84" i="284"/>
  <c r="Z84" i="284" s="1"/>
  <c r="AB84" i="284" s="1"/>
  <c r="Y85" i="284"/>
  <c r="X85" i="284"/>
  <c r="W85" i="284"/>
  <c r="V85" i="284"/>
  <c r="U85" i="284"/>
  <c r="T85" i="284"/>
  <c r="Z85" i="284" s="1"/>
  <c r="AB85" i="284" s="1"/>
  <c r="Y86" i="284"/>
  <c r="X86" i="284"/>
  <c r="W86" i="284"/>
  <c r="V86" i="284"/>
  <c r="U86" i="284"/>
  <c r="T86" i="284"/>
  <c r="Y87" i="284"/>
  <c r="X87" i="284"/>
  <c r="W87" i="284"/>
  <c r="V87" i="284"/>
  <c r="U87" i="284"/>
  <c r="T87" i="284"/>
  <c r="Z87" i="284" s="1"/>
  <c r="AB87" i="284" s="1"/>
  <c r="Y88" i="284"/>
  <c r="X88" i="284"/>
  <c r="W88" i="284"/>
  <c r="V88" i="284"/>
  <c r="U88" i="284"/>
  <c r="T88" i="284"/>
  <c r="Z88" i="284" s="1"/>
  <c r="AB88" i="284" s="1"/>
  <c r="Y89" i="284"/>
  <c r="X89" i="284"/>
  <c r="W89" i="284"/>
  <c r="V89" i="284"/>
  <c r="U89" i="284"/>
  <c r="T89" i="284"/>
  <c r="Z89" i="284" s="1"/>
  <c r="AB89" i="284" s="1"/>
  <c r="Y90" i="284"/>
  <c r="X90" i="284"/>
  <c r="W90" i="284"/>
  <c r="V90" i="284"/>
  <c r="U90" i="284"/>
  <c r="T90" i="284"/>
  <c r="Z90" i="284" s="1"/>
  <c r="AB90" i="284" s="1"/>
  <c r="Y91" i="284"/>
  <c r="X91" i="284"/>
  <c r="W91" i="284"/>
  <c r="V91" i="284"/>
  <c r="U91" i="284"/>
  <c r="T91" i="284"/>
  <c r="Z91" i="284" s="1"/>
  <c r="AB91" i="284" s="1"/>
  <c r="Y92" i="284"/>
  <c r="X92" i="284"/>
  <c r="W92" i="284"/>
  <c r="V92" i="284"/>
  <c r="U92" i="284"/>
  <c r="T92" i="284"/>
  <c r="Z92" i="284" s="1"/>
  <c r="AB92" i="284" s="1"/>
  <c r="Y93" i="284"/>
  <c r="X93" i="284"/>
  <c r="W93" i="284"/>
  <c r="V93" i="284"/>
  <c r="U93" i="284"/>
  <c r="T93" i="284"/>
  <c r="Z93" i="284" s="1"/>
  <c r="AB93" i="284" s="1"/>
  <c r="Y94" i="284"/>
  <c r="X94" i="284"/>
  <c r="W94" i="284"/>
  <c r="V94" i="284"/>
  <c r="U94" i="284"/>
  <c r="T94" i="284"/>
  <c r="Z94" i="284" s="1"/>
  <c r="AB94" i="284" s="1"/>
  <c r="Y95" i="284"/>
  <c r="X95" i="284"/>
  <c r="W95" i="284"/>
  <c r="V95" i="284"/>
  <c r="U95" i="284"/>
  <c r="T95" i="284"/>
  <c r="Z95" i="284" s="1"/>
  <c r="AB95" i="284" s="1"/>
  <c r="Y96" i="284"/>
  <c r="X96" i="284"/>
  <c r="W96" i="284"/>
  <c r="V96" i="284"/>
  <c r="U96" i="284"/>
  <c r="T96" i="284"/>
  <c r="Z96" i="284" s="1"/>
  <c r="AB96" i="284" s="1"/>
  <c r="Y97" i="284"/>
  <c r="X97" i="284"/>
  <c r="W97" i="284"/>
  <c r="V97" i="284"/>
  <c r="U97" i="284"/>
  <c r="T97" i="284"/>
  <c r="Z97" i="284" s="1"/>
  <c r="AB97" i="284" s="1"/>
  <c r="Y98" i="284"/>
  <c r="X98" i="284"/>
  <c r="W98" i="284"/>
  <c r="V98" i="284"/>
  <c r="U98" i="284"/>
  <c r="T98" i="284"/>
  <c r="Z98" i="284" s="1"/>
  <c r="AB98" i="284" s="1"/>
  <c r="Y99" i="284"/>
  <c r="X99" i="284"/>
  <c r="W99" i="284"/>
  <c r="V99" i="284"/>
  <c r="U99" i="284"/>
  <c r="T99" i="284"/>
  <c r="Z99" i="284" s="1"/>
  <c r="AB99" i="284" s="1"/>
  <c r="Y100" i="284"/>
  <c r="X100" i="284"/>
  <c r="W100" i="284"/>
  <c r="V100" i="284"/>
  <c r="U100" i="284"/>
  <c r="T100" i="284"/>
  <c r="Z100" i="284" s="1"/>
  <c r="AB100" i="284" s="1"/>
  <c r="Y101" i="284"/>
  <c r="X101" i="284"/>
  <c r="W101" i="284"/>
  <c r="V101" i="284"/>
  <c r="U101" i="284"/>
  <c r="T101" i="284"/>
  <c r="Z101" i="284" s="1"/>
  <c r="AB101" i="284" s="1"/>
  <c r="Y102" i="284"/>
  <c r="X102" i="284"/>
  <c r="W102" i="284"/>
  <c r="V102" i="284"/>
  <c r="U102" i="284"/>
  <c r="T102" i="284"/>
  <c r="Z102" i="284" s="1"/>
  <c r="AB102" i="284" s="1"/>
  <c r="Y103" i="284"/>
  <c r="X103" i="284"/>
  <c r="W103" i="284"/>
  <c r="V103" i="284"/>
  <c r="U103" i="284"/>
  <c r="T103" i="284"/>
  <c r="Z103" i="284" s="1"/>
  <c r="AB103" i="284" s="1"/>
  <c r="T172" i="284"/>
  <c r="I104" i="284"/>
  <c r="Y104" i="284"/>
  <c r="X104" i="284"/>
  <c r="W104" i="284"/>
  <c r="V104" i="284"/>
  <c r="U104" i="284"/>
  <c r="T104" i="284"/>
  <c r="Z104" i="284" s="1"/>
  <c r="AB104" i="284" s="1"/>
  <c r="Y105" i="284"/>
  <c r="X105" i="284"/>
  <c r="W105" i="284"/>
  <c r="V105" i="284"/>
  <c r="U105" i="284"/>
  <c r="T105" i="284"/>
  <c r="Z105" i="284" s="1"/>
  <c r="AB105" i="284" s="1"/>
  <c r="Y106" i="284"/>
  <c r="X106" i="284"/>
  <c r="W106" i="284"/>
  <c r="V106" i="284"/>
  <c r="U106" i="284"/>
  <c r="T106" i="284"/>
  <c r="Z106" i="284" s="1"/>
  <c r="AB106" i="284" s="1"/>
  <c r="Y107" i="284"/>
  <c r="X107" i="284"/>
  <c r="W107" i="284"/>
  <c r="V107" i="284"/>
  <c r="U107" i="284"/>
  <c r="T107" i="284"/>
  <c r="Z107" i="284" s="1"/>
  <c r="AB107" i="284" s="1"/>
  <c r="Y108" i="284"/>
  <c r="X108" i="284"/>
  <c r="W108" i="284"/>
  <c r="V108" i="284"/>
  <c r="U108" i="284"/>
  <c r="T108" i="284"/>
  <c r="Z108" i="284" s="1"/>
  <c r="AB108" i="284" s="1"/>
  <c r="Y109" i="284"/>
  <c r="X109" i="284"/>
  <c r="W109" i="284"/>
  <c r="V109" i="284"/>
  <c r="U109" i="284"/>
  <c r="T109" i="284"/>
  <c r="Z109" i="284" s="1"/>
  <c r="AB109" i="284" s="1"/>
  <c r="Y110" i="284"/>
  <c r="X110" i="284"/>
  <c r="W110" i="284"/>
  <c r="V110" i="284"/>
  <c r="U110" i="284"/>
  <c r="T110" i="284"/>
  <c r="Z110" i="284" s="1"/>
  <c r="AB110" i="284" s="1"/>
  <c r="Y111" i="284"/>
  <c r="X111" i="284"/>
  <c r="W111" i="284"/>
  <c r="V111" i="284"/>
  <c r="U111" i="284"/>
  <c r="T111" i="284"/>
  <c r="Z111" i="284" s="1"/>
  <c r="AB111" i="284" s="1"/>
  <c r="Y112" i="284"/>
  <c r="X112" i="284"/>
  <c r="W112" i="284"/>
  <c r="V112" i="284"/>
  <c r="U112" i="284"/>
  <c r="T112" i="284"/>
  <c r="Z112" i="284" s="1"/>
  <c r="AB112" i="284" s="1"/>
  <c r="Y113" i="284"/>
  <c r="X113" i="284"/>
  <c r="W113" i="284"/>
  <c r="V113" i="284"/>
  <c r="U113" i="284"/>
  <c r="T113" i="284"/>
  <c r="Z113" i="284" s="1"/>
  <c r="AB113" i="284" s="1"/>
  <c r="Y114" i="284"/>
  <c r="X114" i="284"/>
  <c r="W114" i="284"/>
  <c r="V114" i="284"/>
  <c r="U114" i="284"/>
  <c r="T114" i="284"/>
  <c r="Y115" i="284"/>
  <c r="X115" i="284"/>
  <c r="W115" i="284"/>
  <c r="V115" i="284"/>
  <c r="U115" i="284"/>
  <c r="T115" i="284"/>
  <c r="Z115" i="284" s="1"/>
  <c r="AB115" i="284" s="1"/>
  <c r="V172" i="284"/>
  <c r="I116" i="284"/>
  <c r="Y116" i="284"/>
  <c r="X116" i="284"/>
  <c r="W116" i="284"/>
  <c r="V116" i="284"/>
  <c r="U116" i="284"/>
  <c r="T116" i="284"/>
  <c r="Z116" i="284" s="1"/>
  <c r="AB116" i="284" s="1"/>
  <c r="Y117" i="284"/>
  <c r="X117" i="284"/>
  <c r="W117" i="284"/>
  <c r="V117" i="284"/>
  <c r="U117" i="284"/>
  <c r="T117" i="284"/>
  <c r="Z117" i="284" s="1"/>
  <c r="AB117" i="284" s="1"/>
  <c r="Y118" i="284"/>
  <c r="X118" i="284"/>
  <c r="W118" i="284"/>
  <c r="V118" i="284"/>
  <c r="U118" i="284"/>
  <c r="T118" i="284"/>
  <c r="Z118" i="284" s="1"/>
  <c r="AB118" i="284" s="1"/>
  <c r="Y119" i="284"/>
  <c r="X119" i="284"/>
  <c r="W119" i="284"/>
  <c r="V119" i="284"/>
  <c r="U119" i="284"/>
  <c r="T119" i="284"/>
  <c r="Z119" i="284" s="1"/>
  <c r="AB119" i="284" s="1"/>
  <c r="Y120" i="284"/>
  <c r="X120" i="284"/>
  <c r="W120" i="284"/>
  <c r="V120" i="284"/>
  <c r="U120" i="284"/>
  <c r="T120" i="284"/>
  <c r="Z120" i="284" s="1"/>
  <c r="AB120" i="284" s="1"/>
  <c r="Y121" i="284"/>
  <c r="X121" i="284"/>
  <c r="W121" i="284"/>
  <c r="V121" i="284"/>
  <c r="U121" i="284"/>
  <c r="T121" i="284"/>
  <c r="Y122" i="284"/>
  <c r="X122" i="284"/>
  <c r="W122" i="284"/>
  <c r="V122" i="284"/>
  <c r="U122" i="284"/>
  <c r="T122" i="284"/>
  <c r="Z122" i="284" s="1"/>
  <c r="AB122" i="284" s="1"/>
  <c r="Y123" i="284"/>
  <c r="X123" i="284"/>
  <c r="W123" i="284"/>
  <c r="V123" i="284"/>
  <c r="U123" i="284"/>
  <c r="T123" i="284"/>
  <c r="Z123" i="284" s="1"/>
  <c r="AB123" i="284" s="1"/>
  <c r="Y124" i="284"/>
  <c r="X124" i="284"/>
  <c r="W124" i="284"/>
  <c r="V124" i="284"/>
  <c r="U124" i="284"/>
  <c r="T124" i="284"/>
  <c r="Z124" i="284" s="1"/>
  <c r="AB124" i="284" s="1"/>
  <c r="Y125" i="284"/>
  <c r="X125" i="284"/>
  <c r="W125" i="284"/>
  <c r="V125" i="284"/>
  <c r="U125" i="284"/>
  <c r="T125" i="284"/>
  <c r="Y126" i="284"/>
  <c r="X126" i="284"/>
  <c r="W126" i="284"/>
  <c r="V126" i="284"/>
  <c r="U126" i="284"/>
  <c r="T126" i="284"/>
  <c r="Z126" i="284" s="1"/>
  <c r="AB126" i="284" s="1"/>
  <c r="Y127" i="284"/>
  <c r="X127" i="284"/>
  <c r="W127" i="284"/>
  <c r="V127" i="284"/>
  <c r="U127" i="284"/>
  <c r="T127" i="284"/>
  <c r="Z127" i="284" s="1"/>
  <c r="AB127" i="284" s="1"/>
  <c r="Y128" i="284"/>
  <c r="X128" i="284"/>
  <c r="W128" i="284"/>
  <c r="V128" i="284"/>
  <c r="U128" i="284"/>
  <c r="T128" i="284"/>
  <c r="Z128" i="284" s="1"/>
  <c r="AB128" i="284" s="1"/>
  <c r="Y129" i="284"/>
  <c r="X129" i="284"/>
  <c r="W129" i="284"/>
  <c r="V129" i="284"/>
  <c r="U129" i="284"/>
  <c r="T129" i="284"/>
  <c r="Z129" i="284" s="1"/>
  <c r="AB129" i="284" s="1"/>
  <c r="Y130" i="284"/>
  <c r="X130" i="284"/>
  <c r="W130" i="284"/>
  <c r="V130" i="284"/>
  <c r="U130" i="284"/>
  <c r="T130" i="284"/>
  <c r="Z130" i="284" s="1"/>
  <c r="AB130" i="284" s="1"/>
  <c r="Y131" i="284"/>
  <c r="X131" i="284"/>
  <c r="W131" i="284"/>
  <c r="V131" i="284"/>
  <c r="U131" i="284"/>
  <c r="T131" i="284"/>
  <c r="Z131" i="284" s="1"/>
  <c r="AB131" i="284" s="1"/>
  <c r="Y132" i="284"/>
  <c r="X132" i="284"/>
  <c r="W132" i="284"/>
  <c r="V132" i="284"/>
  <c r="U132" i="284"/>
  <c r="T132" i="284"/>
  <c r="Z132" i="284" s="1"/>
  <c r="AB132" i="284" s="1"/>
  <c r="Y133" i="284"/>
  <c r="X133" i="284"/>
  <c r="W133" i="284"/>
  <c r="V133" i="284"/>
  <c r="U133" i="284"/>
  <c r="T133" i="284"/>
  <c r="Z133" i="284" s="1"/>
  <c r="AB133" i="284" s="1"/>
  <c r="Y134" i="284"/>
  <c r="X134" i="284"/>
  <c r="W134" i="284"/>
  <c r="V134" i="284"/>
  <c r="U134" i="284"/>
  <c r="T134" i="284"/>
  <c r="Z134" i="284" s="1"/>
  <c r="AB134" i="284" s="1"/>
  <c r="Y135" i="284"/>
  <c r="X135" i="284"/>
  <c r="W135" i="284"/>
  <c r="V135" i="284"/>
  <c r="U135" i="284"/>
  <c r="T135" i="284"/>
  <c r="Z135" i="284" s="1"/>
  <c r="AB135" i="284" s="1"/>
  <c r="Y136" i="284"/>
  <c r="X136" i="284"/>
  <c r="W136" i="284"/>
  <c r="V136" i="284"/>
  <c r="U136" i="284"/>
  <c r="T136" i="284"/>
  <c r="Z136" i="284" s="1"/>
  <c r="AB136" i="284" s="1"/>
  <c r="Y137" i="284"/>
  <c r="X137" i="284"/>
  <c r="W137" i="284"/>
  <c r="V137" i="284"/>
  <c r="U137" i="284"/>
  <c r="T137" i="284"/>
  <c r="Z137" i="284" s="1"/>
  <c r="AB137" i="284" s="1"/>
  <c r="Y138" i="284"/>
  <c r="X138" i="284"/>
  <c r="W138" i="284"/>
  <c r="V138" i="284"/>
  <c r="U138" i="284"/>
  <c r="T138" i="284"/>
  <c r="Z138" i="284" s="1"/>
  <c r="AB138" i="284" s="1"/>
  <c r="Y139" i="284"/>
  <c r="X139" i="284"/>
  <c r="W139" i="284"/>
  <c r="V139" i="284"/>
  <c r="U139" i="284"/>
  <c r="T139" i="284"/>
  <c r="Z139" i="284" s="1"/>
  <c r="AB139" i="284" s="1"/>
  <c r="Y140" i="284"/>
  <c r="X140" i="284"/>
  <c r="W140" i="284"/>
  <c r="V140" i="284"/>
  <c r="U140" i="284"/>
  <c r="T140" i="284"/>
  <c r="Z140" i="284" s="1"/>
  <c r="AB140" i="284" s="1"/>
  <c r="Y141" i="284"/>
  <c r="X141" i="284"/>
  <c r="W141" i="284"/>
  <c r="V141" i="284"/>
  <c r="U141" i="284"/>
  <c r="T141" i="284"/>
  <c r="Z141" i="284" s="1"/>
  <c r="AB141" i="284" s="1"/>
  <c r="Y142" i="284"/>
  <c r="X142" i="284"/>
  <c r="W142" i="284"/>
  <c r="V142" i="284"/>
  <c r="U142" i="284"/>
  <c r="T142" i="284"/>
  <c r="Z142" i="284" s="1"/>
  <c r="AB142" i="284" s="1"/>
  <c r="Y143" i="284"/>
  <c r="X143" i="284"/>
  <c r="W143" i="284"/>
  <c r="V143" i="284"/>
  <c r="U143" i="284"/>
  <c r="T143" i="284"/>
  <c r="Z143" i="284" s="1"/>
  <c r="AB143" i="284" s="1"/>
  <c r="Y144" i="284"/>
  <c r="X144" i="284"/>
  <c r="W144" i="284"/>
  <c r="V144" i="284"/>
  <c r="U144" i="284"/>
  <c r="T144" i="284"/>
  <c r="Z144" i="284" s="1"/>
  <c r="AB144" i="284" s="1"/>
  <c r="Y145" i="284"/>
  <c r="X145" i="284"/>
  <c r="W145" i="284"/>
  <c r="V145" i="284"/>
  <c r="U145" i="284"/>
  <c r="T145" i="284"/>
  <c r="Z145" i="284" s="1"/>
  <c r="AB145" i="284" s="1"/>
  <c r="Y146" i="284"/>
  <c r="X146" i="284"/>
  <c r="W146" i="284"/>
  <c r="V146" i="284"/>
  <c r="U146" i="284"/>
  <c r="T146" i="284"/>
  <c r="Y147" i="284"/>
  <c r="X147" i="284"/>
  <c r="W147" i="284"/>
  <c r="V147" i="284"/>
  <c r="U147" i="284"/>
  <c r="T147" i="284"/>
  <c r="Y148" i="284"/>
  <c r="X148" i="284"/>
  <c r="W148" i="284"/>
  <c r="V148" i="284"/>
  <c r="U148" i="284"/>
  <c r="T148" i="284"/>
  <c r="Y149" i="284"/>
  <c r="X149" i="284"/>
  <c r="W149" i="284"/>
  <c r="V149" i="284"/>
  <c r="U149" i="284"/>
  <c r="T149" i="284"/>
  <c r="Z149" i="284" s="1"/>
  <c r="AB149" i="284" s="1"/>
  <c r="Y150" i="284"/>
  <c r="X150" i="284"/>
  <c r="W150" i="284"/>
  <c r="V150" i="284"/>
  <c r="U150" i="284"/>
  <c r="T150" i="284"/>
  <c r="Z150" i="284" s="1"/>
  <c r="AB150" i="284" s="1"/>
  <c r="Y151" i="284"/>
  <c r="X151" i="284"/>
  <c r="W151" i="284"/>
  <c r="V151" i="284"/>
  <c r="U151" i="284"/>
  <c r="T151" i="284"/>
  <c r="Y152" i="284"/>
  <c r="X152" i="284"/>
  <c r="W152" i="284"/>
  <c r="V152" i="284"/>
  <c r="U152" i="284"/>
  <c r="T152" i="284"/>
  <c r="Y153" i="284"/>
  <c r="X153" i="284"/>
  <c r="W153" i="284"/>
  <c r="V153" i="284"/>
  <c r="U153" i="284"/>
  <c r="T153" i="284"/>
  <c r="Z153" i="284" s="1"/>
  <c r="AB153" i="284" s="1"/>
  <c r="Y154" i="284"/>
  <c r="X154" i="284"/>
  <c r="W154" i="284"/>
  <c r="V154" i="284"/>
  <c r="U154" i="284"/>
  <c r="T154" i="284"/>
  <c r="Z154" i="284" s="1"/>
  <c r="AB154" i="284" s="1"/>
  <c r="Y155" i="284"/>
  <c r="X155" i="284"/>
  <c r="W155" i="284"/>
  <c r="V155" i="284"/>
  <c r="U155" i="284"/>
  <c r="T155" i="284"/>
  <c r="Z155" i="284" s="1"/>
  <c r="AB155" i="284" s="1"/>
  <c r="Y156" i="284"/>
  <c r="X156" i="284"/>
  <c r="W156" i="284"/>
  <c r="V156" i="284"/>
  <c r="U156" i="284"/>
  <c r="T156" i="284"/>
  <c r="Z156" i="284" s="1"/>
  <c r="AB156" i="284" s="1"/>
  <c r="Y157" i="284"/>
  <c r="X157" i="284"/>
  <c r="W157" i="284"/>
  <c r="V157" i="284"/>
  <c r="U157" i="284"/>
  <c r="T157" i="284"/>
  <c r="Z157" i="284" s="1"/>
  <c r="AB157" i="284" s="1"/>
  <c r="Y158" i="284"/>
  <c r="X158" i="284"/>
  <c r="W158" i="284"/>
  <c r="V158" i="284"/>
  <c r="U158" i="284"/>
  <c r="T158" i="284"/>
  <c r="Z158" i="284" s="1"/>
  <c r="Y159" i="284"/>
  <c r="X159" i="284"/>
  <c r="W159" i="284"/>
  <c r="V159" i="284"/>
  <c r="U159" i="284"/>
  <c r="T159" i="284"/>
  <c r="Z159" i="284" s="1"/>
  <c r="AB159" i="284" s="1"/>
  <c r="Y160" i="284"/>
  <c r="X160" i="284"/>
  <c r="W160" i="284"/>
  <c r="V160" i="284"/>
  <c r="U160" i="284"/>
  <c r="T160" i="284"/>
  <c r="Z160" i="284" s="1"/>
  <c r="AB160" i="284" s="1"/>
  <c r="Y161" i="284"/>
  <c r="X161" i="284"/>
  <c r="W161" i="284"/>
  <c r="V161" i="284"/>
  <c r="U161" i="284"/>
  <c r="T161" i="284"/>
  <c r="Z161" i="284" s="1"/>
  <c r="AB161" i="284" s="1"/>
  <c r="AB163" i="284"/>
  <c r="T175" i="284"/>
  <c r="O165" i="284" s="1"/>
  <c r="T174" i="284" s="1"/>
  <c r="T176" i="284" s="1"/>
  <c r="X170" i="283"/>
  <c r="W170" i="283"/>
  <c r="A165" i="283"/>
  <c r="I2" i="283"/>
  <c r="G165" i="283"/>
  <c r="Y2" i="283"/>
  <c r="X2" i="283"/>
  <c r="W2" i="283"/>
  <c r="V2" i="283"/>
  <c r="U2" i="283"/>
  <c r="T2" i="283"/>
  <c r="V170" i="283"/>
  <c r="I3" i="283"/>
  <c r="Y3" i="283"/>
  <c r="X3" i="283"/>
  <c r="W3" i="283"/>
  <c r="V3" i="283"/>
  <c r="U3" i="283"/>
  <c r="T3" i="283"/>
  <c r="Z3" i="283" s="1"/>
  <c r="AB3" i="283" s="1"/>
  <c r="S170" i="283"/>
  <c r="I4" i="283"/>
  <c r="Y4" i="283"/>
  <c r="X4" i="283"/>
  <c r="W4" i="283"/>
  <c r="V4" i="283"/>
  <c r="U4" i="283"/>
  <c r="T4" i="283"/>
  <c r="Z4" i="283" s="1"/>
  <c r="AB4" i="283" s="1"/>
  <c r="Y5" i="283"/>
  <c r="X5" i="283"/>
  <c r="W5" i="283"/>
  <c r="V5" i="283"/>
  <c r="U5" i="283"/>
  <c r="T5" i="283"/>
  <c r="Y6" i="283"/>
  <c r="X6" i="283"/>
  <c r="W6" i="283"/>
  <c r="V6" i="283"/>
  <c r="U6" i="283"/>
  <c r="T6" i="283"/>
  <c r="Z6" i="283" s="1"/>
  <c r="AB6" i="283" s="1"/>
  <c r="Y7" i="283"/>
  <c r="X7" i="283"/>
  <c r="W7" i="283"/>
  <c r="V7" i="283"/>
  <c r="U7" i="283"/>
  <c r="T7" i="283"/>
  <c r="Z7" i="283" s="1"/>
  <c r="AB7" i="283" s="1"/>
  <c r="Y8" i="283"/>
  <c r="X8" i="283"/>
  <c r="W8" i="283"/>
  <c r="V8" i="283"/>
  <c r="U8" i="283"/>
  <c r="T8" i="283"/>
  <c r="Z8" i="283" s="1"/>
  <c r="AB8" i="283" s="1"/>
  <c r="S171" i="283"/>
  <c r="U171" i="283" s="1"/>
  <c r="X169" i="283"/>
  <c r="I9" i="283"/>
  <c r="Y9" i="283"/>
  <c r="X9" i="283"/>
  <c r="W9" i="283"/>
  <c r="V9" i="283"/>
  <c r="U9" i="283"/>
  <c r="T9" i="283"/>
  <c r="Y10" i="283"/>
  <c r="X10" i="283"/>
  <c r="W10" i="283"/>
  <c r="V10" i="283"/>
  <c r="U10" i="283"/>
  <c r="T10" i="283"/>
  <c r="Z10" i="283" s="1"/>
  <c r="AB10" i="283" s="1"/>
  <c r="Y11" i="283"/>
  <c r="X11" i="283"/>
  <c r="W11" i="283"/>
  <c r="V11" i="283"/>
  <c r="U11" i="283"/>
  <c r="T11" i="283"/>
  <c r="Z11" i="283" s="1"/>
  <c r="AB11" i="283" s="1"/>
  <c r="Y12" i="283"/>
  <c r="X12" i="283"/>
  <c r="W12" i="283"/>
  <c r="V12" i="283"/>
  <c r="U12" i="283"/>
  <c r="T12" i="283"/>
  <c r="Z12" i="283" s="1"/>
  <c r="AB12" i="283" s="1"/>
  <c r="Y170" i="283"/>
  <c r="I13" i="283"/>
  <c r="Y13" i="283"/>
  <c r="X13" i="283"/>
  <c r="W13" i="283"/>
  <c r="V13" i="283"/>
  <c r="U13" i="283"/>
  <c r="T13" i="283"/>
  <c r="Z13" i="283" s="1"/>
  <c r="AB13" i="283" s="1"/>
  <c r="Y14" i="283"/>
  <c r="X14" i="283"/>
  <c r="W14" i="283"/>
  <c r="V14" i="283"/>
  <c r="U14" i="283"/>
  <c r="T14" i="283"/>
  <c r="Y15" i="283"/>
  <c r="X15" i="283"/>
  <c r="W15" i="283"/>
  <c r="V15" i="283"/>
  <c r="U15" i="283"/>
  <c r="T15" i="283"/>
  <c r="Z15" i="283" s="1"/>
  <c r="AB15" i="283" s="1"/>
  <c r="Y16" i="283"/>
  <c r="X16" i="283"/>
  <c r="W16" i="283"/>
  <c r="V16" i="283"/>
  <c r="U16" i="283"/>
  <c r="T16" i="283"/>
  <c r="Z16" i="283" s="1"/>
  <c r="AB16" i="283" s="1"/>
  <c r="W169" i="283"/>
  <c r="I17" i="283"/>
  <c r="Y17" i="283"/>
  <c r="X17" i="283"/>
  <c r="W17" i="283"/>
  <c r="V17" i="283"/>
  <c r="U17" i="283"/>
  <c r="T17" i="283"/>
  <c r="Z17" i="283" s="1"/>
  <c r="AB17" i="283" s="1"/>
  <c r="Y18" i="283"/>
  <c r="X18" i="283"/>
  <c r="W18" i="283"/>
  <c r="V18" i="283"/>
  <c r="U18" i="283"/>
  <c r="T18" i="283"/>
  <c r="Z18" i="283" s="1"/>
  <c r="AB18" i="283" s="1"/>
  <c r="Y19" i="283"/>
  <c r="X19" i="283"/>
  <c r="W19" i="283"/>
  <c r="V19" i="283"/>
  <c r="U19" i="283"/>
  <c r="T19" i="283"/>
  <c r="Z19" i="283" s="1"/>
  <c r="AB19" i="283" s="1"/>
  <c r="Y20" i="283"/>
  <c r="X20" i="283"/>
  <c r="W20" i="283"/>
  <c r="V20" i="283"/>
  <c r="U20" i="283"/>
  <c r="T20" i="283"/>
  <c r="Z20" i="283" s="1"/>
  <c r="AB20" i="283" s="1"/>
  <c r="Y21" i="283"/>
  <c r="X21" i="283"/>
  <c r="W21" i="283"/>
  <c r="V21" i="283"/>
  <c r="U21" i="283"/>
  <c r="T21" i="283"/>
  <c r="Z21" i="283" s="1"/>
  <c r="AB21" i="283" s="1"/>
  <c r="Y22" i="283"/>
  <c r="X22" i="283"/>
  <c r="W22" i="283"/>
  <c r="V22" i="283"/>
  <c r="U22" i="283"/>
  <c r="T22" i="283"/>
  <c r="Z22" i="283" s="1"/>
  <c r="AB22" i="283" s="1"/>
  <c r="Y23" i="283"/>
  <c r="X23" i="283"/>
  <c r="W23" i="283"/>
  <c r="V23" i="283"/>
  <c r="U23" i="283"/>
  <c r="T23" i="283"/>
  <c r="Z23" i="283" s="1"/>
  <c r="AB23" i="283" s="1"/>
  <c r="Y24" i="283"/>
  <c r="X24" i="283"/>
  <c r="W24" i="283"/>
  <c r="V24" i="283"/>
  <c r="U24" i="283"/>
  <c r="T24" i="283"/>
  <c r="Z24" i="283" s="1"/>
  <c r="AB24" i="283" s="1"/>
  <c r="Y25" i="283"/>
  <c r="X25" i="283"/>
  <c r="W25" i="283"/>
  <c r="V25" i="283"/>
  <c r="U25" i="283"/>
  <c r="T25" i="283"/>
  <c r="Z25" i="283" s="1"/>
  <c r="AB25" i="283" s="1"/>
  <c r="Y26" i="283"/>
  <c r="X26" i="283"/>
  <c r="W26" i="283"/>
  <c r="V26" i="283"/>
  <c r="U26" i="283"/>
  <c r="T26" i="283"/>
  <c r="Z26" i="283" s="1"/>
  <c r="AB26" i="283" s="1"/>
  <c r="Y27" i="283"/>
  <c r="X27" i="283"/>
  <c r="W27" i="283"/>
  <c r="V27" i="283"/>
  <c r="U27" i="283"/>
  <c r="T27" i="283"/>
  <c r="Z27" i="283" s="1"/>
  <c r="AB27" i="283" s="1"/>
  <c r="Y169" i="283"/>
  <c r="I28" i="283"/>
  <c r="Y28" i="283"/>
  <c r="X28" i="283"/>
  <c r="W28" i="283"/>
  <c r="V28" i="283"/>
  <c r="U28" i="283"/>
  <c r="T28" i="283"/>
  <c r="Z28" i="283" s="1"/>
  <c r="AB28" i="283" s="1"/>
  <c r="Y29" i="283"/>
  <c r="X29" i="283"/>
  <c r="W29" i="283"/>
  <c r="V29" i="283"/>
  <c r="U29" i="283"/>
  <c r="T29" i="283"/>
  <c r="Z29" i="283" s="1"/>
  <c r="AB29" i="283" s="1"/>
  <c r="Y30" i="283"/>
  <c r="X30" i="283"/>
  <c r="W30" i="283"/>
  <c r="V30" i="283"/>
  <c r="U30" i="283"/>
  <c r="T30" i="283"/>
  <c r="Y31" i="283"/>
  <c r="X31" i="283"/>
  <c r="W31" i="283"/>
  <c r="V31" i="283"/>
  <c r="U31" i="283"/>
  <c r="T31" i="283"/>
  <c r="Z31" i="283" s="1"/>
  <c r="AB31" i="283" s="1"/>
  <c r="Y32" i="283"/>
  <c r="X32" i="283"/>
  <c r="W32" i="283"/>
  <c r="V32" i="283"/>
  <c r="U32" i="283"/>
  <c r="T32" i="283"/>
  <c r="Z32" i="283" s="1"/>
  <c r="AB32" i="283" s="1"/>
  <c r="Y33" i="283"/>
  <c r="X33" i="283"/>
  <c r="W33" i="283"/>
  <c r="V33" i="283"/>
  <c r="U33" i="283"/>
  <c r="T33" i="283"/>
  <c r="Z33" i="283" s="1"/>
  <c r="AB33" i="283" s="1"/>
  <c r="Y34" i="283"/>
  <c r="X34" i="283"/>
  <c r="W34" i="283"/>
  <c r="V34" i="283"/>
  <c r="U34" i="283"/>
  <c r="T34" i="283"/>
  <c r="Z34" i="283" s="1"/>
  <c r="AB34" i="283" s="1"/>
  <c r="Y35" i="283"/>
  <c r="X35" i="283"/>
  <c r="W35" i="283"/>
  <c r="V35" i="283"/>
  <c r="U35" i="283"/>
  <c r="T35" i="283"/>
  <c r="Z35" i="283" s="1"/>
  <c r="AB35" i="283" s="1"/>
  <c r="S172" i="283"/>
  <c r="I36" i="283"/>
  <c r="Y36" i="283"/>
  <c r="X36" i="283"/>
  <c r="W36" i="283"/>
  <c r="V36" i="283"/>
  <c r="U36" i="283"/>
  <c r="T36" i="283"/>
  <c r="Z36" i="283" s="1"/>
  <c r="AB36" i="283" s="1"/>
  <c r="Y37" i="283"/>
  <c r="X37" i="283"/>
  <c r="W37" i="283"/>
  <c r="V37" i="283"/>
  <c r="U37" i="283"/>
  <c r="T37" i="283"/>
  <c r="Z37" i="283" s="1"/>
  <c r="AB37" i="283" s="1"/>
  <c r="Y38" i="283"/>
  <c r="X38" i="283"/>
  <c r="W38" i="283"/>
  <c r="V38" i="283"/>
  <c r="U38" i="283"/>
  <c r="T38" i="283"/>
  <c r="Z38" i="283" s="1"/>
  <c r="AB38" i="283" s="1"/>
  <c r="Y39" i="283"/>
  <c r="X39" i="283"/>
  <c r="W39" i="283"/>
  <c r="V39" i="283"/>
  <c r="U39" i="283"/>
  <c r="T39" i="283"/>
  <c r="W172" i="283"/>
  <c r="I40" i="283"/>
  <c r="Y40" i="283"/>
  <c r="X40" i="283"/>
  <c r="W40" i="283"/>
  <c r="V40" i="283"/>
  <c r="U40" i="283"/>
  <c r="T40" i="283"/>
  <c r="Y172" i="283"/>
  <c r="I41" i="283"/>
  <c r="Y41" i="283"/>
  <c r="X41" i="283"/>
  <c r="W41" i="283"/>
  <c r="V41" i="283"/>
  <c r="U41" i="283"/>
  <c r="T41" i="283"/>
  <c r="V169" i="283"/>
  <c r="I42" i="283"/>
  <c r="Y42" i="283"/>
  <c r="X42" i="283"/>
  <c r="W42" i="283"/>
  <c r="V42" i="283"/>
  <c r="U42" i="283"/>
  <c r="T42" i="283"/>
  <c r="Z42" i="283" s="1"/>
  <c r="AB42" i="283" s="1"/>
  <c r="Y43" i="283"/>
  <c r="X43" i="283"/>
  <c r="W43" i="283"/>
  <c r="V43" i="283"/>
  <c r="U43" i="283"/>
  <c r="T43" i="283"/>
  <c r="Z43" i="283" s="1"/>
  <c r="AB43" i="283" s="1"/>
  <c r="Y44" i="283"/>
  <c r="X44" i="283"/>
  <c r="W44" i="283"/>
  <c r="V44" i="283"/>
  <c r="U44" i="283"/>
  <c r="T44" i="283"/>
  <c r="Y171" i="283"/>
  <c r="I45" i="283"/>
  <c r="Y45" i="283"/>
  <c r="X45" i="283"/>
  <c r="W45" i="283"/>
  <c r="V45" i="283"/>
  <c r="U45" i="283"/>
  <c r="T45" i="283"/>
  <c r="Y46" i="283"/>
  <c r="X46" i="283"/>
  <c r="W46" i="283"/>
  <c r="V46" i="283"/>
  <c r="U46" i="283"/>
  <c r="T46" i="283"/>
  <c r="Z46" i="283" s="1"/>
  <c r="AB46" i="283" s="1"/>
  <c r="Y47" i="283"/>
  <c r="X47" i="283"/>
  <c r="W47" i="283"/>
  <c r="V47" i="283"/>
  <c r="U47" i="283"/>
  <c r="T47" i="283"/>
  <c r="Z47" i="283" s="1"/>
  <c r="AB47" i="283" s="1"/>
  <c r="Y48" i="283"/>
  <c r="X48" i="283"/>
  <c r="W48" i="283"/>
  <c r="V48" i="283"/>
  <c r="U48" i="283"/>
  <c r="T48" i="283"/>
  <c r="Z48" i="283" s="1"/>
  <c r="AB48" i="283" s="1"/>
  <c r="Y49" i="283"/>
  <c r="X49" i="283"/>
  <c r="W49" i="283"/>
  <c r="V49" i="283"/>
  <c r="U49" i="283"/>
  <c r="T49" i="283"/>
  <c r="Z49" i="283" s="1"/>
  <c r="AB49" i="283" s="1"/>
  <c r="Y50" i="283"/>
  <c r="X50" i="283"/>
  <c r="W50" i="283"/>
  <c r="V50" i="283"/>
  <c r="U50" i="283"/>
  <c r="T50" i="283"/>
  <c r="Z50" i="283" s="1"/>
  <c r="AB50" i="283" s="1"/>
  <c r="Y51" i="283"/>
  <c r="X51" i="283"/>
  <c r="W51" i="283"/>
  <c r="V51" i="283"/>
  <c r="U51" i="283"/>
  <c r="T51" i="283"/>
  <c r="Z51" i="283" s="1"/>
  <c r="AB51" i="283" s="1"/>
  <c r="Y52" i="283"/>
  <c r="X52" i="283"/>
  <c r="W52" i="283"/>
  <c r="V52" i="283"/>
  <c r="U52" i="283"/>
  <c r="T52" i="283"/>
  <c r="Z52" i="283" s="1"/>
  <c r="AB52" i="283" s="1"/>
  <c r="Y53" i="283"/>
  <c r="X53" i="283"/>
  <c r="W53" i="283"/>
  <c r="V53" i="283"/>
  <c r="U53" i="283"/>
  <c r="T53" i="283"/>
  <c r="Y54" i="283"/>
  <c r="X54" i="283"/>
  <c r="W54" i="283"/>
  <c r="V54" i="283"/>
  <c r="U54" i="283"/>
  <c r="T54" i="283"/>
  <c r="Z54" i="283" s="1"/>
  <c r="AB54" i="283" s="1"/>
  <c r="T170" i="283"/>
  <c r="I55" i="283"/>
  <c r="Y55" i="283"/>
  <c r="X55" i="283"/>
  <c r="W55" i="283"/>
  <c r="V55" i="283"/>
  <c r="U55" i="283"/>
  <c r="T55" i="283"/>
  <c r="Y56" i="283"/>
  <c r="X56" i="283"/>
  <c r="W56" i="283"/>
  <c r="V56" i="283"/>
  <c r="U56" i="283"/>
  <c r="T56" i="283"/>
  <c r="Z56" i="283" s="1"/>
  <c r="AB56" i="283" s="1"/>
  <c r="W171" i="283"/>
  <c r="I57" i="283"/>
  <c r="Y57" i="283"/>
  <c r="X57" i="283"/>
  <c r="W57" i="283"/>
  <c r="V57" i="283"/>
  <c r="U57" i="283"/>
  <c r="T57" i="283"/>
  <c r="Z57" i="283" s="1"/>
  <c r="AB57" i="283" s="1"/>
  <c r="Y58" i="283"/>
  <c r="X58" i="283"/>
  <c r="W58" i="283"/>
  <c r="V58" i="283"/>
  <c r="U58" i="283"/>
  <c r="T58" i="283"/>
  <c r="Z58" i="283" s="1"/>
  <c r="AB58" i="283" s="1"/>
  <c r="Y59" i="283"/>
  <c r="X59" i="283"/>
  <c r="W59" i="283"/>
  <c r="V59" i="283"/>
  <c r="U59" i="283"/>
  <c r="T59" i="283"/>
  <c r="Z59" i="283" s="1"/>
  <c r="AB59" i="283" s="1"/>
  <c r="Y60" i="283"/>
  <c r="X60" i="283"/>
  <c r="W60" i="283"/>
  <c r="V60" i="283"/>
  <c r="U60" i="283"/>
  <c r="T60" i="283"/>
  <c r="Z60" i="283" s="1"/>
  <c r="AB60" i="283" s="1"/>
  <c r="Y61" i="283"/>
  <c r="X61" i="283"/>
  <c r="W61" i="283"/>
  <c r="V61" i="283"/>
  <c r="U61" i="283"/>
  <c r="T61" i="283"/>
  <c r="Y62" i="283"/>
  <c r="X62" i="283"/>
  <c r="W62" i="283"/>
  <c r="V62" i="283"/>
  <c r="U62" i="283"/>
  <c r="T62" i="283"/>
  <c r="Z62" i="283" s="1"/>
  <c r="AB62" i="283" s="1"/>
  <c r="Y63" i="283"/>
  <c r="X63" i="283"/>
  <c r="W63" i="283"/>
  <c r="V63" i="283"/>
  <c r="U63" i="283"/>
  <c r="T63" i="283"/>
  <c r="Z63" i="283" s="1"/>
  <c r="AB63" i="283" s="1"/>
  <c r="Y64" i="283"/>
  <c r="X64" i="283"/>
  <c r="W64" i="283"/>
  <c r="V64" i="283"/>
  <c r="U64" i="283"/>
  <c r="T64" i="283"/>
  <c r="Y65" i="283"/>
  <c r="X65" i="283"/>
  <c r="W65" i="283"/>
  <c r="V65" i="283"/>
  <c r="U65" i="283"/>
  <c r="T65" i="283"/>
  <c r="Z65" i="283" s="1"/>
  <c r="AB65" i="283" s="1"/>
  <c r="Y66" i="283"/>
  <c r="X66" i="283"/>
  <c r="W66" i="283"/>
  <c r="V66" i="283"/>
  <c r="U66" i="283"/>
  <c r="T66" i="283"/>
  <c r="X172" i="283"/>
  <c r="I67" i="283"/>
  <c r="Y67" i="283"/>
  <c r="X67" i="283"/>
  <c r="W67" i="283"/>
  <c r="V67" i="283"/>
  <c r="U67" i="283"/>
  <c r="T67" i="283"/>
  <c r="Z67" i="283" s="1"/>
  <c r="AB67" i="283" s="1"/>
  <c r="Y68" i="283"/>
  <c r="X68" i="283"/>
  <c r="W68" i="283"/>
  <c r="V68" i="283"/>
  <c r="U68" i="283"/>
  <c r="T68" i="283"/>
  <c r="Z68" i="283" s="1"/>
  <c r="AB68" i="283" s="1"/>
  <c r="Y69" i="283"/>
  <c r="X69" i="283"/>
  <c r="W69" i="283"/>
  <c r="V69" i="283"/>
  <c r="U69" i="283"/>
  <c r="T69" i="283"/>
  <c r="Y70" i="283"/>
  <c r="X70" i="283"/>
  <c r="W70" i="283"/>
  <c r="V70" i="283"/>
  <c r="U70" i="283"/>
  <c r="T70" i="283"/>
  <c r="Z70" i="283" s="1"/>
  <c r="AB70" i="283" s="1"/>
  <c r="Y71" i="283"/>
  <c r="X71" i="283"/>
  <c r="W71" i="283"/>
  <c r="V71" i="283"/>
  <c r="U71" i="283"/>
  <c r="T71" i="283"/>
  <c r="Z71" i="283" s="1"/>
  <c r="AB71" i="283" s="1"/>
  <c r="Y72" i="283"/>
  <c r="X72" i="283"/>
  <c r="W72" i="283"/>
  <c r="V72" i="283"/>
  <c r="U72" i="283"/>
  <c r="T72" i="283"/>
  <c r="Y73" i="283"/>
  <c r="X73" i="283"/>
  <c r="W73" i="283"/>
  <c r="V73" i="283"/>
  <c r="U73" i="283"/>
  <c r="T73" i="283"/>
  <c r="Z73" i="283" s="1"/>
  <c r="AB73" i="283" s="1"/>
  <c r="Y74" i="283"/>
  <c r="X74" i="283"/>
  <c r="W74" i="283"/>
  <c r="V74" i="283"/>
  <c r="U74" i="283"/>
  <c r="T74" i="283"/>
  <c r="Z74" i="283" s="1"/>
  <c r="AB74" i="283" s="1"/>
  <c r="Y75" i="283"/>
  <c r="X75" i="283"/>
  <c r="W75" i="283"/>
  <c r="V75" i="283"/>
  <c r="U75" i="283"/>
  <c r="T75" i="283"/>
  <c r="Z75" i="283" s="1"/>
  <c r="AB75" i="283" s="1"/>
  <c r="Y76" i="283"/>
  <c r="X76" i="283"/>
  <c r="W76" i="283"/>
  <c r="V76" i="283"/>
  <c r="U76" i="283"/>
  <c r="T76" i="283"/>
  <c r="Z76" i="283" s="1"/>
  <c r="AB76" i="283" s="1"/>
  <c r="Y77" i="283"/>
  <c r="X77" i="283"/>
  <c r="W77" i="283"/>
  <c r="V77" i="283"/>
  <c r="U77" i="283"/>
  <c r="T77" i="283"/>
  <c r="Z77" i="283" s="1"/>
  <c r="AB77" i="283" s="1"/>
  <c r="Y78" i="283"/>
  <c r="X78" i="283"/>
  <c r="W78" i="283"/>
  <c r="V78" i="283"/>
  <c r="U78" i="283"/>
  <c r="T78" i="283"/>
  <c r="Z78" i="283" s="1"/>
  <c r="AB78" i="283" s="1"/>
  <c r="Y79" i="283"/>
  <c r="X79" i="283"/>
  <c r="W79" i="283"/>
  <c r="V79" i="283"/>
  <c r="U79" i="283"/>
  <c r="T79" i="283"/>
  <c r="Z79" i="283" s="1"/>
  <c r="AB79" i="283" s="1"/>
  <c r="Y80" i="283"/>
  <c r="X80" i="283"/>
  <c r="W80" i="283"/>
  <c r="V80" i="283"/>
  <c r="U80" i="283"/>
  <c r="T80" i="283"/>
  <c r="Z80" i="283" s="1"/>
  <c r="AB80" i="283" s="1"/>
  <c r="Y81" i="283"/>
  <c r="X81" i="283"/>
  <c r="W81" i="283"/>
  <c r="V81" i="283"/>
  <c r="U81" i="283"/>
  <c r="T81" i="283"/>
  <c r="Z81" i="283" s="1"/>
  <c r="AB81" i="283" s="1"/>
  <c r="Y82" i="283"/>
  <c r="X82" i="283"/>
  <c r="W82" i="283"/>
  <c r="V82" i="283"/>
  <c r="U82" i="283"/>
  <c r="T82" i="283"/>
  <c r="Z82" i="283" s="1"/>
  <c r="AB82" i="283" s="1"/>
  <c r="Y83" i="283"/>
  <c r="X83" i="283"/>
  <c r="W83" i="283"/>
  <c r="V83" i="283"/>
  <c r="U83" i="283"/>
  <c r="T83" i="283"/>
  <c r="Z83" i="283" s="1"/>
  <c r="AB83" i="283" s="1"/>
  <c r="Y84" i="283"/>
  <c r="X84" i="283"/>
  <c r="W84" i="283"/>
  <c r="V84" i="283"/>
  <c r="U84" i="283"/>
  <c r="T84" i="283"/>
  <c r="Z84" i="283" s="1"/>
  <c r="AB84" i="283" s="1"/>
  <c r="Y85" i="283"/>
  <c r="X85" i="283"/>
  <c r="W85" i="283"/>
  <c r="V85" i="283"/>
  <c r="U85" i="283"/>
  <c r="T85" i="283"/>
  <c r="Z85" i="283" s="1"/>
  <c r="AB85" i="283" s="1"/>
  <c r="Y86" i="283"/>
  <c r="X86" i="283"/>
  <c r="W86" i="283"/>
  <c r="V86" i="283"/>
  <c r="U86" i="283"/>
  <c r="T86" i="283"/>
  <c r="Z86" i="283" s="1"/>
  <c r="AB86" i="283" s="1"/>
  <c r="Y87" i="283"/>
  <c r="X87" i="283"/>
  <c r="W87" i="283"/>
  <c r="V87" i="283"/>
  <c r="U87" i="283"/>
  <c r="T87" i="283"/>
  <c r="Z87" i="283" s="1"/>
  <c r="AB87" i="283" s="1"/>
  <c r="Y88" i="283"/>
  <c r="X88" i="283"/>
  <c r="W88" i="283"/>
  <c r="V88" i="283"/>
  <c r="U88" i="283"/>
  <c r="T88" i="283"/>
  <c r="Z88" i="283" s="1"/>
  <c r="AB88" i="283" s="1"/>
  <c r="Y89" i="283"/>
  <c r="X89" i="283"/>
  <c r="W89" i="283"/>
  <c r="V89" i="283"/>
  <c r="U89" i="283"/>
  <c r="T89" i="283"/>
  <c r="Y90" i="283"/>
  <c r="X90" i="283"/>
  <c r="W90" i="283"/>
  <c r="V90" i="283"/>
  <c r="U90" i="283"/>
  <c r="T90" i="283"/>
  <c r="Z90" i="283" s="1"/>
  <c r="AB90" i="283" s="1"/>
  <c r="Y91" i="283"/>
  <c r="X91" i="283"/>
  <c r="W91" i="283"/>
  <c r="V91" i="283"/>
  <c r="U91" i="283"/>
  <c r="T91" i="283"/>
  <c r="Z91" i="283" s="1"/>
  <c r="AB91" i="283" s="1"/>
  <c r="Y92" i="283"/>
  <c r="X92" i="283"/>
  <c r="W92" i="283"/>
  <c r="V92" i="283"/>
  <c r="U92" i="283"/>
  <c r="T92" i="283"/>
  <c r="Z92" i="283" s="1"/>
  <c r="AB92" i="283" s="1"/>
  <c r="Y93" i="283"/>
  <c r="X93" i="283"/>
  <c r="W93" i="283"/>
  <c r="V93" i="283"/>
  <c r="U93" i="283"/>
  <c r="T93" i="283"/>
  <c r="Z93" i="283" s="1"/>
  <c r="AB93" i="283" s="1"/>
  <c r="Y94" i="283"/>
  <c r="X94" i="283"/>
  <c r="W94" i="283"/>
  <c r="V94" i="283"/>
  <c r="U94" i="283"/>
  <c r="T94" i="283"/>
  <c r="Z94" i="283" s="1"/>
  <c r="AB94" i="283" s="1"/>
  <c r="Y95" i="283"/>
  <c r="X95" i="283"/>
  <c r="W95" i="283"/>
  <c r="V95" i="283"/>
  <c r="U95" i="283"/>
  <c r="T95" i="283"/>
  <c r="Z95" i="283" s="1"/>
  <c r="AB95" i="283" s="1"/>
  <c r="Y96" i="283"/>
  <c r="X96" i="283"/>
  <c r="W96" i="283"/>
  <c r="V96" i="283"/>
  <c r="U96" i="283"/>
  <c r="T96" i="283"/>
  <c r="Z96" i="283" s="1"/>
  <c r="AB96" i="283" s="1"/>
  <c r="Y97" i="283"/>
  <c r="X97" i="283"/>
  <c r="W97" i="283"/>
  <c r="V97" i="283"/>
  <c r="U97" i="283"/>
  <c r="T97" i="283"/>
  <c r="Z97" i="283" s="1"/>
  <c r="AB97" i="283" s="1"/>
  <c r="Y98" i="283"/>
  <c r="X98" i="283"/>
  <c r="W98" i="283"/>
  <c r="V98" i="283"/>
  <c r="U98" i="283"/>
  <c r="T98" i="283"/>
  <c r="Z98" i="283" s="1"/>
  <c r="AB98" i="283" s="1"/>
  <c r="Y99" i="283"/>
  <c r="X99" i="283"/>
  <c r="W99" i="283"/>
  <c r="V99" i="283"/>
  <c r="U99" i="283"/>
  <c r="T99" i="283"/>
  <c r="Z99" i="283" s="1"/>
  <c r="AB99" i="283" s="1"/>
  <c r="Y100" i="283"/>
  <c r="X100" i="283"/>
  <c r="W100" i="283"/>
  <c r="V100" i="283"/>
  <c r="U100" i="283"/>
  <c r="T100" i="283"/>
  <c r="Z100" i="283" s="1"/>
  <c r="AB100" i="283" s="1"/>
  <c r="Y101" i="283"/>
  <c r="X101" i="283"/>
  <c r="W101" i="283"/>
  <c r="V101" i="283"/>
  <c r="U101" i="283"/>
  <c r="T101" i="283"/>
  <c r="Z101" i="283" s="1"/>
  <c r="AB101" i="283" s="1"/>
  <c r="Y102" i="283"/>
  <c r="X102" i="283"/>
  <c r="W102" i="283"/>
  <c r="V102" i="283"/>
  <c r="U102" i="283"/>
  <c r="T102" i="283"/>
  <c r="Z102" i="283" s="1"/>
  <c r="AB102" i="283" s="1"/>
  <c r="Y103" i="283"/>
  <c r="X103" i="283"/>
  <c r="W103" i="283"/>
  <c r="V103" i="283"/>
  <c r="U103" i="283"/>
  <c r="T103" i="283"/>
  <c r="Z103" i="283" s="1"/>
  <c r="AB103" i="283" s="1"/>
  <c r="Y104" i="283"/>
  <c r="X104" i="283"/>
  <c r="W104" i="283"/>
  <c r="V104" i="283"/>
  <c r="U104" i="283"/>
  <c r="T104" i="283"/>
  <c r="Y105" i="283"/>
  <c r="X105" i="283"/>
  <c r="W105" i="283"/>
  <c r="V105" i="283"/>
  <c r="U105" i="283"/>
  <c r="T105" i="283"/>
  <c r="Z105" i="283" s="1"/>
  <c r="AB105" i="283" s="1"/>
  <c r="Y106" i="283"/>
  <c r="X106" i="283"/>
  <c r="W106" i="283"/>
  <c r="V106" i="283"/>
  <c r="U106" i="283"/>
  <c r="T106" i="283"/>
  <c r="Z106" i="283" s="1"/>
  <c r="AB106" i="283" s="1"/>
  <c r="Y107" i="283"/>
  <c r="X107" i="283"/>
  <c r="W107" i="283"/>
  <c r="V107" i="283"/>
  <c r="U107" i="283"/>
  <c r="T107" i="283"/>
  <c r="Z107" i="283" s="1"/>
  <c r="AB107" i="283" s="1"/>
  <c r="Y108" i="283"/>
  <c r="X108" i="283"/>
  <c r="W108" i="283"/>
  <c r="V108" i="283"/>
  <c r="U108" i="283"/>
  <c r="T108" i="283"/>
  <c r="Z108" i="283" s="1"/>
  <c r="AB108" i="283" s="1"/>
  <c r="Y109" i="283"/>
  <c r="X109" i="283"/>
  <c r="W109" i="283"/>
  <c r="V109" i="283"/>
  <c r="U109" i="283"/>
  <c r="T109" i="283"/>
  <c r="Z109" i="283" s="1"/>
  <c r="AB109" i="283" s="1"/>
  <c r="V172" i="283"/>
  <c r="I110" i="283"/>
  <c r="Y110" i="283"/>
  <c r="X110" i="283"/>
  <c r="W110" i="283"/>
  <c r="V110" i="283"/>
  <c r="U110" i="283"/>
  <c r="T110" i="283"/>
  <c r="Z110" i="283" s="1"/>
  <c r="AB110" i="283" s="1"/>
  <c r="Y111" i="283"/>
  <c r="X111" i="283"/>
  <c r="W111" i="283"/>
  <c r="V111" i="283"/>
  <c r="U111" i="283"/>
  <c r="T111" i="283"/>
  <c r="Z111" i="283" s="1"/>
  <c r="AB111" i="283" s="1"/>
  <c r="Y112" i="283"/>
  <c r="X112" i="283"/>
  <c r="W112" i="283"/>
  <c r="V112" i="283"/>
  <c r="U112" i="283"/>
  <c r="T112" i="283"/>
  <c r="Z112" i="283" s="1"/>
  <c r="AB112" i="283" s="1"/>
  <c r="Y113" i="283"/>
  <c r="X113" i="283"/>
  <c r="W113" i="283"/>
  <c r="V113" i="283"/>
  <c r="U113" i="283"/>
  <c r="T113" i="283"/>
  <c r="Z113" i="283" s="1"/>
  <c r="AB113" i="283" s="1"/>
  <c r="T172" i="283"/>
  <c r="I114" i="283"/>
  <c r="Y114" i="283"/>
  <c r="X114" i="283"/>
  <c r="W114" i="283"/>
  <c r="V114" i="283"/>
  <c r="U114" i="283"/>
  <c r="T114" i="283"/>
  <c r="Z114" i="283" s="1"/>
  <c r="AB114" i="283" s="1"/>
  <c r="Y115" i="283"/>
  <c r="X115" i="283"/>
  <c r="W115" i="283"/>
  <c r="V115" i="283"/>
  <c r="U115" i="283"/>
  <c r="T115" i="283"/>
  <c r="Z115" i="283" s="1"/>
  <c r="AB115" i="283" s="1"/>
  <c r="Y116" i="283"/>
  <c r="X116" i="283"/>
  <c r="W116" i="283"/>
  <c r="V116" i="283"/>
  <c r="U116" i="283"/>
  <c r="T116" i="283"/>
  <c r="Z116" i="283" s="1"/>
  <c r="AB116" i="283" s="1"/>
  <c r="Y117" i="283"/>
  <c r="X117" i="283"/>
  <c r="W117" i="283"/>
  <c r="V117" i="283"/>
  <c r="U117" i="283"/>
  <c r="T117" i="283"/>
  <c r="Z117" i="283" s="1"/>
  <c r="AB117" i="283" s="1"/>
  <c r="Y118" i="283"/>
  <c r="X118" i="283"/>
  <c r="W118" i="283"/>
  <c r="V118" i="283"/>
  <c r="U118" i="283"/>
  <c r="T118" i="283"/>
  <c r="Z118" i="283" s="1"/>
  <c r="AB118" i="283" s="1"/>
  <c r="Y119" i="283"/>
  <c r="X119" i="283"/>
  <c r="W119" i="283"/>
  <c r="V119" i="283"/>
  <c r="U119" i="283"/>
  <c r="T119" i="283"/>
  <c r="Z119" i="283" s="1"/>
  <c r="AB119" i="283" s="1"/>
  <c r="Y120" i="283"/>
  <c r="X120" i="283"/>
  <c r="W120" i="283"/>
  <c r="V120" i="283"/>
  <c r="U120" i="283"/>
  <c r="T120" i="283"/>
  <c r="Z120" i="283" s="1"/>
  <c r="AB120" i="283" s="1"/>
  <c r="Y121" i="283"/>
  <c r="X121" i="283"/>
  <c r="W121" i="283"/>
  <c r="V121" i="283"/>
  <c r="U121" i="283"/>
  <c r="T121" i="283"/>
  <c r="Z121" i="283" s="1"/>
  <c r="AB121" i="283" s="1"/>
  <c r="Y122" i="283"/>
  <c r="X122" i="283"/>
  <c r="W122" i="283"/>
  <c r="V122" i="283"/>
  <c r="U122" i="283"/>
  <c r="T122" i="283"/>
  <c r="Z122" i="283" s="1"/>
  <c r="AB122" i="283" s="1"/>
  <c r="Y123" i="283"/>
  <c r="X123" i="283"/>
  <c r="W123" i="283"/>
  <c r="V123" i="283"/>
  <c r="U123" i="283"/>
  <c r="T123" i="283"/>
  <c r="Z123" i="283" s="1"/>
  <c r="AB123" i="283" s="1"/>
  <c r="Y124" i="283"/>
  <c r="X124" i="283"/>
  <c r="W124" i="283"/>
  <c r="V124" i="283"/>
  <c r="U124" i="283"/>
  <c r="T124" i="283"/>
  <c r="Z124" i="283" s="1"/>
  <c r="AB124" i="283" s="1"/>
  <c r="Y125" i="283"/>
  <c r="X125" i="283"/>
  <c r="W125" i="283"/>
  <c r="V125" i="283"/>
  <c r="U125" i="283"/>
  <c r="T125" i="283"/>
  <c r="Z125" i="283" s="1"/>
  <c r="AB125" i="283" s="1"/>
  <c r="Y126" i="283"/>
  <c r="X126" i="283"/>
  <c r="W126" i="283"/>
  <c r="V126" i="283"/>
  <c r="U126" i="283"/>
  <c r="T126" i="283"/>
  <c r="Z126" i="283" s="1"/>
  <c r="AB126" i="283" s="1"/>
  <c r="Y127" i="283"/>
  <c r="X127" i="283"/>
  <c r="W127" i="283"/>
  <c r="V127" i="283"/>
  <c r="U127" i="283"/>
  <c r="T127" i="283"/>
  <c r="Y128" i="283"/>
  <c r="X128" i="283"/>
  <c r="W128" i="283"/>
  <c r="V128" i="283"/>
  <c r="U128" i="283"/>
  <c r="T128" i="283"/>
  <c r="Z128" i="283" s="1"/>
  <c r="AB128" i="283" s="1"/>
  <c r="Y129" i="283"/>
  <c r="X129" i="283"/>
  <c r="W129" i="283"/>
  <c r="V129" i="283"/>
  <c r="U129" i="283"/>
  <c r="T129" i="283"/>
  <c r="Z129" i="283" s="1"/>
  <c r="AB129" i="283" s="1"/>
  <c r="Y130" i="283"/>
  <c r="X130" i="283"/>
  <c r="W130" i="283"/>
  <c r="V130" i="283"/>
  <c r="U130" i="283"/>
  <c r="T130" i="283"/>
  <c r="Y131" i="283"/>
  <c r="X131" i="283"/>
  <c r="W131" i="283"/>
  <c r="V131" i="283"/>
  <c r="U131" i="283"/>
  <c r="T131" i="283"/>
  <c r="Z131" i="283" s="1"/>
  <c r="AB131" i="283" s="1"/>
  <c r="Y132" i="283"/>
  <c r="X132" i="283"/>
  <c r="W132" i="283"/>
  <c r="V132" i="283"/>
  <c r="U132" i="283"/>
  <c r="T132" i="283"/>
  <c r="Z132" i="283" s="1"/>
  <c r="AB132" i="283" s="1"/>
  <c r="Y133" i="283"/>
  <c r="X133" i="283"/>
  <c r="W133" i="283"/>
  <c r="V133" i="283"/>
  <c r="U133" i="283"/>
  <c r="T133" i="283"/>
  <c r="Z133" i="283" s="1"/>
  <c r="AB133" i="283" s="1"/>
  <c r="Y134" i="283"/>
  <c r="X134" i="283"/>
  <c r="W134" i="283"/>
  <c r="V134" i="283"/>
  <c r="U134" i="283"/>
  <c r="T134" i="283"/>
  <c r="Z134" i="283" s="1"/>
  <c r="AB134" i="283" s="1"/>
  <c r="Y135" i="283"/>
  <c r="X135" i="283"/>
  <c r="W135" i="283"/>
  <c r="V135" i="283"/>
  <c r="U135" i="283"/>
  <c r="T135" i="283"/>
  <c r="Z135" i="283" s="1"/>
  <c r="AB135" i="283" s="1"/>
  <c r="Y136" i="283"/>
  <c r="X136" i="283"/>
  <c r="W136" i="283"/>
  <c r="V136" i="283"/>
  <c r="U136" i="283"/>
  <c r="T136" i="283"/>
  <c r="Z136" i="283" s="1"/>
  <c r="AB136" i="283" s="1"/>
  <c r="Y137" i="283"/>
  <c r="X137" i="283"/>
  <c r="W137" i="283"/>
  <c r="V137" i="283"/>
  <c r="U137" i="283"/>
  <c r="T137" i="283"/>
  <c r="Z137" i="283" s="1"/>
  <c r="AB137" i="283" s="1"/>
  <c r="Y138" i="283"/>
  <c r="X138" i="283"/>
  <c r="W138" i="283"/>
  <c r="V138" i="283"/>
  <c r="U138" i="283"/>
  <c r="T138" i="283"/>
  <c r="Z138" i="283" s="1"/>
  <c r="AB138" i="283" s="1"/>
  <c r="Y139" i="283"/>
  <c r="X139" i="283"/>
  <c r="W139" i="283"/>
  <c r="V139" i="283"/>
  <c r="U139" i="283"/>
  <c r="T139" i="283"/>
  <c r="Z139" i="283" s="1"/>
  <c r="AB139" i="283" s="1"/>
  <c r="Y140" i="283"/>
  <c r="X140" i="283"/>
  <c r="W140" i="283"/>
  <c r="V140" i="283"/>
  <c r="U140" i="283"/>
  <c r="T140" i="283"/>
  <c r="Z140" i="283" s="1"/>
  <c r="AB140" i="283" s="1"/>
  <c r="Y141" i="283"/>
  <c r="X141" i="283"/>
  <c r="W141" i="283"/>
  <c r="V141" i="283"/>
  <c r="U141" i="283"/>
  <c r="T141" i="283"/>
  <c r="Z141" i="283" s="1"/>
  <c r="AB141" i="283" s="1"/>
  <c r="Y142" i="283"/>
  <c r="X142" i="283"/>
  <c r="W142" i="283"/>
  <c r="V142" i="283"/>
  <c r="U142" i="283"/>
  <c r="T142" i="283"/>
  <c r="Z142" i="283" s="1"/>
  <c r="AB142" i="283" s="1"/>
  <c r="Y143" i="283"/>
  <c r="X143" i="283"/>
  <c r="W143" i="283"/>
  <c r="V143" i="283"/>
  <c r="U143" i="283"/>
  <c r="T143" i="283"/>
  <c r="Z143" i="283" s="1"/>
  <c r="AB143" i="283" s="1"/>
  <c r="Y144" i="283"/>
  <c r="X144" i="283"/>
  <c r="W144" i="283"/>
  <c r="V144" i="283"/>
  <c r="U144" i="283"/>
  <c r="T144" i="283"/>
  <c r="Z144" i="283" s="1"/>
  <c r="AB144" i="283" s="1"/>
  <c r="Y145" i="283"/>
  <c r="X145" i="283"/>
  <c r="W145" i="283"/>
  <c r="V145" i="283"/>
  <c r="U145" i="283"/>
  <c r="T145" i="283"/>
  <c r="Z145" i="283" s="1"/>
  <c r="AB145" i="283" s="1"/>
  <c r="Y146" i="283"/>
  <c r="X146" i="283"/>
  <c r="W146" i="283"/>
  <c r="V146" i="283"/>
  <c r="U146" i="283"/>
  <c r="T146" i="283"/>
  <c r="Z146" i="283" s="1"/>
  <c r="AB146" i="283" s="1"/>
  <c r="Y147" i="283"/>
  <c r="X147" i="283"/>
  <c r="W147" i="283"/>
  <c r="V147" i="283"/>
  <c r="U147" i="283"/>
  <c r="T147" i="283"/>
  <c r="Z147" i="283" s="1"/>
  <c r="AB147" i="283" s="1"/>
  <c r="Y148" i="283"/>
  <c r="X148" i="283"/>
  <c r="W148" i="283"/>
  <c r="V148" i="283"/>
  <c r="U148" i="283"/>
  <c r="T148" i="283"/>
  <c r="Y149" i="283"/>
  <c r="X149" i="283"/>
  <c r="W149" i="283"/>
  <c r="V149" i="283"/>
  <c r="U149" i="283"/>
  <c r="T149" i="283"/>
  <c r="Z149" i="283" s="1"/>
  <c r="AB149" i="283" s="1"/>
  <c r="Y150" i="283"/>
  <c r="X150" i="283"/>
  <c r="W150" i="283"/>
  <c r="V150" i="283"/>
  <c r="U150" i="283"/>
  <c r="T150" i="283"/>
  <c r="Z150" i="283" s="1"/>
  <c r="AB150" i="283" s="1"/>
  <c r="Y151" i="283"/>
  <c r="X151" i="283"/>
  <c r="W151" i="283"/>
  <c r="V151" i="283"/>
  <c r="U151" i="283"/>
  <c r="T151" i="283"/>
  <c r="Z151" i="283" s="1"/>
  <c r="AB151" i="283" s="1"/>
  <c r="Y152" i="283"/>
  <c r="X152" i="283"/>
  <c r="W152" i="283"/>
  <c r="V152" i="283"/>
  <c r="U152" i="283"/>
  <c r="T152" i="283"/>
  <c r="Z152" i="283" s="1"/>
  <c r="AB152" i="283" s="1"/>
  <c r="Y153" i="283"/>
  <c r="X153" i="283"/>
  <c r="W153" i="283"/>
  <c r="V153" i="283"/>
  <c r="U153" i="283"/>
  <c r="T153" i="283"/>
  <c r="Z153" i="283" s="1"/>
  <c r="AB153" i="283" s="1"/>
  <c r="Y154" i="283"/>
  <c r="X154" i="283"/>
  <c r="W154" i="283"/>
  <c r="V154" i="283"/>
  <c r="U154" i="283"/>
  <c r="T154" i="283"/>
  <c r="Z154" i="283" s="1"/>
  <c r="AB154" i="283" s="1"/>
  <c r="Y155" i="283"/>
  <c r="X155" i="283"/>
  <c r="W155" i="283"/>
  <c r="V155" i="283"/>
  <c r="U155" i="283"/>
  <c r="T155" i="283"/>
  <c r="Z155" i="283" s="1"/>
  <c r="AB155" i="283" s="1"/>
  <c r="Y156" i="283"/>
  <c r="X156" i="283"/>
  <c r="W156" i="283"/>
  <c r="V156" i="283"/>
  <c r="U156" i="283"/>
  <c r="T156" i="283"/>
  <c r="Z156" i="283" s="1"/>
  <c r="AB156" i="283" s="1"/>
  <c r="Y157" i="283"/>
  <c r="X157" i="283"/>
  <c r="W157" i="283"/>
  <c r="V157" i="283"/>
  <c r="U157" i="283"/>
  <c r="T157" i="283"/>
  <c r="Z157" i="283" s="1"/>
  <c r="AB157" i="283" s="1"/>
  <c r="Y158" i="283"/>
  <c r="X158" i="283"/>
  <c r="W158" i="283"/>
  <c r="V158" i="283"/>
  <c r="U158" i="283"/>
  <c r="T158" i="283"/>
  <c r="Z158" i="283" s="1"/>
  <c r="AB158" i="283" s="1"/>
  <c r="Y159" i="283"/>
  <c r="X159" i="283"/>
  <c r="W159" i="283"/>
  <c r="V159" i="283"/>
  <c r="U159" i="283"/>
  <c r="T159" i="283"/>
  <c r="Z159" i="283" s="1"/>
  <c r="AB159" i="283" s="1"/>
  <c r="Y161" i="283"/>
  <c r="X161" i="283"/>
  <c r="W161" i="283"/>
  <c r="V161" i="283"/>
  <c r="U161" i="283"/>
  <c r="T161" i="283"/>
  <c r="Z161" i="283" s="1"/>
  <c r="AB161" i="283" s="1"/>
  <c r="Y163" i="283"/>
  <c r="X163" i="283"/>
  <c r="W163" i="283"/>
  <c r="V163" i="283"/>
  <c r="U163" i="283"/>
  <c r="T163" i="283"/>
  <c r="Z163" i="283" s="1"/>
  <c r="AB163" i="283" s="1"/>
  <c r="T175" i="283"/>
  <c r="O165" i="283" s="1"/>
  <c r="T174" i="283" s="1"/>
  <c r="T176" i="283" s="1"/>
  <c r="G144" i="220" l="1"/>
  <c r="I162" i="275"/>
  <c r="H156" i="254"/>
  <c r="I155" i="267"/>
  <c r="I162" i="274"/>
  <c r="G147" i="217"/>
  <c r="I160" i="272"/>
  <c r="H143" i="237"/>
  <c r="H150" i="241"/>
  <c r="W174" i="274"/>
  <c r="Q162" i="274"/>
  <c r="W171" i="274" s="1"/>
  <c r="W173" i="274" s="1"/>
  <c r="Y174" i="274"/>
  <c r="S162" i="274"/>
  <c r="Y171" i="274" s="1"/>
  <c r="Y173" i="274" s="1"/>
  <c r="Z5" i="274"/>
  <c r="AB5" i="274" s="1"/>
  <c r="Z6" i="274"/>
  <c r="AB6" i="274" s="1"/>
  <c r="Z7" i="274"/>
  <c r="AB7" i="274" s="1"/>
  <c r="Z24" i="274"/>
  <c r="AB24" i="274" s="1"/>
  <c r="Z31" i="274"/>
  <c r="AB31" i="274" s="1"/>
  <c r="Z35" i="274"/>
  <c r="AB35" i="274" s="1"/>
  <c r="Z51" i="274"/>
  <c r="AB51" i="274" s="1"/>
  <c r="Z59" i="274"/>
  <c r="AB59" i="274" s="1"/>
  <c r="Z60" i="274"/>
  <c r="AB60" i="274" s="1"/>
  <c r="Z61" i="274"/>
  <c r="AB61" i="274" s="1"/>
  <c r="Z66" i="274"/>
  <c r="AB66" i="274" s="1"/>
  <c r="Z69" i="274"/>
  <c r="AB69" i="274" s="1"/>
  <c r="Z78" i="274"/>
  <c r="AB78" i="274" s="1"/>
  <c r="Z83" i="274"/>
  <c r="AB83" i="274" s="1"/>
  <c r="Z86" i="274"/>
  <c r="AB86" i="274" s="1"/>
  <c r="Z93" i="274"/>
  <c r="AB93" i="274" s="1"/>
  <c r="Z94" i="274"/>
  <c r="AB94" i="274" s="1"/>
  <c r="Z98" i="274"/>
  <c r="AB98" i="274" s="1"/>
  <c r="Z100" i="274"/>
  <c r="AB100" i="274" s="1"/>
  <c r="Z103" i="274"/>
  <c r="AB103" i="274" s="1"/>
  <c r="Z108" i="274"/>
  <c r="AB108" i="274" s="1"/>
  <c r="Z109" i="274"/>
  <c r="AB109" i="274" s="1"/>
  <c r="Z128" i="274"/>
  <c r="AB128" i="274" s="1"/>
  <c r="Z136" i="274"/>
  <c r="AB136" i="274" s="1"/>
  <c r="Z144" i="274"/>
  <c r="AB144" i="274" s="1"/>
  <c r="Z151" i="274"/>
  <c r="Z153" i="274"/>
  <c r="Z158" i="274"/>
  <c r="AB158" i="274" s="1"/>
  <c r="X172" i="274"/>
  <c r="U169" i="274"/>
  <c r="P164" i="254"/>
  <c r="V164" i="254"/>
  <c r="V136" i="217"/>
  <c r="X136" i="217" s="1"/>
  <c r="V131" i="217"/>
  <c r="X131" i="217" s="1"/>
  <c r="V109" i="217"/>
  <c r="X109" i="217" s="1"/>
  <c r="V107" i="217"/>
  <c r="X107" i="217" s="1"/>
  <c r="V105" i="217"/>
  <c r="X105" i="217" s="1"/>
  <c r="V93" i="217"/>
  <c r="X93" i="217" s="1"/>
  <c r="V86" i="217"/>
  <c r="X86" i="217" s="1"/>
  <c r="V79" i="217"/>
  <c r="X79" i="217" s="1"/>
  <c r="V78" i="217"/>
  <c r="X78" i="217" s="1"/>
  <c r="V53" i="217"/>
  <c r="X53" i="217" s="1"/>
  <c r="V49" i="217"/>
  <c r="X49" i="217" s="1"/>
  <c r="V43" i="217"/>
  <c r="X43" i="217" s="1"/>
  <c r="V41" i="217"/>
  <c r="X41" i="217" s="1"/>
  <c r="V25" i="217"/>
  <c r="X25" i="217" s="1"/>
  <c r="V24" i="217"/>
  <c r="X24" i="217" s="1"/>
  <c r="V22" i="217"/>
  <c r="X22" i="217" s="1"/>
  <c r="V20" i="217"/>
  <c r="X20" i="217" s="1"/>
  <c r="V19" i="217"/>
  <c r="X19" i="217" s="1"/>
  <c r="V18" i="217"/>
  <c r="X18" i="217" s="1"/>
  <c r="V17" i="217"/>
  <c r="X17" i="217" s="1"/>
  <c r="V13" i="217"/>
  <c r="X13" i="217" s="1"/>
  <c r="V9" i="217"/>
  <c r="X9" i="217" s="1"/>
  <c r="V7" i="217"/>
  <c r="X7" i="217" s="1"/>
  <c r="V5" i="217"/>
  <c r="X5" i="217" s="1"/>
  <c r="V4" i="217"/>
  <c r="X4" i="217" s="1"/>
  <c r="V3" i="217"/>
  <c r="X3" i="217" s="1"/>
  <c r="V2" i="217"/>
  <c r="X2" i="217" s="1"/>
  <c r="W129" i="238"/>
  <c r="Y129" i="238" s="1"/>
  <c r="U153" i="238"/>
  <c r="W56" i="238"/>
  <c r="Y56" i="238" s="1"/>
  <c r="W6" i="238"/>
  <c r="Y6" i="238" s="1"/>
  <c r="T147" i="217"/>
  <c r="P147" i="217"/>
  <c r="Q147" i="217"/>
  <c r="W107" i="238"/>
  <c r="Y107" i="238" s="1"/>
  <c r="W60" i="238"/>
  <c r="Y60" i="238" s="1"/>
  <c r="R158" i="253"/>
  <c r="W148" i="253"/>
  <c r="Y148" i="253" s="1"/>
  <c r="W140" i="253"/>
  <c r="Y140" i="253" s="1"/>
  <c r="W138" i="253"/>
  <c r="Y138" i="253" s="1"/>
  <c r="W137" i="253"/>
  <c r="Y137" i="253" s="1"/>
  <c r="W136" i="253"/>
  <c r="Y136" i="253" s="1"/>
  <c r="W135" i="253"/>
  <c r="Y135" i="253" s="1"/>
  <c r="W129" i="253"/>
  <c r="Y129" i="253" s="1"/>
  <c r="W127" i="253"/>
  <c r="Y127" i="253" s="1"/>
  <c r="W126" i="253"/>
  <c r="Y126" i="253" s="1"/>
  <c r="W124" i="253"/>
  <c r="Y124" i="253" s="1"/>
  <c r="W118" i="253"/>
  <c r="Y118" i="253" s="1"/>
  <c r="W116" i="253"/>
  <c r="Y116" i="253" s="1"/>
  <c r="W115" i="253"/>
  <c r="Y115" i="253" s="1"/>
  <c r="W113" i="253"/>
  <c r="Y113" i="253" s="1"/>
  <c r="W110" i="253"/>
  <c r="Y110" i="253" s="1"/>
  <c r="W109" i="253"/>
  <c r="Y109" i="253" s="1"/>
  <c r="W107" i="253"/>
  <c r="Y107" i="253" s="1"/>
  <c r="W105" i="253"/>
  <c r="Y105" i="253" s="1"/>
  <c r="W104" i="253"/>
  <c r="Y104" i="253" s="1"/>
  <c r="W101" i="253"/>
  <c r="Y101" i="253" s="1"/>
  <c r="W100" i="253"/>
  <c r="Y100" i="253" s="1"/>
  <c r="W98" i="253"/>
  <c r="Y98" i="253" s="1"/>
  <c r="W97" i="253"/>
  <c r="Y97" i="253" s="1"/>
  <c r="W95" i="253"/>
  <c r="Y95" i="253" s="1"/>
  <c r="W94" i="253"/>
  <c r="Y94" i="253" s="1"/>
  <c r="W91" i="253"/>
  <c r="Y91" i="253" s="1"/>
  <c r="W89" i="253"/>
  <c r="Y89" i="253" s="1"/>
  <c r="W88" i="253"/>
  <c r="Y88" i="253" s="1"/>
  <c r="W87" i="253"/>
  <c r="Y87" i="253" s="1"/>
  <c r="W85" i="253"/>
  <c r="Y85" i="253" s="1"/>
  <c r="W80" i="253"/>
  <c r="Y80" i="253" s="1"/>
  <c r="W79" i="253"/>
  <c r="Y79" i="253" s="1"/>
  <c r="W78" i="253"/>
  <c r="Y78" i="253" s="1"/>
  <c r="W77" i="253"/>
  <c r="Y77" i="253" s="1"/>
  <c r="W75" i="253"/>
  <c r="Y75" i="253" s="1"/>
  <c r="W74" i="253"/>
  <c r="Y74" i="253" s="1"/>
  <c r="W72" i="253"/>
  <c r="Y72" i="253" s="1"/>
  <c r="W71" i="253"/>
  <c r="Y71" i="253" s="1"/>
  <c r="W70" i="253"/>
  <c r="Y70" i="253" s="1"/>
  <c r="W69" i="253"/>
  <c r="Y69" i="253" s="1"/>
  <c r="W67" i="253"/>
  <c r="Y67" i="253" s="1"/>
  <c r="W60" i="253"/>
  <c r="Y60" i="253" s="1"/>
  <c r="W59" i="253"/>
  <c r="Y59" i="253" s="1"/>
  <c r="W58" i="253"/>
  <c r="Y58" i="253" s="1"/>
  <c r="W57" i="253"/>
  <c r="Y57" i="253" s="1"/>
  <c r="W56" i="253"/>
  <c r="Y56" i="253" s="1"/>
  <c r="W55" i="253"/>
  <c r="Y55" i="253" s="1"/>
  <c r="W54" i="253"/>
  <c r="Y54" i="253" s="1"/>
  <c r="W9" i="253"/>
  <c r="Y9" i="253" s="1"/>
  <c r="W6" i="253"/>
  <c r="Y6" i="253" s="1"/>
  <c r="W117" i="238"/>
  <c r="Y117" i="238" s="1"/>
  <c r="W111" i="238"/>
  <c r="Y111" i="238" s="1"/>
  <c r="W105" i="238"/>
  <c r="Y105" i="238" s="1"/>
  <c r="W97" i="238"/>
  <c r="Y97" i="238" s="1"/>
  <c r="W63" i="238"/>
  <c r="Y63" i="238" s="1"/>
  <c r="W55" i="238"/>
  <c r="Y55" i="238" s="1"/>
  <c r="W51" i="238"/>
  <c r="Y51" i="238" s="1"/>
  <c r="W47" i="238"/>
  <c r="Y47" i="238" s="1"/>
  <c r="W44" i="238"/>
  <c r="Y44" i="238" s="1"/>
  <c r="W40" i="238"/>
  <c r="Y40" i="238" s="1"/>
  <c r="W141" i="237"/>
  <c r="Y141" i="237" s="1"/>
  <c r="W147" i="252"/>
  <c r="Y147" i="252" s="1"/>
  <c r="W143" i="252"/>
  <c r="Y143" i="252" s="1"/>
  <c r="W142" i="252"/>
  <c r="Y142" i="252" s="1"/>
  <c r="W140" i="252"/>
  <c r="Y140" i="252" s="1"/>
  <c r="W139" i="252"/>
  <c r="Y139" i="252" s="1"/>
  <c r="W138" i="252"/>
  <c r="Y138" i="252" s="1"/>
  <c r="W137" i="252"/>
  <c r="Y137" i="252" s="1"/>
  <c r="W136" i="252"/>
  <c r="Y136" i="252" s="1"/>
  <c r="W135" i="252"/>
  <c r="Y135" i="252" s="1"/>
  <c r="W134" i="252"/>
  <c r="Y134" i="252" s="1"/>
  <c r="W131" i="252"/>
  <c r="Y131" i="252" s="1"/>
  <c r="W130" i="252"/>
  <c r="Y130" i="252" s="1"/>
  <c r="W128" i="252"/>
  <c r="Y128" i="252" s="1"/>
  <c r="W127" i="252"/>
  <c r="Y127" i="252" s="1"/>
  <c r="W126" i="252"/>
  <c r="Y126" i="252" s="1"/>
  <c r="W125" i="252"/>
  <c r="Y125" i="252" s="1"/>
  <c r="W124" i="252"/>
  <c r="Y124" i="252" s="1"/>
  <c r="W123" i="252"/>
  <c r="Y123" i="252" s="1"/>
  <c r="W122" i="252"/>
  <c r="Y122" i="252" s="1"/>
  <c r="W121" i="252"/>
  <c r="Y121" i="252" s="1"/>
  <c r="W119" i="252"/>
  <c r="Y119" i="252" s="1"/>
  <c r="W118" i="252"/>
  <c r="Y118" i="252" s="1"/>
  <c r="W117" i="252"/>
  <c r="Y117" i="252" s="1"/>
  <c r="W116" i="252"/>
  <c r="Y116" i="252" s="1"/>
  <c r="W115" i="252"/>
  <c r="Y115" i="252" s="1"/>
  <c r="W114" i="252"/>
  <c r="Y114" i="252" s="1"/>
  <c r="W111" i="252"/>
  <c r="Y111" i="252" s="1"/>
  <c r="W110" i="252"/>
  <c r="Y110" i="252" s="1"/>
  <c r="W109" i="252"/>
  <c r="Y109" i="252" s="1"/>
  <c r="W107" i="252"/>
  <c r="Y107" i="252" s="1"/>
  <c r="W106" i="252"/>
  <c r="Y106" i="252" s="1"/>
  <c r="W105" i="252"/>
  <c r="Y105" i="252" s="1"/>
  <c r="W104" i="252"/>
  <c r="Y104" i="252" s="1"/>
  <c r="W103" i="252"/>
  <c r="Y103" i="252" s="1"/>
  <c r="W102" i="252"/>
  <c r="Y102" i="252" s="1"/>
  <c r="W101" i="252"/>
  <c r="Y101" i="252" s="1"/>
  <c r="W100" i="252"/>
  <c r="Y100" i="252" s="1"/>
  <c r="W99" i="252"/>
  <c r="Y99" i="252" s="1"/>
  <c r="W96" i="252"/>
  <c r="Y96" i="252" s="1"/>
  <c r="W95" i="252"/>
  <c r="Y95" i="252" s="1"/>
  <c r="W94" i="252"/>
  <c r="Y94" i="252" s="1"/>
  <c r="W91" i="252"/>
  <c r="Y91" i="252" s="1"/>
  <c r="W90" i="252"/>
  <c r="Y90" i="252" s="1"/>
  <c r="W89" i="252"/>
  <c r="Y89" i="252" s="1"/>
  <c r="W88" i="252"/>
  <c r="Y88" i="252" s="1"/>
  <c r="W87" i="252"/>
  <c r="Y87" i="252" s="1"/>
  <c r="W85" i="252"/>
  <c r="Y85" i="252" s="1"/>
  <c r="W82" i="252"/>
  <c r="Y82" i="252" s="1"/>
  <c r="W79" i="252"/>
  <c r="Y79" i="252" s="1"/>
  <c r="W77" i="252"/>
  <c r="Y77" i="252" s="1"/>
  <c r="W74" i="252"/>
  <c r="Y74" i="252" s="1"/>
  <c r="W73" i="252"/>
  <c r="Y73" i="252" s="1"/>
  <c r="W71" i="252"/>
  <c r="Y71" i="252" s="1"/>
  <c r="W70" i="252"/>
  <c r="Y70" i="252" s="1"/>
  <c r="W67" i="252"/>
  <c r="Y67" i="252" s="1"/>
  <c r="W66" i="252"/>
  <c r="Y66" i="252" s="1"/>
  <c r="W61" i="252"/>
  <c r="Y61" i="252" s="1"/>
  <c r="W60" i="252"/>
  <c r="Y60" i="252" s="1"/>
  <c r="W58" i="252"/>
  <c r="Y58" i="252" s="1"/>
  <c r="W56" i="252"/>
  <c r="Y56" i="252" s="1"/>
  <c r="W53" i="252"/>
  <c r="Y53" i="252" s="1"/>
  <c r="W49" i="252"/>
  <c r="Y49" i="252" s="1"/>
  <c r="W48" i="252"/>
  <c r="Y48" i="252" s="1"/>
  <c r="W47" i="252"/>
  <c r="Y47" i="252" s="1"/>
  <c r="W46" i="252"/>
  <c r="Y46" i="252" s="1"/>
  <c r="W45" i="252"/>
  <c r="Y45" i="252" s="1"/>
  <c r="W44" i="252"/>
  <c r="Y44" i="252" s="1"/>
  <c r="W43" i="252"/>
  <c r="Y43" i="252" s="1"/>
  <c r="W42" i="252"/>
  <c r="Y42" i="252" s="1"/>
  <c r="W41" i="252"/>
  <c r="Y41" i="252" s="1"/>
  <c r="W39" i="252"/>
  <c r="Y39" i="252" s="1"/>
  <c r="W37" i="252"/>
  <c r="Y37" i="252" s="1"/>
  <c r="W36" i="252"/>
  <c r="Y36" i="252" s="1"/>
  <c r="W33" i="252"/>
  <c r="Y33" i="252" s="1"/>
  <c r="W32" i="252"/>
  <c r="Y32" i="252" s="1"/>
  <c r="W30" i="252"/>
  <c r="Y30" i="252" s="1"/>
  <c r="W29" i="252"/>
  <c r="Y29" i="252" s="1"/>
  <c r="W28" i="252"/>
  <c r="Y28" i="252" s="1"/>
  <c r="W27" i="252"/>
  <c r="Y27" i="252" s="1"/>
  <c r="W25" i="252"/>
  <c r="Y25" i="252" s="1"/>
  <c r="W24" i="252"/>
  <c r="Y24" i="252" s="1"/>
  <c r="W23" i="252"/>
  <c r="Y23" i="252" s="1"/>
  <c r="W141" i="238"/>
  <c r="Y141" i="238" s="1"/>
  <c r="W140" i="238"/>
  <c r="Y140" i="238" s="1"/>
  <c r="W139" i="238"/>
  <c r="Y139" i="238" s="1"/>
  <c r="W138" i="238"/>
  <c r="Y138" i="238" s="1"/>
  <c r="W136" i="238"/>
  <c r="Y136" i="238" s="1"/>
  <c r="W135" i="238"/>
  <c r="Y135" i="238" s="1"/>
  <c r="W106" i="238"/>
  <c r="Y106" i="238" s="1"/>
  <c r="W99" i="238"/>
  <c r="Y99" i="238" s="1"/>
  <c r="W84" i="238"/>
  <c r="Y84" i="238" s="1"/>
  <c r="W72" i="238"/>
  <c r="Y72" i="238" s="1"/>
  <c r="W71" i="238"/>
  <c r="Y71" i="238" s="1"/>
  <c r="W70" i="238"/>
  <c r="Y70" i="238" s="1"/>
  <c r="W69" i="238"/>
  <c r="Y69" i="238" s="1"/>
  <c r="W68" i="238"/>
  <c r="Y68" i="238" s="1"/>
  <c r="W66" i="238"/>
  <c r="Y66" i="238" s="1"/>
  <c r="W37" i="238"/>
  <c r="Y37" i="238" s="1"/>
  <c r="W36" i="238"/>
  <c r="Y36" i="238" s="1"/>
  <c r="W33" i="238"/>
  <c r="Y33" i="238" s="1"/>
  <c r="W31" i="238"/>
  <c r="Y31" i="238" s="1"/>
  <c r="W27" i="238"/>
  <c r="Y27" i="238" s="1"/>
  <c r="W23" i="238"/>
  <c r="Y23" i="238" s="1"/>
  <c r="W21" i="238"/>
  <c r="Y21" i="238" s="1"/>
  <c r="W20" i="238"/>
  <c r="Y20" i="238" s="1"/>
  <c r="W19" i="238"/>
  <c r="Y19" i="238" s="1"/>
  <c r="W18" i="238"/>
  <c r="Y18" i="238" s="1"/>
  <c r="W17" i="238"/>
  <c r="Y17" i="238" s="1"/>
  <c r="W14" i="238"/>
  <c r="Y14" i="238" s="1"/>
  <c r="U156" i="238"/>
  <c r="W2" i="238"/>
  <c r="Y2" i="238" s="1"/>
  <c r="W3" i="237"/>
  <c r="Y3" i="237" s="1"/>
  <c r="W5" i="237"/>
  <c r="Y5" i="237" s="1"/>
  <c r="W7" i="237"/>
  <c r="Y7" i="237" s="1"/>
  <c r="W8" i="237"/>
  <c r="Y8" i="237" s="1"/>
  <c r="W9" i="237"/>
  <c r="Y9" i="237" s="1"/>
  <c r="W10" i="237"/>
  <c r="Y10" i="237" s="1"/>
  <c r="W11" i="237"/>
  <c r="Y11" i="237" s="1"/>
  <c r="W12" i="237"/>
  <c r="Y12" i="237" s="1"/>
  <c r="W13" i="237"/>
  <c r="Y13" i="237" s="1"/>
  <c r="W14" i="237"/>
  <c r="Y14" i="237" s="1"/>
  <c r="W16" i="237"/>
  <c r="Y16" i="237" s="1"/>
  <c r="W17" i="237"/>
  <c r="Y17" i="237" s="1"/>
  <c r="W20" i="237"/>
  <c r="Y20" i="237" s="1"/>
  <c r="W24" i="237"/>
  <c r="Y24" i="237" s="1"/>
  <c r="W26" i="237"/>
  <c r="Y26" i="237" s="1"/>
  <c r="W27" i="237"/>
  <c r="Y27" i="237" s="1"/>
  <c r="W28" i="237"/>
  <c r="Y28" i="237" s="1"/>
  <c r="W30" i="237"/>
  <c r="Y30" i="237" s="1"/>
  <c r="W31" i="237"/>
  <c r="Y31" i="237" s="1"/>
  <c r="W32" i="237"/>
  <c r="Y32" i="237" s="1"/>
  <c r="W34" i="237"/>
  <c r="Y34" i="237" s="1"/>
  <c r="W35" i="237"/>
  <c r="Y35" i="237" s="1"/>
  <c r="W38" i="237"/>
  <c r="Y38" i="237" s="1"/>
  <c r="W39" i="237"/>
  <c r="Y39" i="237" s="1"/>
  <c r="W43" i="237"/>
  <c r="Y43" i="237" s="1"/>
  <c r="W44" i="237"/>
  <c r="Y44" i="237" s="1"/>
  <c r="W45" i="237"/>
  <c r="Y45" i="237" s="1"/>
  <c r="W46" i="237"/>
  <c r="Y46" i="237" s="1"/>
  <c r="W47" i="237"/>
  <c r="Y47" i="237" s="1"/>
  <c r="W48" i="237"/>
  <c r="Y48" i="237" s="1"/>
  <c r="W51" i="237"/>
  <c r="Y51" i="237" s="1"/>
  <c r="W52" i="237"/>
  <c r="Y52" i="237" s="1"/>
  <c r="W53" i="237"/>
  <c r="Y53" i="237" s="1"/>
  <c r="W54" i="237"/>
  <c r="Y54" i="237" s="1"/>
  <c r="W55" i="237"/>
  <c r="Y55" i="237" s="1"/>
  <c r="W56" i="237"/>
  <c r="Y56" i="237" s="1"/>
  <c r="W57" i="237"/>
  <c r="Y57" i="237" s="1"/>
  <c r="W58" i="237"/>
  <c r="Y58" i="237" s="1"/>
  <c r="W59" i="237"/>
  <c r="Y59" i="237" s="1"/>
  <c r="W63" i="237"/>
  <c r="Y63" i="237" s="1"/>
  <c r="W64" i="237"/>
  <c r="Y64" i="237" s="1"/>
  <c r="W66" i="237"/>
  <c r="Y66" i="237" s="1"/>
  <c r="W67" i="237"/>
  <c r="Y67" i="237" s="1"/>
  <c r="W68" i="237"/>
  <c r="Y68" i="237" s="1"/>
  <c r="W69" i="237"/>
  <c r="Y69" i="237" s="1"/>
  <c r="W70" i="237"/>
  <c r="Y70" i="237" s="1"/>
  <c r="W71" i="237"/>
  <c r="Y71" i="237" s="1"/>
  <c r="W72" i="237"/>
  <c r="Y72" i="237" s="1"/>
  <c r="W73" i="237"/>
  <c r="Y73" i="237" s="1"/>
  <c r="W75" i="237"/>
  <c r="Y75" i="237" s="1"/>
  <c r="W81" i="237"/>
  <c r="Y81" i="237" s="1"/>
  <c r="W82" i="237"/>
  <c r="Y82" i="237" s="1"/>
  <c r="W83" i="237"/>
  <c r="Y83" i="237" s="1"/>
  <c r="W84" i="237"/>
  <c r="Y84" i="237" s="1"/>
  <c r="W85" i="237"/>
  <c r="Y85" i="237" s="1"/>
  <c r="W88" i="237"/>
  <c r="Y88" i="237" s="1"/>
  <c r="W90" i="237"/>
  <c r="Y90" i="237" s="1"/>
  <c r="W91" i="237"/>
  <c r="Y91" i="237" s="1"/>
  <c r="W95" i="237"/>
  <c r="Y95" i="237" s="1"/>
  <c r="W96" i="237"/>
  <c r="Y96" i="237" s="1"/>
  <c r="W97" i="237"/>
  <c r="Y97" i="237" s="1"/>
  <c r="W99" i="237"/>
  <c r="Y99" i="237" s="1"/>
  <c r="W100" i="237"/>
  <c r="Y100" i="237" s="1"/>
  <c r="W105" i="237"/>
  <c r="Y105" i="237" s="1"/>
  <c r="W115" i="237"/>
  <c r="Y115" i="237" s="1"/>
  <c r="W139" i="237"/>
  <c r="Y139" i="237" s="1"/>
  <c r="R160" i="214"/>
  <c r="V140" i="214"/>
  <c r="X140" i="214" s="1"/>
  <c r="V133" i="214"/>
  <c r="X133" i="214" s="1"/>
  <c r="V107" i="214"/>
  <c r="X107" i="214" s="1"/>
  <c r="V100" i="214"/>
  <c r="X100" i="214" s="1"/>
  <c r="V78" i="214"/>
  <c r="X78" i="214" s="1"/>
  <c r="V73" i="214"/>
  <c r="X73" i="214" s="1"/>
  <c r="V47" i="214"/>
  <c r="X47" i="214" s="1"/>
  <c r="V45" i="214"/>
  <c r="X45" i="214" s="1"/>
  <c r="V39" i="214"/>
  <c r="X39" i="214" s="1"/>
  <c r="V38" i="214"/>
  <c r="X38" i="214" s="1"/>
  <c r="V11" i="214"/>
  <c r="X11" i="214" s="1"/>
  <c r="V4" i="214"/>
  <c r="X4" i="214" s="1"/>
  <c r="I160" i="270"/>
  <c r="W8" i="252"/>
  <c r="Y8" i="252" s="1"/>
  <c r="W7" i="252"/>
  <c r="Y7" i="252" s="1"/>
  <c r="W4" i="252"/>
  <c r="Y4" i="252" s="1"/>
  <c r="W3" i="252"/>
  <c r="Y3" i="252" s="1"/>
  <c r="T151" i="252"/>
  <c r="S151" i="252"/>
  <c r="R151" i="252"/>
  <c r="U151" i="252"/>
  <c r="V151" i="252"/>
  <c r="W115" i="259"/>
  <c r="Y115" i="259" s="1"/>
  <c r="U170" i="280"/>
  <c r="U168" i="280"/>
  <c r="Y163" i="280"/>
  <c r="X163" i="280"/>
  <c r="W163" i="280"/>
  <c r="U163" i="280"/>
  <c r="V163" i="280"/>
  <c r="I163" i="280"/>
  <c r="V63" i="217"/>
  <c r="X63" i="217" s="1"/>
  <c r="V135" i="214"/>
  <c r="X135" i="214" s="1"/>
  <c r="V129" i="214"/>
  <c r="X129" i="214" s="1"/>
  <c r="V109" i="214"/>
  <c r="X109" i="214" s="1"/>
  <c r="V103" i="214"/>
  <c r="X103" i="214" s="1"/>
  <c r="V92" i="214"/>
  <c r="X92" i="214" s="1"/>
  <c r="V71" i="214"/>
  <c r="X71" i="214" s="1"/>
  <c r="V68" i="214"/>
  <c r="X68" i="214" s="1"/>
  <c r="V41" i="214"/>
  <c r="X41" i="214" s="1"/>
  <c r="V33" i="214"/>
  <c r="X33" i="214" s="1"/>
  <c r="V16" i="214"/>
  <c r="X16" i="214" s="1"/>
  <c r="V13" i="214"/>
  <c r="X13" i="214" s="1"/>
  <c r="V10" i="214"/>
  <c r="X10" i="214" s="1"/>
  <c r="V5" i="214"/>
  <c r="X5" i="214" s="1"/>
  <c r="W12" i="252"/>
  <c r="Y12" i="252" s="1"/>
  <c r="W92" i="247"/>
  <c r="Y92" i="247" s="1"/>
  <c r="W15" i="247"/>
  <c r="Y15" i="247" s="1"/>
  <c r="W117" i="237"/>
  <c r="Y117" i="237" s="1"/>
  <c r="W137" i="237"/>
  <c r="Y137" i="237" s="1"/>
  <c r="V138" i="217"/>
  <c r="X138" i="217" s="1"/>
  <c r="V124" i="217"/>
  <c r="X124" i="217" s="1"/>
  <c r="V136" i="214"/>
  <c r="X136" i="214" s="1"/>
  <c r="V132" i="214"/>
  <c r="X132" i="214" s="1"/>
  <c r="V90" i="214"/>
  <c r="X90" i="214" s="1"/>
  <c r="V81" i="214"/>
  <c r="X81" i="214" s="1"/>
  <c r="V79" i="214"/>
  <c r="X79" i="214" s="1"/>
  <c r="V77" i="214"/>
  <c r="X77" i="214" s="1"/>
  <c r="V72" i="214"/>
  <c r="X72" i="214" s="1"/>
  <c r="V70" i="214"/>
  <c r="X70" i="214" s="1"/>
  <c r="V66" i="214"/>
  <c r="X66" i="214" s="1"/>
  <c r="V51" i="214"/>
  <c r="X51" i="214" s="1"/>
  <c r="V49" i="214"/>
  <c r="X49" i="214" s="1"/>
  <c r="V48" i="214"/>
  <c r="X48" i="214" s="1"/>
  <c r="V28" i="214"/>
  <c r="X28" i="214" s="1"/>
  <c r="V14" i="214"/>
  <c r="X14" i="214" s="1"/>
  <c r="W20" i="252"/>
  <c r="Y20" i="252" s="1"/>
  <c r="V108" i="222"/>
  <c r="X108" i="222" s="1"/>
  <c r="V145" i="217"/>
  <c r="X145" i="217" s="1"/>
  <c r="V137" i="214"/>
  <c r="X137" i="214" s="1"/>
  <c r="V112" i="214"/>
  <c r="X112" i="214" s="1"/>
  <c r="V108" i="214"/>
  <c r="X108" i="214" s="1"/>
  <c r="V96" i="214"/>
  <c r="X96" i="214" s="1"/>
  <c r="V87" i="214"/>
  <c r="X87" i="214" s="1"/>
  <c r="V84" i="214"/>
  <c r="X84" i="214" s="1"/>
  <c r="V80" i="214"/>
  <c r="X80" i="214" s="1"/>
  <c r="V75" i="214"/>
  <c r="X75" i="214" s="1"/>
  <c r="V54" i="214"/>
  <c r="X54" i="214" s="1"/>
  <c r="V43" i="214"/>
  <c r="X43" i="214" s="1"/>
  <c r="V40" i="214"/>
  <c r="X40" i="214" s="1"/>
  <c r="V30" i="214"/>
  <c r="X30" i="214" s="1"/>
  <c r="V23" i="214"/>
  <c r="X23" i="214" s="1"/>
  <c r="W17" i="252"/>
  <c r="Y17" i="252" s="1"/>
  <c r="W14" i="252"/>
  <c r="Y14" i="252" s="1"/>
  <c r="S166" i="254"/>
  <c r="W149" i="254"/>
  <c r="Y149" i="254" s="1"/>
  <c r="W123" i="254"/>
  <c r="Y123" i="254" s="1"/>
  <c r="W71" i="254"/>
  <c r="Y71" i="254" s="1"/>
  <c r="V117" i="217"/>
  <c r="X117" i="217" s="1"/>
  <c r="V89" i="217"/>
  <c r="X89" i="217" s="1"/>
  <c r="V87" i="217"/>
  <c r="X87" i="217" s="1"/>
  <c r="V76" i="217"/>
  <c r="X76" i="217" s="1"/>
  <c r="R158" i="252"/>
  <c r="W93" i="237"/>
  <c r="Y93" i="237" s="1"/>
  <c r="W101" i="237"/>
  <c r="Y101" i="237" s="1"/>
  <c r="W112" i="237"/>
  <c r="Y112" i="237" s="1"/>
  <c r="W113" i="237"/>
  <c r="Y113" i="237" s="1"/>
  <c r="W123" i="237"/>
  <c r="Y123" i="237" s="1"/>
  <c r="W133" i="237"/>
  <c r="Y133" i="237" s="1"/>
  <c r="W71" i="259"/>
  <c r="Y71" i="259" s="1"/>
  <c r="U153" i="232"/>
  <c r="H143" i="232"/>
  <c r="X31" i="264"/>
  <c r="Z31" i="264" s="1"/>
  <c r="Z149" i="278"/>
  <c r="AB149" i="278" s="1"/>
  <c r="S157" i="217"/>
  <c r="T159" i="214"/>
  <c r="T156" i="214"/>
  <c r="U161" i="253"/>
  <c r="O156" i="254"/>
  <c r="U165" i="254" s="1"/>
  <c r="U167" i="254" s="1"/>
  <c r="U164" i="254"/>
  <c r="R157" i="254"/>
  <c r="B161" i="254"/>
  <c r="E161" i="254" s="1"/>
  <c r="B166" i="254"/>
  <c r="E166" i="254" s="1"/>
  <c r="F166" i="254" s="1"/>
  <c r="V157" i="254"/>
  <c r="R147" i="237"/>
  <c r="R153" i="237" s="1"/>
  <c r="R151" i="237" s="1"/>
  <c r="Q153" i="237"/>
  <c r="S161" i="253"/>
  <c r="M151" i="253" s="1"/>
  <c r="S160" i="253" s="1"/>
  <c r="S159" i="253"/>
  <c r="R155" i="253"/>
  <c r="P161" i="253"/>
  <c r="R166" i="254"/>
  <c r="R164" i="254"/>
  <c r="B160" i="253"/>
  <c r="E160" i="253" s="1"/>
  <c r="U152" i="253"/>
  <c r="B155" i="253"/>
  <c r="Q152" i="253"/>
  <c r="W151" i="253"/>
  <c r="R152" i="253"/>
  <c r="B156" i="253"/>
  <c r="E156" i="253" s="1"/>
  <c r="B159" i="253"/>
  <c r="E159" i="253" s="1"/>
  <c r="T152" i="253"/>
  <c r="B161" i="253"/>
  <c r="E161" i="253" s="1"/>
  <c r="V152" i="253"/>
  <c r="B158" i="253"/>
  <c r="E158" i="253" s="1"/>
  <c r="S152" i="253"/>
  <c r="T161" i="253"/>
  <c r="N151" i="253" s="1"/>
  <c r="T160" i="253" s="1"/>
  <c r="T159" i="253"/>
  <c r="Q161" i="253"/>
  <c r="L151" i="253" s="1"/>
  <c r="Q160" i="253" s="1"/>
  <c r="Q159" i="253"/>
  <c r="Q157" i="254"/>
  <c r="B160" i="254"/>
  <c r="W156" i="254"/>
  <c r="T157" i="254"/>
  <c r="B164" i="254"/>
  <c r="E164" i="254" s="1"/>
  <c r="F164" i="254" s="1"/>
  <c r="B165" i="254"/>
  <c r="E165" i="254" s="1"/>
  <c r="U157" i="254"/>
  <c r="S157" i="254"/>
  <c r="B163" i="254"/>
  <c r="E163" i="254" s="1"/>
  <c r="T155" i="238"/>
  <c r="N145" i="238" s="1"/>
  <c r="T154" i="238" s="1"/>
  <c r="T153" i="238"/>
  <c r="P155" i="238"/>
  <c r="S155" i="238"/>
  <c r="M145" i="238" s="1"/>
  <c r="S154" i="238" s="1"/>
  <c r="S156" i="238" s="1"/>
  <c r="S153" i="238"/>
  <c r="T146" i="238"/>
  <c r="B153" i="238"/>
  <c r="E153" i="238" s="1"/>
  <c r="Q155" i="238"/>
  <c r="L145" i="238" s="1"/>
  <c r="Q154" i="238" s="1"/>
  <c r="Q156" i="238" s="1"/>
  <c r="Q153" i="238"/>
  <c r="V153" i="237"/>
  <c r="R148" i="237"/>
  <c r="P153" i="237"/>
  <c r="S153" i="237"/>
  <c r="M143" i="237" s="1"/>
  <c r="S152" i="237" s="1"/>
  <c r="S151" i="237"/>
  <c r="B151" i="237"/>
  <c r="E151" i="237" s="1"/>
  <c r="AF5" i="237" s="1"/>
  <c r="T144" i="237"/>
  <c r="W2" i="237"/>
  <c r="Y2" i="237" s="1"/>
  <c r="Q143" i="237"/>
  <c r="V16" i="217"/>
  <c r="R147" i="217"/>
  <c r="S156" i="214"/>
  <c r="S159" i="214"/>
  <c r="V3" i="214"/>
  <c r="P149" i="214"/>
  <c r="B152" i="214" s="1"/>
  <c r="G152" i="214" s="1"/>
  <c r="J147" i="217"/>
  <c r="O156" i="217" s="1"/>
  <c r="O155" i="217"/>
  <c r="Q157" i="217"/>
  <c r="Q155" i="217" s="1"/>
  <c r="T161" i="252"/>
  <c r="Q161" i="252"/>
  <c r="U161" i="252"/>
  <c r="O151" i="252" s="1"/>
  <c r="U160" i="252" s="1"/>
  <c r="U162" i="252" s="1"/>
  <c r="U159" i="252"/>
  <c r="S161" i="252"/>
  <c r="M151" i="252" s="1"/>
  <c r="S160" i="252" s="1"/>
  <c r="S162" i="252" s="1"/>
  <c r="S159" i="252"/>
  <c r="P161" i="252"/>
  <c r="R155" i="252"/>
  <c r="R161" i="252" s="1"/>
  <c r="T152" i="252"/>
  <c r="B159" i="252"/>
  <c r="E159" i="252" s="1"/>
  <c r="S152" i="252"/>
  <c r="B158" i="252"/>
  <c r="E158" i="252" s="1"/>
  <c r="B160" i="252"/>
  <c r="E160" i="252" s="1"/>
  <c r="U152" i="252"/>
  <c r="B161" i="252"/>
  <c r="E161" i="252" s="1"/>
  <c r="V152" i="252"/>
  <c r="V51" i="222"/>
  <c r="X51" i="222" s="1"/>
  <c r="B157" i="239"/>
  <c r="E157" i="239" s="1"/>
  <c r="V148" i="239"/>
  <c r="Z151" i="284"/>
  <c r="AB151" i="284" s="1"/>
  <c r="Z5" i="283"/>
  <c r="AB5" i="283" s="1"/>
  <c r="U170" i="278"/>
  <c r="Z114" i="284"/>
  <c r="AB114" i="284" s="1"/>
  <c r="Z66" i="283"/>
  <c r="AB66" i="283" s="1"/>
  <c r="W84" i="245"/>
  <c r="Y84" i="245" s="1"/>
  <c r="W119" i="237"/>
  <c r="Y119" i="237" s="1"/>
  <c r="Z72" i="283"/>
  <c r="AB72" i="283" s="1"/>
  <c r="Z26" i="278"/>
  <c r="AB26" i="278" s="1"/>
  <c r="Z148" i="283"/>
  <c r="AB148" i="283" s="1"/>
  <c r="Z45" i="283"/>
  <c r="AB45" i="283" s="1"/>
  <c r="Z130" i="283"/>
  <c r="AB130" i="283" s="1"/>
  <c r="Z24" i="278"/>
  <c r="AB24" i="278" s="1"/>
  <c r="W67" i="256"/>
  <c r="Y67" i="256" s="1"/>
  <c r="X129" i="262"/>
  <c r="Z129" i="262" s="1"/>
  <c r="Z23" i="278"/>
  <c r="AB23" i="278" s="1"/>
  <c r="U148" i="239"/>
  <c r="B156" i="239"/>
  <c r="E156" i="239" s="1"/>
  <c r="W147" i="239"/>
  <c r="Y6" i="239"/>
  <c r="T148" i="239"/>
  <c r="B155" i="239"/>
  <c r="E155" i="239" s="1"/>
  <c r="Z40" i="283"/>
  <c r="AB40" i="283" s="1"/>
  <c r="W94" i="257"/>
  <c r="Y94" i="257" s="1"/>
  <c r="X121" i="262"/>
  <c r="Z121" i="262" s="1"/>
  <c r="Z64" i="283"/>
  <c r="AB64" i="283" s="1"/>
  <c r="G141" i="229"/>
  <c r="W19" i="234"/>
  <c r="Y19" i="234" s="1"/>
  <c r="W175" i="285"/>
  <c r="Z59" i="284"/>
  <c r="AB59" i="284" s="1"/>
  <c r="Z69" i="284"/>
  <c r="AB69" i="284" s="1"/>
  <c r="W107" i="260"/>
  <c r="Y107" i="260" s="1"/>
  <c r="W59" i="260"/>
  <c r="Y59" i="260" s="1"/>
  <c r="V42" i="222"/>
  <c r="X42" i="222" s="1"/>
  <c r="Z90" i="285"/>
  <c r="AB90" i="285" s="1"/>
  <c r="W109" i="257"/>
  <c r="Y109" i="257" s="1"/>
  <c r="Z147" i="284"/>
  <c r="AB147" i="284" s="1"/>
  <c r="X26" i="272"/>
  <c r="Z26" i="272" s="1"/>
  <c r="H145" i="238"/>
  <c r="X43" i="272"/>
  <c r="Z43" i="272" s="1"/>
  <c r="W35" i="233"/>
  <c r="Y35" i="233" s="1"/>
  <c r="W140" i="233"/>
  <c r="G141" i="230"/>
  <c r="G141" i="227"/>
  <c r="N161" i="253"/>
  <c r="H151" i="253"/>
  <c r="Z24" i="284"/>
  <c r="AB24" i="284" s="1"/>
  <c r="Z86" i="284"/>
  <c r="AB86" i="284" s="1"/>
  <c r="Z89" i="283"/>
  <c r="AB89" i="283" s="1"/>
  <c r="W27" i="249"/>
  <c r="Y27" i="249" s="1"/>
  <c r="W56" i="256"/>
  <c r="Y56" i="256" s="1"/>
  <c r="W9" i="243"/>
  <c r="Y9" i="243" s="1"/>
  <c r="W93" i="242"/>
  <c r="Y93" i="242" s="1"/>
  <c r="S149" i="242"/>
  <c r="V39" i="224"/>
  <c r="X39" i="224" s="1"/>
  <c r="U165" i="281"/>
  <c r="W78" i="256"/>
  <c r="Y78" i="256" s="1"/>
  <c r="Z61" i="283"/>
  <c r="AB61" i="283" s="1"/>
  <c r="X107" i="262"/>
  <c r="Z107" i="262" s="1"/>
  <c r="Z9" i="278"/>
  <c r="AB9" i="278" s="1"/>
  <c r="V35" i="222"/>
  <c r="X35" i="222" s="1"/>
  <c r="Z60" i="284"/>
  <c r="AB60" i="284" s="1"/>
  <c r="Z75" i="284"/>
  <c r="AB75" i="284" s="1"/>
  <c r="Z127" i="283"/>
  <c r="AB127" i="283" s="1"/>
  <c r="W81" i="256"/>
  <c r="Y81" i="256" s="1"/>
  <c r="G141" i="224"/>
  <c r="V13" i="227"/>
  <c r="X13" i="227" s="1"/>
  <c r="Z6" i="278"/>
  <c r="AB6" i="278" s="1"/>
  <c r="Z49" i="284"/>
  <c r="AB49" i="284" s="1"/>
  <c r="W83" i="256"/>
  <c r="Y83" i="256" s="1"/>
  <c r="Z30" i="283"/>
  <c r="AB30" i="283" s="1"/>
  <c r="Z53" i="283"/>
  <c r="AB53" i="283" s="1"/>
  <c r="Z4" i="278"/>
  <c r="AB4" i="278" s="1"/>
  <c r="H157" i="257"/>
  <c r="V31" i="222"/>
  <c r="X31" i="222" s="1"/>
  <c r="B153" i="239"/>
  <c r="E151" i="239"/>
  <c r="AB5" i="239" s="1"/>
  <c r="Z39" i="283"/>
  <c r="AB39" i="283" s="1"/>
  <c r="Z30" i="278"/>
  <c r="AB30" i="278" s="1"/>
  <c r="W5" i="256"/>
  <c r="Y5" i="256" s="1"/>
  <c r="W128" i="238"/>
  <c r="Y128" i="238" s="1"/>
  <c r="W126" i="238"/>
  <c r="Y126" i="238" s="1"/>
  <c r="W123" i="238"/>
  <c r="Y123" i="238" s="1"/>
  <c r="W119" i="238"/>
  <c r="Y119" i="238" s="1"/>
  <c r="W112" i="238"/>
  <c r="Y112" i="238" s="1"/>
  <c r="W91" i="238"/>
  <c r="Y91" i="238" s="1"/>
  <c r="V139" i="214"/>
  <c r="X139" i="214" s="1"/>
  <c r="X95" i="262"/>
  <c r="Z95" i="262" s="1"/>
  <c r="R155" i="260"/>
  <c r="H155" i="260"/>
  <c r="Z121" i="284"/>
  <c r="AB121" i="284" s="1"/>
  <c r="Z106" i="278"/>
  <c r="AB106" i="278" s="1"/>
  <c r="I155" i="268"/>
  <c r="X94" i="262"/>
  <c r="Z94" i="262" s="1"/>
  <c r="I163" i="278"/>
  <c r="Z125" i="284"/>
  <c r="AB125" i="284" s="1"/>
  <c r="Z148" i="284"/>
  <c r="AB148" i="284" s="1"/>
  <c r="H143" i="234"/>
  <c r="V37" i="220"/>
  <c r="X37" i="220" s="1"/>
  <c r="F154" i="239"/>
  <c r="AE5" i="239"/>
  <c r="AE6" i="239" s="1"/>
  <c r="W134" i="234"/>
  <c r="Y134" i="234" s="1"/>
  <c r="W9" i="260"/>
  <c r="Y9" i="260" s="1"/>
  <c r="W88" i="256"/>
  <c r="Y88" i="256" s="1"/>
  <c r="V26" i="222"/>
  <c r="X26" i="222" s="1"/>
  <c r="Z14" i="283"/>
  <c r="AB14" i="283" s="1"/>
  <c r="Z157" i="277"/>
  <c r="AB157" i="277" s="1"/>
  <c r="W90" i="256"/>
  <c r="Y90" i="256" s="1"/>
  <c r="Z69" i="283"/>
  <c r="AB69" i="283" s="1"/>
  <c r="E154" i="242"/>
  <c r="AC5" i="242" s="1"/>
  <c r="AC6" i="242" s="1"/>
  <c r="W93" i="256"/>
  <c r="Y93" i="256" s="1"/>
  <c r="W138" i="231"/>
  <c r="Y138" i="231" s="1"/>
  <c r="X75" i="262"/>
  <c r="Z75" i="262" s="1"/>
  <c r="Z146" i="284"/>
  <c r="AB146" i="284" s="1"/>
  <c r="Z68" i="278"/>
  <c r="AB68" i="278" s="1"/>
  <c r="Z44" i="283"/>
  <c r="AB44" i="283" s="1"/>
  <c r="H143" i="233"/>
  <c r="I165" i="281"/>
  <c r="I163" i="277"/>
  <c r="W122" i="257"/>
  <c r="Y122" i="257" s="1"/>
  <c r="U143" i="237"/>
  <c r="X128" i="262"/>
  <c r="Z128" i="262" s="1"/>
  <c r="X114" i="262"/>
  <c r="Z114" i="262" s="1"/>
  <c r="Z139" i="277"/>
  <c r="AB139" i="277" s="1"/>
  <c r="H151" i="251"/>
  <c r="W102" i="256"/>
  <c r="Y102" i="256" s="1"/>
  <c r="R158" i="251"/>
  <c r="L156" i="254"/>
  <c r="Q165" i="254" s="1"/>
  <c r="Q164" i="254"/>
  <c r="U169" i="283"/>
  <c r="S175" i="283"/>
  <c r="N165" i="283" s="1"/>
  <c r="S174" i="283" s="1"/>
  <c r="S176" i="283" s="1"/>
  <c r="U176" i="283" s="1"/>
  <c r="V161" i="253"/>
  <c r="W139" i="253"/>
  <c r="Y139" i="253" s="1"/>
  <c r="W123" i="253"/>
  <c r="Y123" i="253" s="1"/>
  <c r="W122" i="253"/>
  <c r="Y122" i="253" s="1"/>
  <c r="W120" i="253"/>
  <c r="Y120" i="253" s="1"/>
  <c r="W117" i="253"/>
  <c r="Y117" i="253" s="1"/>
  <c r="W108" i="253"/>
  <c r="Y108" i="253" s="1"/>
  <c r="W102" i="253"/>
  <c r="Y102" i="253" s="1"/>
  <c r="W96" i="253"/>
  <c r="Y96" i="253" s="1"/>
  <c r="W83" i="253"/>
  <c r="Y83" i="253" s="1"/>
  <c r="W82" i="253"/>
  <c r="Y82" i="253" s="1"/>
  <c r="W81" i="253"/>
  <c r="Y81" i="253" s="1"/>
  <c r="W73" i="253"/>
  <c r="Y73" i="253" s="1"/>
  <c r="W66" i="253"/>
  <c r="Y66" i="253" s="1"/>
  <c r="W63" i="253"/>
  <c r="Y63" i="253" s="1"/>
  <c r="W45" i="253"/>
  <c r="Y45" i="253" s="1"/>
  <c r="W42" i="253"/>
  <c r="Y42" i="253" s="1"/>
  <c r="W39" i="253"/>
  <c r="Y39" i="253" s="1"/>
  <c r="W27" i="253"/>
  <c r="Y27" i="253" s="1"/>
  <c r="W24" i="253"/>
  <c r="Y24" i="253" s="1"/>
  <c r="W21" i="253"/>
  <c r="Y21" i="253" s="1"/>
  <c r="W18" i="253"/>
  <c r="Y18" i="253" s="1"/>
  <c r="W15" i="253"/>
  <c r="Y15" i="253" s="1"/>
  <c r="W12" i="253"/>
  <c r="Y12" i="253" s="1"/>
  <c r="W4" i="253"/>
  <c r="Y4" i="253" s="1"/>
  <c r="W3" i="253"/>
  <c r="Y3" i="253" s="1"/>
  <c r="W87" i="238"/>
  <c r="Y87" i="238" s="1"/>
  <c r="W81" i="238"/>
  <c r="Y81" i="238" s="1"/>
  <c r="W80" i="238"/>
  <c r="Y80" i="238" s="1"/>
  <c r="W7" i="238"/>
  <c r="Y7" i="238" s="1"/>
  <c r="W5" i="238"/>
  <c r="Y5" i="238" s="1"/>
  <c r="W6" i="237"/>
  <c r="Y6" i="237" s="1"/>
  <c r="W120" i="252"/>
  <c r="Y120" i="252" s="1"/>
  <c r="W72" i="252"/>
  <c r="Y72" i="252" s="1"/>
  <c r="W46" i="238"/>
  <c r="Y46" i="238" s="1"/>
  <c r="W34" i="238"/>
  <c r="Y34" i="238" s="1"/>
  <c r="V145" i="238"/>
  <c r="W140" i="237"/>
  <c r="Y140" i="237" s="1"/>
  <c r="S160" i="214"/>
  <c r="X119" i="272"/>
  <c r="Z119" i="272" s="1"/>
  <c r="X158" i="272"/>
  <c r="Z158" i="272" s="1"/>
  <c r="V168" i="262"/>
  <c r="I158" i="262"/>
  <c r="V159" i="245"/>
  <c r="W2" i="245"/>
  <c r="Y2" i="245" s="1"/>
  <c r="W119" i="234"/>
  <c r="Y119" i="234" s="1"/>
  <c r="W105" i="234"/>
  <c r="Y105" i="234" s="1"/>
  <c r="W104" i="234"/>
  <c r="Y104" i="234" s="1"/>
  <c r="W103" i="234"/>
  <c r="Y103" i="234" s="1"/>
  <c r="W81" i="234"/>
  <c r="Y81" i="234" s="1"/>
  <c r="W72" i="234"/>
  <c r="Y72" i="234" s="1"/>
  <c r="W65" i="234"/>
  <c r="Y65" i="234" s="1"/>
  <c r="W57" i="234"/>
  <c r="Y57" i="234" s="1"/>
  <c r="Z130" i="277"/>
  <c r="AB130" i="277" s="1"/>
  <c r="W17" i="256"/>
  <c r="Y17" i="256" s="1"/>
  <c r="W109" i="256"/>
  <c r="Y109" i="256" s="1"/>
  <c r="R141" i="222"/>
  <c r="T141" i="222"/>
  <c r="S141" i="222"/>
  <c r="Q141" i="222"/>
  <c r="U141" i="222"/>
  <c r="Z9" i="283"/>
  <c r="AB9" i="283" s="1"/>
  <c r="W149" i="252"/>
  <c r="Y149" i="252" s="1"/>
  <c r="W145" i="252"/>
  <c r="Y145" i="252" s="1"/>
  <c r="W144" i="252"/>
  <c r="Y144" i="252" s="1"/>
  <c r="W133" i="252"/>
  <c r="Y133" i="252" s="1"/>
  <c r="W132" i="252"/>
  <c r="Y132" i="252" s="1"/>
  <c r="W108" i="252"/>
  <c r="Y108" i="252" s="1"/>
  <c r="W98" i="252"/>
  <c r="Y98" i="252" s="1"/>
  <c r="W93" i="252"/>
  <c r="Y93" i="252" s="1"/>
  <c r="W86" i="252"/>
  <c r="Y86" i="252" s="1"/>
  <c r="W84" i="252"/>
  <c r="Y84" i="252" s="1"/>
  <c r="W80" i="252"/>
  <c r="Y80" i="252" s="1"/>
  <c r="W75" i="252"/>
  <c r="Y75" i="252" s="1"/>
  <c r="W68" i="252"/>
  <c r="Y68" i="252" s="1"/>
  <c r="W65" i="252"/>
  <c r="Y65" i="252" s="1"/>
  <c r="W64" i="252"/>
  <c r="Y64" i="252" s="1"/>
  <c r="W63" i="252"/>
  <c r="Y63" i="252" s="1"/>
  <c r="W62" i="252"/>
  <c r="Y62" i="252" s="1"/>
  <c r="W59" i="252"/>
  <c r="Y59" i="252" s="1"/>
  <c r="W57" i="252"/>
  <c r="Y57" i="252" s="1"/>
  <c r="W54" i="252"/>
  <c r="Y54" i="252" s="1"/>
  <c r="W51" i="252"/>
  <c r="Y51" i="252" s="1"/>
  <c r="W40" i="252"/>
  <c r="Y40" i="252" s="1"/>
  <c r="W38" i="252"/>
  <c r="Y38" i="252" s="1"/>
  <c r="W34" i="252"/>
  <c r="Y34" i="252" s="1"/>
  <c r="W31" i="252"/>
  <c r="Y31" i="252" s="1"/>
  <c r="W26" i="252"/>
  <c r="Y26" i="252" s="1"/>
  <c r="W134" i="238"/>
  <c r="Y134" i="238" s="1"/>
  <c r="W109" i="238"/>
  <c r="Y109" i="238" s="1"/>
  <c r="W108" i="238"/>
  <c r="Y108" i="238" s="1"/>
  <c r="W98" i="238"/>
  <c r="Y98" i="238" s="1"/>
  <c r="W96" i="238"/>
  <c r="Y96" i="238" s="1"/>
  <c r="W94" i="238"/>
  <c r="Y94" i="238" s="1"/>
  <c r="W74" i="238"/>
  <c r="Y74" i="238" s="1"/>
  <c r="T156" i="238"/>
  <c r="W42" i="238"/>
  <c r="Y42" i="238" s="1"/>
  <c r="W32" i="238"/>
  <c r="Y32" i="238" s="1"/>
  <c r="W26" i="238"/>
  <c r="Y26" i="238" s="1"/>
  <c r="W25" i="238"/>
  <c r="Y25" i="238" s="1"/>
  <c r="W15" i="238"/>
  <c r="Y15" i="238" s="1"/>
  <c r="R150" i="238"/>
  <c r="W4" i="237"/>
  <c r="Y4" i="237" s="1"/>
  <c r="W23" i="237"/>
  <c r="Y23" i="237" s="1"/>
  <c r="W74" i="237"/>
  <c r="Y74" i="237" s="1"/>
  <c r="W77" i="237"/>
  <c r="Y77" i="237" s="1"/>
  <c r="W78" i="237"/>
  <c r="Y78" i="237" s="1"/>
  <c r="W89" i="237"/>
  <c r="Y89" i="237" s="1"/>
  <c r="U153" i="237"/>
  <c r="S154" i="237"/>
  <c r="F150" i="237" s="1"/>
  <c r="V143" i="217"/>
  <c r="X143" i="217" s="1"/>
  <c r="V142" i="217"/>
  <c r="X142" i="217" s="1"/>
  <c r="V135" i="217"/>
  <c r="X135" i="217" s="1"/>
  <c r="V133" i="217"/>
  <c r="X133" i="217" s="1"/>
  <c r="V129" i="217"/>
  <c r="X129" i="217" s="1"/>
  <c r="V128" i="217"/>
  <c r="X128" i="217" s="1"/>
  <c r="V127" i="217"/>
  <c r="X127" i="217" s="1"/>
  <c r="V120" i="217"/>
  <c r="X120" i="217" s="1"/>
  <c r="V118" i="217"/>
  <c r="X118" i="217" s="1"/>
  <c r="V114" i="217"/>
  <c r="X114" i="217" s="1"/>
  <c r="V112" i="217"/>
  <c r="X112" i="217" s="1"/>
  <c r="V72" i="217"/>
  <c r="X72" i="217" s="1"/>
  <c r="V68" i="217"/>
  <c r="X68" i="217" s="1"/>
  <c r="V61" i="217"/>
  <c r="X61" i="217" s="1"/>
  <c r="V51" i="217"/>
  <c r="X51" i="217" s="1"/>
  <c r="V31" i="217"/>
  <c r="X31" i="217" s="1"/>
  <c r="V130" i="214"/>
  <c r="X130" i="214" s="1"/>
  <c r="V128" i="214"/>
  <c r="X128" i="214" s="1"/>
  <c r="V127" i="214"/>
  <c r="X127" i="214" s="1"/>
  <c r="V126" i="214"/>
  <c r="X126" i="214" s="1"/>
  <c r="V124" i="214"/>
  <c r="X124" i="214" s="1"/>
  <c r="V121" i="214"/>
  <c r="X121" i="214" s="1"/>
  <c r="V120" i="214"/>
  <c r="X120" i="214" s="1"/>
  <c r="V119" i="214"/>
  <c r="X119" i="214" s="1"/>
  <c r="V118" i="214"/>
  <c r="X118" i="214" s="1"/>
  <c r="V115" i="214"/>
  <c r="X115" i="214" s="1"/>
  <c r="V114" i="214"/>
  <c r="X114" i="214" s="1"/>
  <c r="V113" i="214"/>
  <c r="X113" i="214" s="1"/>
  <c r="V105" i="214"/>
  <c r="X105" i="214" s="1"/>
  <c r="V102" i="214"/>
  <c r="X102" i="214" s="1"/>
  <c r="V97" i="214"/>
  <c r="X97" i="214" s="1"/>
  <c r="V95" i="214"/>
  <c r="X95" i="214" s="1"/>
  <c r="V88" i="214"/>
  <c r="X88" i="214" s="1"/>
  <c r="V85" i="214"/>
  <c r="X85" i="214" s="1"/>
  <c r="V82" i="214"/>
  <c r="X82" i="214" s="1"/>
  <c r="V69" i="214"/>
  <c r="X69" i="214" s="1"/>
  <c r="V67" i="214"/>
  <c r="X67" i="214" s="1"/>
  <c r="V63" i="214"/>
  <c r="X63" i="214" s="1"/>
  <c r="V62" i="214"/>
  <c r="X62" i="214" s="1"/>
  <c r="V59" i="214"/>
  <c r="X59" i="214" s="1"/>
  <c r="V58" i="214"/>
  <c r="X58" i="214" s="1"/>
  <c r="V44" i="214"/>
  <c r="X44" i="214" s="1"/>
  <c r="V36" i="214"/>
  <c r="X36" i="214" s="1"/>
  <c r="V32" i="214"/>
  <c r="X32" i="214" s="1"/>
  <c r="V27" i="214"/>
  <c r="X27" i="214" s="1"/>
  <c r="V19" i="214"/>
  <c r="X19" i="214" s="1"/>
  <c r="V15" i="214"/>
  <c r="X15" i="214" s="1"/>
  <c r="G153" i="214"/>
  <c r="S159" i="245"/>
  <c r="Q159" i="245"/>
  <c r="T159" i="245"/>
  <c r="H149" i="245"/>
  <c r="H149" i="243"/>
  <c r="H149" i="242"/>
  <c r="W116" i="261"/>
  <c r="Y116" i="261" s="1"/>
  <c r="R155" i="261"/>
  <c r="S155" i="261"/>
  <c r="T155" i="261"/>
  <c r="U155" i="261"/>
  <c r="V155" i="261"/>
  <c r="U169" i="277"/>
  <c r="R156" i="256"/>
  <c r="S156" i="256"/>
  <c r="T156" i="256"/>
  <c r="V156" i="256"/>
  <c r="U156" i="256"/>
  <c r="R145" i="238"/>
  <c r="Z55" i="283"/>
  <c r="AB55" i="283" s="1"/>
  <c r="V158" i="214"/>
  <c r="P156" i="214"/>
  <c r="P160" i="214" s="1"/>
  <c r="L147" i="217"/>
  <c r="R156" i="217" s="1"/>
  <c r="R158" i="217" s="1"/>
  <c r="R155" i="217"/>
  <c r="W2" i="252"/>
  <c r="Y2" i="252" s="1"/>
  <c r="Q151" i="252"/>
  <c r="G157" i="214"/>
  <c r="B158" i="214"/>
  <c r="U159" i="245"/>
  <c r="O149" i="245" s="1"/>
  <c r="U158" i="245" s="1"/>
  <c r="U160" i="245" s="1"/>
  <c r="U157" i="245"/>
  <c r="R154" i="245"/>
  <c r="P159" i="245"/>
  <c r="W19" i="252"/>
  <c r="Y19" i="252" s="1"/>
  <c r="W16" i="252"/>
  <c r="Y16" i="252" s="1"/>
  <c r="H155" i="261"/>
  <c r="S165" i="272"/>
  <c r="U151" i="221"/>
  <c r="U154" i="220"/>
  <c r="H155" i="259"/>
  <c r="I155" i="263"/>
  <c r="Q143" i="234"/>
  <c r="S143" i="234"/>
  <c r="R148" i="234"/>
  <c r="R153" i="234" s="1"/>
  <c r="P153" i="234"/>
  <c r="K143" i="234" s="1"/>
  <c r="P152" i="234" s="1"/>
  <c r="P154" i="234" s="1"/>
  <c r="P151" i="234"/>
  <c r="R148" i="233"/>
  <c r="R153" i="233" s="1"/>
  <c r="R151" i="233" s="1"/>
  <c r="P153" i="233"/>
  <c r="B148" i="233"/>
  <c r="R144" i="233"/>
  <c r="S155" i="263"/>
  <c r="W155" i="263"/>
  <c r="V155" i="263"/>
  <c r="U155" i="263"/>
  <c r="X153" i="263"/>
  <c r="Z153" i="263" s="1"/>
  <c r="E148" i="233"/>
  <c r="AC5" i="233" s="1"/>
  <c r="R147" i="231"/>
  <c r="Q149" i="220"/>
  <c r="Z152" i="284"/>
  <c r="AB152" i="284" s="1"/>
  <c r="Z104" i="283"/>
  <c r="AB104" i="283" s="1"/>
  <c r="B171" i="219"/>
  <c r="D171" i="219" s="1"/>
  <c r="T163" i="219"/>
  <c r="AF5" i="219" s="1"/>
  <c r="P152" i="231"/>
  <c r="R149" i="231"/>
  <c r="Q152" i="231"/>
  <c r="R146" i="231"/>
  <c r="W6" i="252"/>
  <c r="Y6" i="252" s="1"/>
  <c r="W5" i="252"/>
  <c r="Y5" i="252" s="1"/>
  <c r="R158" i="247"/>
  <c r="H156" i="256"/>
  <c r="V142" i="231"/>
  <c r="U142" i="231"/>
  <c r="R142" i="231"/>
  <c r="S142" i="231"/>
  <c r="Z41" i="283"/>
  <c r="AB41" i="283" s="1"/>
  <c r="V143" i="237"/>
  <c r="S143" i="237"/>
  <c r="R143" i="237"/>
  <c r="W121" i="237"/>
  <c r="Y121" i="237" s="1"/>
  <c r="W127" i="237"/>
  <c r="Y127" i="237" s="1"/>
  <c r="W129" i="237"/>
  <c r="Y129" i="237" s="1"/>
  <c r="W135" i="237"/>
  <c r="Y135" i="237" s="1"/>
  <c r="S161" i="251"/>
  <c r="Q161" i="247"/>
  <c r="U169" i="275"/>
  <c r="W94" i="237"/>
  <c r="W98" i="237"/>
  <c r="Y98" i="237" s="1"/>
  <c r="W102" i="237"/>
  <c r="Y102" i="237" s="1"/>
  <c r="W103" i="237"/>
  <c r="Y103" i="237" s="1"/>
  <c r="W104" i="237"/>
  <c r="Y104" i="237" s="1"/>
  <c r="W106" i="237"/>
  <c r="Y106" i="237" s="1"/>
  <c r="W107" i="237"/>
  <c r="Y107" i="237" s="1"/>
  <c r="W108" i="237"/>
  <c r="Y108" i="237" s="1"/>
  <c r="W109" i="237"/>
  <c r="Y109" i="237" s="1"/>
  <c r="W110" i="237"/>
  <c r="Y110" i="237" s="1"/>
  <c r="W125" i="237"/>
  <c r="Y125" i="237" s="1"/>
  <c r="W131" i="237"/>
  <c r="Y131" i="237" s="1"/>
  <c r="H151" i="247"/>
  <c r="W133" i="251"/>
  <c r="Y133" i="251" s="1"/>
  <c r="U167" i="275"/>
  <c r="W142" i="244"/>
  <c r="W99" i="244"/>
  <c r="Y99" i="244" s="1"/>
  <c r="W35" i="231"/>
  <c r="Y35" i="231" s="1"/>
  <c r="W25" i="231"/>
  <c r="Y25" i="231" s="1"/>
  <c r="V28" i="221"/>
  <c r="X28" i="221" s="1"/>
  <c r="Q141" i="221"/>
  <c r="R141" i="221"/>
  <c r="U141" i="221"/>
  <c r="S141" i="221"/>
  <c r="T141" i="221"/>
  <c r="Q148" i="221"/>
  <c r="V144" i="237"/>
  <c r="B153" i="237"/>
  <c r="E153" i="237" s="1"/>
  <c r="B150" i="237"/>
  <c r="E150" i="237" s="1"/>
  <c r="S144" i="237"/>
  <c r="B148" i="237"/>
  <c r="E148" i="237" s="1"/>
  <c r="AC5" i="237" s="1"/>
  <c r="R144" i="237"/>
  <c r="M151" i="251"/>
  <c r="S160" i="251" s="1"/>
  <c r="S162" i="251" s="1"/>
  <c r="S159" i="251"/>
  <c r="H149" i="244"/>
  <c r="T170" i="272"/>
  <c r="G141" i="222"/>
  <c r="D158" i="172"/>
  <c r="V5" i="172"/>
  <c r="D157" i="172"/>
  <c r="P145" i="238"/>
  <c r="V154" i="238" s="1"/>
  <c r="V156" i="238" s="1"/>
  <c r="V153" i="238"/>
  <c r="Q161" i="251"/>
  <c r="U161" i="251"/>
  <c r="T161" i="251"/>
  <c r="R155" i="251"/>
  <c r="P161" i="251"/>
  <c r="AH5" i="237"/>
  <c r="AE5" i="237"/>
  <c r="B156" i="217"/>
  <c r="D156" i="217" s="1"/>
  <c r="E156" i="217" s="1"/>
  <c r="T148" i="217"/>
  <c r="AF5" i="217" s="1"/>
  <c r="S148" i="217"/>
  <c r="AE5" i="217" s="1"/>
  <c r="B155" i="217"/>
  <c r="D155" i="217" s="1"/>
  <c r="B151" i="217"/>
  <c r="P148" i="217"/>
  <c r="AA5" i="217" s="1"/>
  <c r="U148" i="217"/>
  <c r="AG5" i="217" s="1"/>
  <c r="B157" i="217"/>
  <c r="D157" i="217" s="1"/>
  <c r="E157" i="217" s="1"/>
  <c r="B152" i="217"/>
  <c r="D152" i="217" s="1"/>
  <c r="Q148" i="217"/>
  <c r="AB5" i="217" s="1"/>
  <c r="X6" i="217"/>
  <c r="R156" i="251"/>
  <c r="W2" i="251"/>
  <c r="Y2" i="251" s="1"/>
  <c r="I155" i="264"/>
  <c r="S165" i="259"/>
  <c r="W115" i="246"/>
  <c r="Y115" i="246" s="1"/>
  <c r="T160" i="246"/>
  <c r="W2" i="246"/>
  <c r="Y2" i="246" s="1"/>
  <c r="H150" i="246"/>
  <c r="V162" i="275"/>
  <c r="X162" i="275"/>
  <c r="Y162" i="275"/>
  <c r="W162" i="275"/>
  <c r="U162" i="275"/>
  <c r="U172" i="274"/>
  <c r="S167" i="272"/>
  <c r="P151" i="252"/>
  <c r="V160" i="252" s="1"/>
  <c r="V162" i="252" s="1"/>
  <c r="F161" i="252" s="1"/>
  <c r="V159" i="252"/>
  <c r="K151" i="252"/>
  <c r="P160" i="252" s="1"/>
  <c r="P162" i="252" s="1"/>
  <c r="P159" i="252"/>
  <c r="V161" i="251"/>
  <c r="K143" i="237"/>
  <c r="P152" i="237" s="1"/>
  <c r="P151" i="237"/>
  <c r="N143" i="237"/>
  <c r="T152" i="237" s="1"/>
  <c r="T154" i="237" s="1"/>
  <c r="F151" i="237" s="1"/>
  <c r="T151" i="237"/>
  <c r="L143" i="237"/>
  <c r="Q152" i="237" s="1"/>
  <c r="Q154" i="237" s="1"/>
  <c r="Q151" i="237"/>
  <c r="B160" i="172"/>
  <c r="D155" i="172"/>
  <c r="T170" i="274"/>
  <c r="O162" i="274"/>
  <c r="T171" i="274" s="1"/>
  <c r="T173" i="274" s="1"/>
  <c r="R154" i="220"/>
  <c r="U168" i="262"/>
  <c r="U162" i="249"/>
  <c r="R159" i="249"/>
  <c r="V162" i="249"/>
  <c r="W149" i="248"/>
  <c r="W125" i="248"/>
  <c r="Y125" i="248" s="1"/>
  <c r="W63" i="248"/>
  <c r="Y63" i="248" s="1"/>
  <c r="W33" i="248"/>
  <c r="Y33" i="248" s="1"/>
  <c r="W31" i="248"/>
  <c r="Y31" i="248" s="1"/>
  <c r="W22" i="248"/>
  <c r="Y22" i="248" s="1"/>
  <c r="W16" i="248"/>
  <c r="Y16" i="248" s="1"/>
  <c r="U162" i="248"/>
  <c r="W10" i="248"/>
  <c r="Y10" i="248" s="1"/>
  <c r="H152" i="248"/>
  <c r="V162" i="248"/>
  <c r="W2" i="248"/>
  <c r="Y2" i="248" s="1"/>
  <c r="W130" i="247"/>
  <c r="Y130" i="247" s="1"/>
  <c r="W127" i="247"/>
  <c r="Y127" i="247" s="1"/>
  <c r="W117" i="247"/>
  <c r="Y117" i="247" s="1"/>
  <c r="W107" i="247"/>
  <c r="Y107" i="247" s="1"/>
  <c r="W40" i="247"/>
  <c r="Y40" i="247" s="1"/>
  <c r="T161" i="247"/>
  <c r="W5" i="247"/>
  <c r="Y5" i="247" s="1"/>
  <c r="Q150" i="246"/>
  <c r="R155" i="246"/>
  <c r="R156" i="245"/>
  <c r="U149" i="245"/>
  <c r="T149" i="245"/>
  <c r="V149" i="245"/>
  <c r="R149" i="245"/>
  <c r="S149" i="245"/>
  <c r="W2" i="234"/>
  <c r="Y2" i="234" s="1"/>
  <c r="V153" i="233"/>
  <c r="X156" i="272"/>
  <c r="Z156" i="272" s="1"/>
  <c r="Z46" i="284"/>
  <c r="AB46" i="284" s="1"/>
  <c r="R154" i="246"/>
  <c r="Q160" i="246"/>
  <c r="Q159" i="242"/>
  <c r="U160" i="246"/>
  <c r="S160" i="246"/>
  <c r="M150" i="246" s="1"/>
  <c r="S159" i="246" s="1"/>
  <c r="S161" i="246" s="1"/>
  <c r="S158" i="246"/>
  <c r="V160" i="246"/>
  <c r="W144" i="245"/>
  <c r="Q149" i="245"/>
  <c r="Q163" i="219"/>
  <c r="AB5" i="219" s="1"/>
  <c r="B167" i="219"/>
  <c r="D167" i="219" s="1"/>
  <c r="B172" i="219"/>
  <c r="D172" i="219" s="1"/>
  <c r="U163" i="219"/>
  <c r="AG5" i="219" s="1"/>
  <c r="S163" i="219"/>
  <c r="AE5" i="219" s="1"/>
  <c r="B170" i="219"/>
  <c r="D170" i="219" s="1"/>
  <c r="R163" i="219"/>
  <c r="AD5" i="219" s="1"/>
  <c r="B169" i="219"/>
  <c r="D169" i="219" s="1"/>
  <c r="V21" i="219"/>
  <c r="P162" i="219"/>
  <c r="V158" i="219"/>
  <c r="X158" i="219" s="1"/>
  <c r="V157" i="219"/>
  <c r="X157" i="219" s="1"/>
  <c r="V156" i="219"/>
  <c r="X156" i="219" s="1"/>
  <c r="V155" i="219"/>
  <c r="X155" i="219" s="1"/>
  <c r="V154" i="219"/>
  <c r="X154" i="219" s="1"/>
  <c r="V153" i="219"/>
  <c r="X153" i="219" s="1"/>
  <c r="V151" i="219"/>
  <c r="X151" i="219" s="1"/>
  <c r="V149" i="219"/>
  <c r="X149" i="219" s="1"/>
  <c r="V147" i="219"/>
  <c r="X147" i="219" s="1"/>
  <c r="V146" i="219"/>
  <c r="X146" i="219" s="1"/>
  <c r="V145" i="219"/>
  <c r="X145" i="219" s="1"/>
  <c r="V143" i="219"/>
  <c r="X143" i="219" s="1"/>
  <c r="V142" i="219"/>
  <c r="X142" i="219" s="1"/>
  <c r="V141" i="219"/>
  <c r="X141" i="219" s="1"/>
  <c r="V140" i="219"/>
  <c r="X140" i="219" s="1"/>
  <c r="V139" i="219"/>
  <c r="X139" i="219" s="1"/>
  <c r="V138" i="219"/>
  <c r="X138" i="219" s="1"/>
  <c r="V137" i="219"/>
  <c r="X137" i="219" s="1"/>
  <c r="V136" i="219"/>
  <c r="X136" i="219" s="1"/>
  <c r="V135" i="219"/>
  <c r="X135" i="219" s="1"/>
  <c r="V134" i="219"/>
  <c r="X134" i="219" s="1"/>
  <c r="V131" i="219"/>
  <c r="X131" i="219" s="1"/>
  <c r="V130" i="219"/>
  <c r="X130" i="219" s="1"/>
  <c r="V129" i="219"/>
  <c r="X129" i="219" s="1"/>
  <c r="V128" i="219"/>
  <c r="X128" i="219" s="1"/>
  <c r="V127" i="219"/>
  <c r="X127" i="219" s="1"/>
  <c r="V126" i="219"/>
  <c r="X126" i="219" s="1"/>
  <c r="V125" i="219"/>
  <c r="X125" i="219" s="1"/>
  <c r="V124" i="219"/>
  <c r="X124" i="219" s="1"/>
  <c r="V123" i="219"/>
  <c r="X123" i="219" s="1"/>
  <c r="V122" i="219"/>
  <c r="X122" i="219" s="1"/>
  <c r="V121" i="219"/>
  <c r="X121" i="219" s="1"/>
  <c r="V120" i="219"/>
  <c r="X120" i="219" s="1"/>
  <c r="V118" i="219"/>
  <c r="X118" i="219" s="1"/>
  <c r="V117" i="219"/>
  <c r="X117" i="219" s="1"/>
  <c r="V116" i="219"/>
  <c r="X116" i="219" s="1"/>
  <c r="V113" i="219"/>
  <c r="X113" i="219" s="1"/>
  <c r="V112" i="219"/>
  <c r="X112" i="219" s="1"/>
  <c r="V111" i="219"/>
  <c r="X111" i="219" s="1"/>
  <c r="V110" i="219"/>
  <c r="X110" i="219" s="1"/>
  <c r="V109" i="219"/>
  <c r="X109" i="219" s="1"/>
  <c r="V107" i="219"/>
  <c r="X107" i="219" s="1"/>
  <c r="V105" i="219"/>
  <c r="X105" i="219" s="1"/>
  <c r="V104" i="219"/>
  <c r="X104" i="219" s="1"/>
  <c r="V103" i="219"/>
  <c r="X103" i="219" s="1"/>
  <c r="V102" i="219"/>
  <c r="X102" i="219" s="1"/>
  <c r="V101" i="219"/>
  <c r="X101" i="219" s="1"/>
  <c r="V100" i="219"/>
  <c r="X100" i="219" s="1"/>
  <c r="V97" i="219"/>
  <c r="X97" i="219" s="1"/>
  <c r="V96" i="219"/>
  <c r="X96" i="219" s="1"/>
  <c r="V94" i="219"/>
  <c r="X94" i="219" s="1"/>
  <c r="V93" i="219"/>
  <c r="X93" i="219" s="1"/>
  <c r="V92" i="219"/>
  <c r="X92" i="219" s="1"/>
  <c r="V91" i="219"/>
  <c r="X91" i="219" s="1"/>
  <c r="V89" i="219"/>
  <c r="X89" i="219" s="1"/>
  <c r="V88" i="219"/>
  <c r="X88" i="219" s="1"/>
  <c r="V87" i="219"/>
  <c r="X87" i="219" s="1"/>
  <c r="V86" i="219"/>
  <c r="X86" i="219" s="1"/>
  <c r="V85" i="219"/>
  <c r="X85" i="219" s="1"/>
  <c r="V84" i="219"/>
  <c r="X84" i="219" s="1"/>
  <c r="V83" i="219"/>
  <c r="X83" i="219" s="1"/>
  <c r="V81" i="219"/>
  <c r="X81" i="219" s="1"/>
  <c r="V80" i="219"/>
  <c r="X80" i="219" s="1"/>
  <c r="V79" i="219"/>
  <c r="X79" i="219" s="1"/>
  <c r="V78" i="219"/>
  <c r="X78" i="219" s="1"/>
  <c r="V77" i="219"/>
  <c r="X77" i="219" s="1"/>
  <c r="V76" i="219"/>
  <c r="X76" i="219" s="1"/>
  <c r="V75" i="219"/>
  <c r="X75" i="219" s="1"/>
  <c r="V74" i="219"/>
  <c r="X74" i="219" s="1"/>
  <c r="V72" i="219"/>
  <c r="X72" i="219" s="1"/>
  <c r="V71" i="219"/>
  <c r="X71" i="219" s="1"/>
  <c r="V70" i="219"/>
  <c r="X70" i="219" s="1"/>
  <c r="V69" i="219"/>
  <c r="X69" i="219" s="1"/>
  <c r="V68" i="219"/>
  <c r="X68" i="219" s="1"/>
  <c r="V67" i="219"/>
  <c r="X67" i="219" s="1"/>
  <c r="V66" i="219"/>
  <c r="X66" i="219" s="1"/>
  <c r="V64" i="219"/>
  <c r="X64" i="219" s="1"/>
  <c r="V63" i="219"/>
  <c r="X63" i="219" s="1"/>
  <c r="V62" i="219"/>
  <c r="X62" i="219" s="1"/>
  <c r="V61" i="219"/>
  <c r="X61" i="219" s="1"/>
  <c r="V60" i="219"/>
  <c r="X60" i="219" s="1"/>
  <c r="V59" i="219"/>
  <c r="X59" i="219" s="1"/>
  <c r="V57" i="219"/>
  <c r="X57" i="219" s="1"/>
  <c r="V56" i="219"/>
  <c r="X56" i="219" s="1"/>
  <c r="V55" i="219"/>
  <c r="X55" i="219" s="1"/>
  <c r="V54" i="219"/>
  <c r="X54" i="219" s="1"/>
  <c r="V53" i="219"/>
  <c r="X53" i="219" s="1"/>
  <c r="V52" i="219"/>
  <c r="X52" i="219" s="1"/>
  <c r="V51" i="219"/>
  <c r="X51" i="219" s="1"/>
  <c r="V50" i="219"/>
  <c r="X50" i="219" s="1"/>
  <c r="V49" i="219"/>
  <c r="X49" i="219" s="1"/>
  <c r="V48" i="219"/>
  <c r="X48" i="219" s="1"/>
  <c r="V47" i="219"/>
  <c r="X47" i="219" s="1"/>
  <c r="V46" i="219"/>
  <c r="X46" i="219" s="1"/>
  <c r="V45" i="219"/>
  <c r="X45" i="219" s="1"/>
  <c r="V43" i="219"/>
  <c r="X43" i="219" s="1"/>
  <c r="V42" i="219"/>
  <c r="X42" i="219" s="1"/>
  <c r="V41" i="219"/>
  <c r="X41" i="219" s="1"/>
  <c r="V40" i="219"/>
  <c r="X40" i="219" s="1"/>
  <c r="V39" i="219"/>
  <c r="X39" i="219" s="1"/>
  <c r="V38" i="219"/>
  <c r="X38" i="219" s="1"/>
  <c r="V37" i="219"/>
  <c r="X37" i="219" s="1"/>
  <c r="V36" i="219"/>
  <c r="X36" i="219" s="1"/>
  <c r="V32" i="219"/>
  <c r="X32" i="219" s="1"/>
  <c r="V31" i="219"/>
  <c r="X31" i="219" s="1"/>
  <c r="V30" i="219"/>
  <c r="X30" i="219" s="1"/>
  <c r="V29" i="219"/>
  <c r="X29" i="219" s="1"/>
  <c r="V28" i="219"/>
  <c r="X28" i="219" s="1"/>
  <c r="V27" i="219"/>
  <c r="X27" i="219" s="1"/>
  <c r="V26" i="219"/>
  <c r="X26" i="219" s="1"/>
  <c r="V25" i="219"/>
  <c r="X25" i="219" s="1"/>
  <c r="V23" i="219"/>
  <c r="X23" i="219" s="1"/>
  <c r="V22" i="219"/>
  <c r="X22" i="219" s="1"/>
  <c r="T165" i="259"/>
  <c r="R165" i="263"/>
  <c r="V165" i="263"/>
  <c r="T165" i="263"/>
  <c r="Q165" i="261"/>
  <c r="V165" i="261"/>
  <c r="T165" i="261"/>
  <c r="Q152" i="249"/>
  <c r="R150" i="246"/>
  <c r="T150" i="246"/>
  <c r="U150" i="246"/>
  <c r="S150" i="246"/>
  <c r="V150" i="246"/>
  <c r="W131" i="234"/>
  <c r="Y131" i="234" s="1"/>
  <c r="W11" i="234"/>
  <c r="Y11" i="234" s="1"/>
  <c r="W14" i="232"/>
  <c r="Y14" i="232" s="1"/>
  <c r="U165" i="271"/>
  <c r="U167" i="271"/>
  <c r="U158" i="262"/>
  <c r="V158" i="262"/>
  <c r="R158" i="262"/>
  <c r="W158" i="262"/>
  <c r="S158" i="262"/>
  <c r="T158" i="262"/>
  <c r="W128" i="248"/>
  <c r="Y128" i="248" s="1"/>
  <c r="W111" i="248"/>
  <c r="Y111" i="248" s="1"/>
  <c r="W98" i="248"/>
  <c r="Y98" i="248" s="1"/>
  <c r="W94" i="248"/>
  <c r="Y94" i="248" s="1"/>
  <c r="W68" i="248"/>
  <c r="Y68" i="248" s="1"/>
  <c r="W62" i="248"/>
  <c r="Y62" i="248" s="1"/>
  <c r="W60" i="248"/>
  <c r="Y60" i="248" s="1"/>
  <c r="S152" i="248"/>
  <c r="V152" i="248"/>
  <c r="W143" i="247"/>
  <c r="W142" i="247"/>
  <c r="W121" i="247"/>
  <c r="Y121" i="247" s="1"/>
  <c r="W119" i="247"/>
  <c r="Y119" i="247" s="1"/>
  <c r="W111" i="247"/>
  <c r="Y111" i="247" s="1"/>
  <c r="W106" i="247"/>
  <c r="Y106" i="247" s="1"/>
  <c r="W91" i="247"/>
  <c r="Y91" i="247" s="1"/>
  <c r="W89" i="247"/>
  <c r="Y89" i="247" s="1"/>
  <c r="W80" i="247"/>
  <c r="Y80" i="247" s="1"/>
  <c r="W79" i="247"/>
  <c r="Y79" i="247" s="1"/>
  <c r="W37" i="247"/>
  <c r="Y37" i="247" s="1"/>
  <c r="W24" i="247"/>
  <c r="Y24" i="247" s="1"/>
  <c r="T151" i="247"/>
  <c r="R151" i="247"/>
  <c r="Q151" i="247"/>
  <c r="S151" i="247"/>
  <c r="V151" i="247"/>
  <c r="W116" i="231"/>
  <c r="Y116" i="231" s="1"/>
  <c r="Q154" i="233"/>
  <c r="R156" i="249"/>
  <c r="Q162" i="249"/>
  <c r="R157" i="249"/>
  <c r="P162" i="249"/>
  <c r="T162" i="249"/>
  <c r="Q162" i="248"/>
  <c r="L152" i="248" s="1"/>
  <c r="Q161" i="248" s="1"/>
  <c r="Q163" i="248" s="1"/>
  <c r="Q160" i="248"/>
  <c r="T162" i="248"/>
  <c r="P162" i="248"/>
  <c r="R156" i="248"/>
  <c r="R162" i="248" s="1"/>
  <c r="R160" i="248" s="1"/>
  <c r="R155" i="247"/>
  <c r="P161" i="247"/>
  <c r="S161" i="247"/>
  <c r="M151" i="247" s="1"/>
  <c r="S160" i="247" s="1"/>
  <c r="S162" i="247" s="1"/>
  <c r="S159" i="247"/>
  <c r="Q153" i="234"/>
  <c r="L143" i="234" s="1"/>
  <c r="Q152" i="234" s="1"/>
  <c r="Q154" i="234" s="1"/>
  <c r="Q151" i="234"/>
  <c r="U153" i="234"/>
  <c r="V153" i="234"/>
  <c r="P143" i="234" s="1"/>
  <c r="V152" i="234" s="1"/>
  <c r="V154" i="234" s="1"/>
  <c r="V151" i="234"/>
  <c r="T153" i="234"/>
  <c r="N143" i="234" s="1"/>
  <c r="T152" i="234" s="1"/>
  <c r="T154" i="234" s="1"/>
  <c r="T151" i="234"/>
  <c r="S153" i="233"/>
  <c r="B151" i="233"/>
  <c r="E151" i="233" s="1"/>
  <c r="AF5" i="233" s="1"/>
  <c r="T144" i="233"/>
  <c r="W2" i="233"/>
  <c r="Y2" i="233" s="1"/>
  <c r="Q143" i="233"/>
  <c r="U144" i="233"/>
  <c r="B152" i="233"/>
  <c r="E152" i="233" s="1"/>
  <c r="AG5" i="233" s="1"/>
  <c r="S144" i="233"/>
  <c r="B150" i="233"/>
  <c r="E150" i="233" s="1"/>
  <c r="V144" i="233"/>
  <c r="B153" i="233"/>
  <c r="E153" i="233" s="1"/>
  <c r="AH5" i="233" s="1"/>
  <c r="R148" i="232"/>
  <c r="R153" i="232" s="1"/>
  <c r="P153" i="232"/>
  <c r="Q143" i="232"/>
  <c r="W2" i="232"/>
  <c r="Y2" i="232" s="1"/>
  <c r="T153" i="232"/>
  <c r="V153" i="232"/>
  <c r="R160" i="259"/>
  <c r="W4" i="259"/>
  <c r="Y4" i="259" s="1"/>
  <c r="W5" i="259"/>
  <c r="Y5" i="259" s="1"/>
  <c r="W7" i="259"/>
  <c r="Y7" i="259" s="1"/>
  <c r="W8" i="259"/>
  <c r="Y8" i="259" s="1"/>
  <c r="W9" i="259"/>
  <c r="Y9" i="259" s="1"/>
  <c r="W10" i="259"/>
  <c r="Y10" i="259" s="1"/>
  <c r="W11" i="259"/>
  <c r="Y11" i="259" s="1"/>
  <c r="W12" i="259"/>
  <c r="Y12" i="259" s="1"/>
  <c r="W13" i="259"/>
  <c r="Y13" i="259" s="1"/>
  <c r="W14" i="259"/>
  <c r="Y14" i="259" s="1"/>
  <c r="W16" i="259"/>
  <c r="Y16" i="259" s="1"/>
  <c r="W17" i="259"/>
  <c r="Y17" i="259" s="1"/>
  <c r="W18" i="259"/>
  <c r="Y18" i="259" s="1"/>
  <c r="W19" i="259"/>
  <c r="Y19" i="259" s="1"/>
  <c r="W21" i="259"/>
  <c r="Y21" i="259" s="1"/>
  <c r="W22" i="259"/>
  <c r="Y22" i="259" s="1"/>
  <c r="W23" i="259"/>
  <c r="Y23" i="259" s="1"/>
  <c r="W24" i="259"/>
  <c r="Y24" i="259" s="1"/>
  <c r="W25" i="259"/>
  <c r="Y25" i="259" s="1"/>
  <c r="W26" i="259"/>
  <c r="Y26" i="259" s="1"/>
  <c r="W29" i="259"/>
  <c r="Y29" i="259" s="1"/>
  <c r="W32" i="259"/>
  <c r="Y32" i="259" s="1"/>
  <c r="W33" i="259"/>
  <c r="Y33" i="259" s="1"/>
  <c r="W36" i="259"/>
  <c r="Y36" i="259" s="1"/>
  <c r="W37" i="259"/>
  <c r="Y37" i="259" s="1"/>
  <c r="W42" i="259"/>
  <c r="Y42" i="259" s="1"/>
  <c r="W43" i="259"/>
  <c r="Y43" i="259" s="1"/>
  <c r="W44" i="259"/>
  <c r="Y44" i="259" s="1"/>
  <c r="W45" i="259"/>
  <c r="Y45" i="259" s="1"/>
  <c r="W46" i="259"/>
  <c r="Y46" i="259" s="1"/>
  <c r="W47" i="259"/>
  <c r="Y47" i="259" s="1"/>
  <c r="W48" i="259"/>
  <c r="Y48" i="259" s="1"/>
  <c r="W51" i="259"/>
  <c r="Y51" i="259" s="1"/>
  <c r="W52" i="259"/>
  <c r="Y52" i="259" s="1"/>
  <c r="W53" i="259"/>
  <c r="Y53" i="259" s="1"/>
  <c r="W54" i="259"/>
  <c r="Y54" i="259" s="1"/>
  <c r="W55" i="259"/>
  <c r="Y55" i="259" s="1"/>
  <c r="W56" i="259"/>
  <c r="Y56" i="259" s="1"/>
  <c r="W61" i="259"/>
  <c r="Y61" i="259" s="1"/>
  <c r="W62" i="259"/>
  <c r="Y62" i="259" s="1"/>
  <c r="W64" i="259"/>
  <c r="Y64" i="259" s="1"/>
  <c r="W65" i="259"/>
  <c r="Y65" i="259" s="1"/>
  <c r="W66" i="259"/>
  <c r="Y66" i="259" s="1"/>
  <c r="W69" i="259"/>
  <c r="Y69" i="259" s="1"/>
  <c r="W70" i="259"/>
  <c r="Y70" i="259" s="1"/>
  <c r="W77" i="259"/>
  <c r="Y77" i="259" s="1"/>
  <c r="W78" i="259"/>
  <c r="Y78" i="259" s="1"/>
  <c r="W79" i="259"/>
  <c r="Y79" i="259" s="1"/>
  <c r="W81" i="259"/>
  <c r="Y81" i="259" s="1"/>
  <c r="W82" i="259"/>
  <c r="Y82" i="259" s="1"/>
  <c r="W83" i="259"/>
  <c r="Y83" i="259" s="1"/>
  <c r="W85" i="259"/>
  <c r="Y85" i="259" s="1"/>
  <c r="W86" i="259"/>
  <c r="Y86" i="259" s="1"/>
  <c r="W88" i="259"/>
  <c r="Y88" i="259" s="1"/>
  <c r="W90" i="259"/>
  <c r="Y90" i="259" s="1"/>
  <c r="W91" i="259"/>
  <c r="Y91" i="259" s="1"/>
  <c r="W92" i="259"/>
  <c r="Y92" i="259" s="1"/>
  <c r="X151" i="263"/>
  <c r="Z151" i="263" s="1"/>
  <c r="X148" i="263"/>
  <c r="Z148" i="263" s="1"/>
  <c r="X147" i="263"/>
  <c r="Z147" i="263" s="1"/>
  <c r="X146" i="263"/>
  <c r="Z146" i="263" s="1"/>
  <c r="X145" i="263"/>
  <c r="Z145" i="263" s="1"/>
  <c r="X144" i="263"/>
  <c r="Z144" i="263" s="1"/>
  <c r="X143" i="263"/>
  <c r="Z143" i="263" s="1"/>
  <c r="X141" i="263"/>
  <c r="Z141" i="263" s="1"/>
  <c r="X137" i="263"/>
  <c r="Z137" i="263" s="1"/>
  <c r="X135" i="263"/>
  <c r="Z135" i="263" s="1"/>
  <c r="X134" i="263"/>
  <c r="Z134" i="263" s="1"/>
  <c r="X133" i="263"/>
  <c r="Z133" i="263" s="1"/>
  <c r="X132" i="263"/>
  <c r="Z132" i="263" s="1"/>
  <c r="X131" i="263"/>
  <c r="Z131" i="263" s="1"/>
  <c r="X129" i="263"/>
  <c r="Z129" i="263" s="1"/>
  <c r="X128" i="263"/>
  <c r="Z128" i="263" s="1"/>
  <c r="X127" i="263"/>
  <c r="Z127" i="263" s="1"/>
  <c r="X126" i="263"/>
  <c r="Z126" i="263" s="1"/>
  <c r="X122" i="263"/>
  <c r="Z122" i="263" s="1"/>
  <c r="X120" i="263"/>
  <c r="Z120" i="263" s="1"/>
  <c r="X119" i="263"/>
  <c r="Z119" i="263" s="1"/>
  <c r="X118" i="263"/>
  <c r="Z118" i="263" s="1"/>
  <c r="X117" i="263"/>
  <c r="Z117" i="263" s="1"/>
  <c r="X115" i="263"/>
  <c r="Z115" i="263" s="1"/>
  <c r="X114" i="263"/>
  <c r="Z114" i="263" s="1"/>
  <c r="X113" i="263"/>
  <c r="Z113" i="263" s="1"/>
  <c r="X112" i="263"/>
  <c r="Z112" i="263" s="1"/>
  <c r="X111" i="263"/>
  <c r="Z111" i="263" s="1"/>
  <c r="X110" i="263"/>
  <c r="Z110" i="263" s="1"/>
  <c r="X109" i="263"/>
  <c r="Z109" i="263" s="1"/>
  <c r="X108" i="263"/>
  <c r="Z108" i="263" s="1"/>
  <c r="X106" i="263"/>
  <c r="Z106" i="263" s="1"/>
  <c r="X105" i="263"/>
  <c r="Z105" i="263" s="1"/>
  <c r="X104" i="263"/>
  <c r="Z104" i="263" s="1"/>
  <c r="X102" i="263"/>
  <c r="Z102" i="263" s="1"/>
  <c r="X101" i="263"/>
  <c r="Z101" i="263" s="1"/>
  <c r="X100" i="263"/>
  <c r="Z100" i="263" s="1"/>
  <c r="X99" i="263"/>
  <c r="Z99" i="263" s="1"/>
  <c r="X98" i="263"/>
  <c r="Z98" i="263" s="1"/>
  <c r="X96" i="263"/>
  <c r="Z96" i="263" s="1"/>
  <c r="X95" i="263"/>
  <c r="Z95" i="263" s="1"/>
  <c r="X94" i="263"/>
  <c r="Z94" i="263" s="1"/>
  <c r="X93" i="263"/>
  <c r="Z93" i="263" s="1"/>
  <c r="X92" i="263"/>
  <c r="Z92" i="263" s="1"/>
  <c r="X91" i="263"/>
  <c r="Z91" i="263" s="1"/>
  <c r="X90" i="263"/>
  <c r="Z90" i="263" s="1"/>
  <c r="X89" i="263"/>
  <c r="Z89" i="263" s="1"/>
  <c r="X88" i="263"/>
  <c r="Z88" i="263" s="1"/>
  <c r="X87" i="263"/>
  <c r="Z87" i="263" s="1"/>
  <c r="X85" i="263"/>
  <c r="Z85" i="263" s="1"/>
  <c r="X84" i="263"/>
  <c r="Z84" i="263" s="1"/>
  <c r="X82" i="263"/>
  <c r="Z82" i="263" s="1"/>
  <c r="X81" i="263"/>
  <c r="Z81" i="263" s="1"/>
  <c r="X80" i="263"/>
  <c r="Z80" i="263" s="1"/>
  <c r="X77" i="263"/>
  <c r="Z77" i="263" s="1"/>
  <c r="X76" i="263"/>
  <c r="Z76" i="263" s="1"/>
  <c r="X75" i="263"/>
  <c r="Z75" i="263" s="1"/>
  <c r="X74" i="263"/>
  <c r="Z74" i="263" s="1"/>
  <c r="X72" i="263"/>
  <c r="Z72" i="263" s="1"/>
  <c r="X71" i="263"/>
  <c r="Z71" i="263" s="1"/>
  <c r="X70" i="263"/>
  <c r="Z70" i="263" s="1"/>
  <c r="X69" i="263"/>
  <c r="Z69" i="263" s="1"/>
  <c r="X68" i="263"/>
  <c r="Z68" i="263" s="1"/>
  <c r="X67" i="263"/>
  <c r="Z67" i="263" s="1"/>
  <c r="X66" i="263"/>
  <c r="Z66" i="263" s="1"/>
  <c r="X65" i="263"/>
  <c r="Z65" i="263" s="1"/>
  <c r="X63" i="263"/>
  <c r="Z63" i="263" s="1"/>
  <c r="X62" i="263"/>
  <c r="Z62" i="263" s="1"/>
  <c r="X61" i="263"/>
  <c r="Z61" i="263" s="1"/>
  <c r="X60" i="263"/>
  <c r="Z60" i="263" s="1"/>
  <c r="X59" i="263"/>
  <c r="Z59" i="263" s="1"/>
  <c r="X58" i="263"/>
  <c r="Z58" i="263" s="1"/>
  <c r="X57" i="263"/>
  <c r="Z57" i="263" s="1"/>
  <c r="X56" i="263"/>
  <c r="Z56" i="263" s="1"/>
  <c r="X55" i="263"/>
  <c r="Z55" i="263" s="1"/>
  <c r="X54" i="263"/>
  <c r="Z54" i="263" s="1"/>
  <c r="X52" i="263"/>
  <c r="Z52" i="263" s="1"/>
  <c r="X50" i="263"/>
  <c r="Z50" i="263" s="1"/>
  <c r="X46" i="263"/>
  <c r="Z46" i="263" s="1"/>
  <c r="X45" i="263"/>
  <c r="Z45" i="263" s="1"/>
  <c r="X44" i="263"/>
  <c r="Z44" i="263" s="1"/>
  <c r="X43" i="263"/>
  <c r="Z43" i="263" s="1"/>
  <c r="X41" i="263"/>
  <c r="Z41" i="263" s="1"/>
  <c r="X40" i="263"/>
  <c r="Z40" i="263" s="1"/>
  <c r="X39" i="263"/>
  <c r="Z39" i="263" s="1"/>
  <c r="X38" i="263"/>
  <c r="Z38" i="263" s="1"/>
  <c r="X37" i="263"/>
  <c r="Z37" i="263" s="1"/>
  <c r="X36" i="263"/>
  <c r="Z36" i="263" s="1"/>
  <c r="X35" i="263"/>
  <c r="Z35" i="263" s="1"/>
  <c r="X33" i="263"/>
  <c r="Z33" i="263" s="1"/>
  <c r="X32" i="263"/>
  <c r="Z32" i="263" s="1"/>
  <c r="X31" i="263"/>
  <c r="Z31" i="263" s="1"/>
  <c r="X30" i="263"/>
  <c r="Z30" i="263" s="1"/>
  <c r="X29" i="263"/>
  <c r="Z29" i="263" s="1"/>
  <c r="X28" i="263"/>
  <c r="Z28" i="263" s="1"/>
  <c r="X26" i="263"/>
  <c r="Z26" i="263" s="1"/>
  <c r="X25" i="263"/>
  <c r="Z25" i="263" s="1"/>
  <c r="X23" i="263"/>
  <c r="Z23" i="263" s="1"/>
  <c r="X22" i="263"/>
  <c r="Z22" i="263" s="1"/>
  <c r="X21" i="263"/>
  <c r="Z21" i="263" s="1"/>
  <c r="X20" i="263"/>
  <c r="Z20" i="263" s="1"/>
  <c r="X19" i="263"/>
  <c r="Z19" i="263" s="1"/>
  <c r="X18" i="263"/>
  <c r="Z18" i="263" s="1"/>
  <c r="X17" i="263"/>
  <c r="Z17" i="263" s="1"/>
  <c r="X16" i="263"/>
  <c r="Z16" i="263" s="1"/>
  <c r="X15" i="263"/>
  <c r="Z15" i="263" s="1"/>
  <c r="X14" i="263"/>
  <c r="Z14" i="263" s="1"/>
  <c r="X12" i="263"/>
  <c r="Z12" i="263" s="1"/>
  <c r="X9" i="263"/>
  <c r="Z9" i="263" s="1"/>
  <c r="S160" i="263"/>
  <c r="X7" i="263"/>
  <c r="Z7" i="263" s="1"/>
  <c r="X6" i="263"/>
  <c r="Z6" i="263" s="1"/>
  <c r="X5" i="263"/>
  <c r="Z5" i="263" s="1"/>
  <c r="X4" i="263"/>
  <c r="Z4" i="263" s="1"/>
  <c r="X156" i="262"/>
  <c r="Z156" i="262" s="1"/>
  <c r="X150" i="262"/>
  <c r="Z150" i="262" s="1"/>
  <c r="X149" i="262"/>
  <c r="Z149" i="262" s="1"/>
  <c r="X148" i="262"/>
  <c r="Z148" i="262" s="1"/>
  <c r="X147" i="262"/>
  <c r="Z147" i="262" s="1"/>
  <c r="X146" i="262"/>
  <c r="Z146" i="262" s="1"/>
  <c r="X144" i="262"/>
  <c r="Z144" i="262" s="1"/>
  <c r="X143" i="262"/>
  <c r="Z143" i="262" s="1"/>
  <c r="X142" i="262"/>
  <c r="Z142" i="262" s="1"/>
  <c r="X140" i="262"/>
  <c r="Z140" i="262" s="1"/>
  <c r="X139" i="262"/>
  <c r="Z139" i="262" s="1"/>
  <c r="X138" i="262"/>
  <c r="Z138" i="262" s="1"/>
  <c r="X137" i="262"/>
  <c r="Z137" i="262" s="1"/>
  <c r="X136" i="262"/>
  <c r="Z136" i="262" s="1"/>
  <c r="X135" i="262"/>
  <c r="Z135" i="262" s="1"/>
  <c r="X134" i="262"/>
  <c r="Z134" i="262" s="1"/>
  <c r="X133" i="262"/>
  <c r="Z133" i="262" s="1"/>
  <c r="X132" i="262"/>
  <c r="Z132" i="262" s="1"/>
  <c r="X131" i="262"/>
  <c r="Z131" i="262" s="1"/>
  <c r="X130" i="262"/>
  <c r="Z130" i="262" s="1"/>
  <c r="X125" i="262"/>
  <c r="Z125" i="262" s="1"/>
  <c r="X124" i="262"/>
  <c r="Z124" i="262" s="1"/>
  <c r="X122" i="262"/>
  <c r="Z122" i="262" s="1"/>
  <c r="X120" i="262"/>
  <c r="Z120" i="262" s="1"/>
  <c r="X119" i="262"/>
  <c r="Z119" i="262" s="1"/>
  <c r="X118" i="262"/>
  <c r="Z118" i="262" s="1"/>
  <c r="X117" i="262"/>
  <c r="Z117" i="262" s="1"/>
  <c r="X116" i="262"/>
  <c r="Z116" i="262" s="1"/>
  <c r="X115" i="262"/>
  <c r="Z115" i="262" s="1"/>
  <c r="X113" i="262"/>
  <c r="Z113" i="262" s="1"/>
  <c r="X112" i="262"/>
  <c r="Z112" i="262" s="1"/>
  <c r="X111" i="262"/>
  <c r="Z111" i="262" s="1"/>
  <c r="X110" i="262"/>
  <c r="Z110" i="262" s="1"/>
  <c r="X109" i="262"/>
  <c r="Z109" i="262" s="1"/>
  <c r="X108" i="262"/>
  <c r="Z108" i="262" s="1"/>
  <c r="X106" i="262"/>
  <c r="Z106" i="262" s="1"/>
  <c r="X105" i="262"/>
  <c r="Z105" i="262" s="1"/>
  <c r="X104" i="262"/>
  <c r="Z104" i="262" s="1"/>
  <c r="X103" i="262"/>
  <c r="Z103" i="262" s="1"/>
  <c r="X102" i="262"/>
  <c r="Z102" i="262" s="1"/>
  <c r="X101" i="262"/>
  <c r="Z101" i="262" s="1"/>
  <c r="X100" i="262"/>
  <c r="Z100" i="262" s="1"/>
  <c r="X99" i="262"/>
  <c r="Z99" i="262" s="1"/>
  <c r="X98" i="262"/>
  <c r="Z98" i="262" s="1"/>
  <c r="X97" i="262"/>
  <c r="Z97" i="262" s="1"/>
  <c r="X96" i="262"/>
  <c r="Z96" i="262" s="1"/>
  <c r="X93" i="262"/>
  <c r="Z93" i="262" s="1"/>
  <c r="X92" i="262"/>
  <c r="Z92" i="262" s="1"/>
  <c r="X91" i="262"/>
  <c r="Z91" i="262" s="1"/>
  <c r="X90" i="262"/>
  <c r="Z90" i="262" s="1"/>
  <c r="X88" i="262"/>
  <c r="Z88" i="262" s="1"/>
  <c r="X87" i="262"/>
  <c r="Z87" i="262" s="1"/>
  <c r="X86" i="262"/>
  <c r="Z86" i="262" s="1"/>
  <c r="X85" i="262"/>
  <c r="Z85" i="262" s="1"/>
  <c r="X84" i="262"/>
  <c r="Z84" i="262" s="1"/>
  <c r="X83" i="262"/>
  <c r="Z83" i="262" s="1"/>
  <c r="X82" i="262"/>
  <c r="Z82" i="262" s="1"/>
  <c r="X81" i="262"/>
  <c r="Z81" i="262" s="1"/>
  <c r="X80" i="262"/>
  <c r="Z80" i="262" s="1"/>
  <c r="X79" i="262"/>
  <c r="Z79" i="262" s="1"/>
  <c r="X78" i="262"/>
  <c r="Z78" i="262" s="1"/>
  <c r="X77" i="262"/>
  <c r="Z77" i="262" s="1"/>
  <c r="X76" i="262"/>
  <c r="Z76" i="262" s="1"/>
  <c r="X73" i="262"/>
  <c r="Z73" i="262" s="1"/>
  <c r="X72" i="262"/>
  <c r="Z72" i="262" s="1"/>
  <c r="X71" i="262"/>
  <c r="Z71" i="262" s="1"/>
  <c r="X70" i="262"/>
  <c r="Z70" i="262" s="1"/>
  <c r="X69" i="262"/>
  <c r="Z69" i="262" s="1"/>
  <c r="X68" i="262"/>
  <c r="Z68" i="262" s="1"/>
  <c r="X67" i="262"/>
  <c r="Z67" i="262" s="1"/>
  <c r="X64" i="262"/>
  <c r="Z64" i="262" s="1"/>
  <c r="X63" i="262"/>
  <c r="Z63" i="262" s="1"/>
  <c r="X60" i="262"/>
  <c r="Z60" i="262" s="1"/>
  <c r="X59" i="262"/>
  <c r="Z59" i="262" s="1"/>
  <c r="X58" i="262"/>
  <c r="Z58" i="262" s="1"/>
  <c r="X57" i="262"/>
  <c r="Z57" i="262" s="1"/>
  <c r="X55" i="262"/>
  <c r="Z55" i="262" s="1"/>
  <c r="X54" i="262"/>
  <c r="Z54" i="262" s="1"/>
  <c r="X53" i="262"/>
  <c r="Z53" i="262" s="1"/>
  <c r="X49" i="262"/>
  <c r="Z49" i="262" s="1"/>
  <c r="X48" i="262"/>
  <c r="Z48" i="262" s="1"/>
  <c r="X47" i="262"/>
  <c r="Z47" i="262" s="1"/>
  <c r="X46" i="262"/>
  <c r="Z46" i="262" s="1"/>
  <c r="X45" i="262"/>
  <c r="Z45" i="262" s="1"/>
  <c r="X44" i="262"/>
  <c r="Z44" i="262" s="1"/>
  <c r="X43" i="262"/>
  <c r="Z43" i="262" s="1"/>
  <c r="X41" i="262"/>
  <c r="Z41" i="262" s="1"/>
  <c r="X40" i="262"/>
  <c r="Z40" i="262" s="1"/>
  <c r="X39" i="262"/>
  <c r="Z39" i="262" s="1"/>
  <c r="X38" i="262"/>
  <c r="Z38" i="262" s="1"/>
  <c r="X37" i="262"/>
  <c r="Z37" i="262" s="1"/>
  <c r="X36" i="262"/>
  <c r="Z36" i="262" s="1"/>
  <c r="X35" i="262"/>
  <c r="Z35" i="262" s="1"/>
  <c r="X34" i="262"/>
  <c r="Z34" i="262" s="1"/>
  <c r="X32" i="262"/>
  <c r="Z32" i="262" s="1"/>
  <c r="X31" i="262"/>
  <c r="Z31" i="262" s="1"/>
  <c r="X30" i="262"/>
  <c r="Z30" i="262" s="1"/>
  <c r="X29" i="262"/>
  <c r="Z29" i="262" s="1"/>
  <c r="X28" i="262"/>
  <c r="Z28" i="262" s="1"/>
  <c r="X27" i="262"/>
  <c r="Z27" i="262" s="1"/>
  <c r="X26" i="262"/>
  <c r="Z26" i="262" s="1"/>
  <c r="X25" i="262"/>
  <c r="Z25" i="262" s="1"/>
  <c r="X24" i="262"/>
  <c r="Z24" i="262" s="1"/>
  <c r="X23" i="262"/>
  <c r="Z23" i="262" s="1"/>
  <c r="X22" i="262"/>
  <c r="Z22" i="262" s="1"/>
  <c r="X21" i="262"/>
  <c r="Z21" i="262" s="1"/>
  <c r="X20" i="262"/>
  <c r="Z20" i="262" s="1"/>
  <c r="X19" i="262"/>
  <c r="Z19" i="262" s="1"/>
  <c r="X18" i="262"/>
  <c r="Z18" i="262" s="1"/>
  <c r="X17" i="262"/>
  <c r="Z17" i="262" s="1"/>
  <c r="X16" i="262"/>
  <c r="Z16" i="262" s="1"/>
  <c r="X15" i="262"/>
  <c r="Z15" i="262" s="1"/>
  <c r="X14" i="262"/>
  <c r="Z14" i="262" s="1"/>
  <c r="X13" i="262"/>
  <c r="Z13" i="262" s="1"/>
  <c r="X10" i="262"/>
  <c r="Z10" i="262" s="1"/>
  <c r="X9" i="262"/>
  <c r="Z9" i="262" s="1"/>
  <c r="X7" i="262"/>
  <c r="Z7" i="262" s="1"/>
  <c r="X6" i="262"/>
  <c r="Z6" i="262" s="1"/>
  <c r="X4" i="262"/>
  <c r="Z4" i="262" s="1"/>
  <c r="W152" i="261"/>
  <c r="Y152" i="261" s="1"/>
  <c r="W149" i="261"/>
  <c r="Y149" i="261" s="1"/>
  <c r="W148" i="261"/>
  <c r="Y148" i="261" s="1"/>
  <c r="W147" i="261"/>
  <c r="Y147" i="261" s="1"/>
  <c r="W146" i="261"/>
  <c r="Y146" i="261" s="1"/>
  <c r="W145" i="261"/>
  <c r="Y145" i="261" s="1"/>
  <c r="W144" i="261"/>
  <c r="Y144" i="261" s="1"/>
  <c r="W143" i="261"/>
  <c r="Y143" i="261" s="1"/>
  <c r="W142" i="261"/>
  <c r="Y142" i="261" s="1"/>
  <c r="W141" i="261"/>
  <c r="Y141" i="261" s="1"/>
  <c r="W140" i="261"/>
  <c r="Y140" i="261" s="1"/>
  <c r="W139" i="261"/>
  <c r="Y139" i="261" s="1"/>
  <c r="W138" i="261"/>
  <c r="Y138" i="261" s="1"/>
  <c r="W137" i="261"/>
  <c r="Y137" i="261" s="1"/>
  <c r="W136" i="261"/>
  <c r="Y136" i="261" s="1"/>
  <c r="W135" i="261"/>
  <c r="Y135" i="261" s="1"/>
  <c r="W134" i="261"/>
  <c r="Y134" i="261" s="1"/>
  <c r="W132" i="261"/>
  <c r="Y132" i="261" s="1"/>
  <c r="W131" i="261"/>
  <c r="Y131" i="261" s="1"/>
  <c r="W130" i="261"/>
  <c r="Y130" i="261" s="1"/>
  <c r="W129" i="261"/>
  <c r="Y129" i="261" s="1"/>
  <c r="W128" i="261"/>
  <c r="Y128" i="261" s="1"/>
  <c r="W127" i="261"/>
  <c r="Y127" i="261" s="1"/>
  <c r="W126" i="261"/>
  <c r="Y126" i="261" s="1"/>
  <c r="W125" i="261"/>
  <c r="Y125" i="261" s="1"/>
  <c r="W124" i="261"/>
  <c r="Y124" i="261" s="1"/>
  <c r="W122" i="261"/>
  <c r="Y122" i="261" s="1"/>
  <c r="W121" i="261"/>
  <c r="Y121" i="261" s="1"/>
  <c r="W120" i="261"/>
  <c r="Y120" i="261" s="1"/>
  <c r="W119" i="261"/>
  <c r="Y119" i="261" s="1"/>
  <c r="W118" i="261"/>
  <c r="Y118" i="261" s="1"/>
  <c r="W115" i="261"/>
  <c r="Y115" i="261" s="1"/>
  <c r="W114" i="261"/>
  <c r="Y114" i="261" s="1"/>
  <c r="W113" i="261"/>
  <c r="Y113" i="261" s="1"/>
  <c r="W112" i="261"/>
  <c r="Y112" i="261" s="1"/>
  <c r="W110" i="261"/>
  <c r="Y110" i="261" s="1"/>
  <c r="W109" i="261"/>
  <c r="Y109" i="261" s="1"/>
  <c r="W108" i="261"/>
  <c r="Y108" i="261" s="1"/>
  <c r="W107" i="261"/>
  <c r="Y107" i="261" s="1"/>
  <c r="W106" i="261"/>
  <c r="Y106" i="261" s="1"/>
  <c r="W105" i="261"/>
  <c r="Y105" i="261" s="1"/>
  <c r="W104" i="261"/>
  <c r="Y104" i="261" s="1"/>
  <c r="W103" i="261"/>
  <c r="Y103" i="261" s="1"/>
  <c r="W102" i="261"/>
  <c r="Y102" i="261" s="1"/>
  <c r="W101" i="261"/>
  <c r="Y101" i="261" s="1"/>
  <c r="W100" i="261"/>
  <c r="Y100" i="261" s="1"/>
  <c r="W99" i="261"/>
  <c r="Y99" i="261" s="1"/>
  <c r="W98" i="261"/>
  <c r="Y98" i="261" s="1"/>
  <c r="W96" i="261"/>
  <c r="Y96" i="261" s="1"/>
  <c r="W95" i="261"/>
  <c r="Y95" i="261" s="1"/>
  <c r="W94" i="261"/>
  <c r="Y94" i="261" s="1"/>
  <c r="W93" i="261"/>
  <c r="Y93" i="261" s="1"/>
  <c r="W91" i="261"/>
  <c r="Y91" i="261" s="1"/>
  <c r="W90" i="261"/>
  <c r="Y90" i="261" s="1"/>
  <c r="W89" i="261"/>
  <c r="Y89" i="261" s="1"/>
  <c r="W88" i="261"/>
  <c r="Y88" i="261" s="1"/>
  <c r="W87" i="261"/>
  <c r="Y87" i="261" s="1"/>
  <c r="W86" i="261"/>
  <c r="Y86" i="261" s="1"/>
  <c r="W84" i="261"/>
  <c r="Y84" i="261" s="1"/>
  <c r="W83" i="261"/>
  <c r="Y83" i="261" s="1"/>
  <c r="W82" i="261"/>
  <c r="Y82" i="261" s="1"/>
  <c r="W81" i="261"/>
  <c r="Y81" i="261" s="1"/>
  <c r="W80" i="261"/>
  <c r="Y80" i="261" s="1"/>
  <c r="W79" i="261"/>
  <c r="Y79" i="261" s="1"/>
  <c r="W77" i="261"/>
  <c r="Y77" i="261" s="1"/>
  <c r="W76" i="261"/>
  <c r="Y76" i="261" s="1"/>
  <c r="W75" i="261"/>
  <c r="Y75" i="261" s="1"/>
  <c r="W74" i="261"/>
  <c r="Y74" i="261" s="1"/>
  <c r="W73" i="261"/>
  <c r="Y73" i="261" s="1"/>
  <c r="W71" i="261"/>
  <c r="Y71" i="261" s="1"/>
  <c r="W70" i="261"/>
  <c r="Y70" i="261" s="1"/>
  <c r="W69" i="261"/>
  <c r="Y69" i="261" s="1"/>
  <c r="W66" i="261"/>
  <c r="Y66" i="261" s="1"/>
  <c r="W64" i="261"/>
  <c r="Y64" i="261" s="1"/>
  <c r="W63" i="261"/>
  <c r="Y63" i="261" s="1"/>
  <c r="W62" i="261"/>
  <c r="Y62" i="261" s="1"/>
  <c r="W61" i="261"/>
  <c r="Y61" i="261" s="1"/>
  <c r="W60" i="261"/>
  <c r="Y60" i="261" s="1"/>
  <c r="W58" i="261"/>
  <c r="Y58" i="261" s="1"/>
  <c r="W57" i="261"/>
  <c r="Y57" i="261" s="1"/>
  <c r="W56" i="261"/>
  <c r="Y56" i="261" s="1"/>
  <c r="W55" i="261"/>
  <c r="Y55" i="261" s="1"/>
  <c r="W54" i="261"/>
  <c r="Y54" i="261" s="1"/>
  <c r="W53" i="261"/>
  <c r="Y53" i="261" s="1"/>
  <c r="W52" i="261"/>
  <c r="Y52" i="261" s="1"/>
  <c r="W51" i="261"/>
  <c r="Y51" i="261" s="1"/>
  <c r="W50" i="261"/>
  <c r="Y50" i="261" s="1"/>
  <c r="W48" i="261"/>
  <c r="Y48" i="261" s="1"/>
  <c r="W47" i="261"/>
  <c r="Y47" i="261" s="1"/>
  <c r="W46" i="261"/>
  <c r="Y46" i="261" s="1"/>
  <c r="W44" i="261"/>
  <c r="Y44" i="261" s="1"/>
  <c r="W43" i="261"/>
  <c r="Y43" i="261" s="1"/>
  <c r="W42" i="261"/>
  <c r="Y42" i="261" s="1"/>
  <c r="W41" i="261"/>
  <c r="Y41" i="261" s="1"/>
  <c r="W40" i="261"/>
  <c r="Y40" i="261" s="1"/>
  <c r="W38" i="261"/>
  <c r="Y38" i="261" s="1"/>
  <c r="W37" i="261"/>
  <c r="Y37" i="261" s="1"/>
  <c r="W36" i="261"/>
  <c r="Y36" i="261" s="1"/>
  <c r="W35" i="261"/>
  <c r="Y35" i="261" s="1"/>
  <c r="W34" i="261"/>
  <c r="Y34" i="261" s="1"/>
  <c r="W33" i="261"/>
  <c r="Y33" i="261" s="1"/>
  <c r="W32" i="261"/>
  <c r="Y32" i="261" s="1"/>
  <c r="W30" i="261"/>
  <c r="Y30" i="261" s="1"/>
  <c r="W29" i="261"/>
  <c r="Y29" i="261" s="1"/>
  <c r="W28" i="261"/>
  <c r="Y28" i="261" s="1"/>
  <c r="W27" i="261"/>
  <c r="Y27" i="261" s="1"/>
  <c r="W24" i="261"/>
  <c r="Y24" i="261" s="1"/>
  <c r="W23" i="261"/>
  <c r="Y23" i="261" s="1"/>
  <c r="W22" i="261"/>
  <c r="Y22" i="261" s="1"/>
  <c r="W21" i="261"/>
  <c r="Y21" i="261" s="1"/>
  <c r="W19" i="261"/>
  <c r="Y19" i="261" s="1"/>
  <c r="W18" i="261"/>
  <c r="Y18" i="261" s="1"/>
  <c r="W17" i="261"/>
  <c r="Y17" i="261" s="1"/>
  <c r="W16" i="261"/>
  <c r="Y16" i="261" s="1"/>
  <c r="W15" i="261"/>
  <c r="Y15" i="261" s="1"/>
  <c r="W12" i="261"/>
  <c r="Y12" i="261" s="1"/>
  <c r="W11" i="261"/>
  <c r="Y11" i="261" s="1"/>
  <c r="W10" i="261"/>
  <c r="Y10" i="261" s="1"/>
  <c r="W9" i="261"/>
  <c r="Y9" i="261" s="1"/>
  <c r="R162" i="261"/>
  <c r="W7" i="261"/>
  <c r="Y7" i="261" s="1"/>
  <c r="W6" i="261"/>
  <c r="Y6" i="261" s="1"/>
  <c r="W5" i="261"/>
  <c r="Y5" i="261" s="1"/>
  <c r="W4" i="261"/>
  <c r="Y4" i="261" s="1"/>
  <c r="W3" i="261"/>
  <c r="Y3" i="261" s="1"/>
  <c r="W151" i="260"/>
  <c r="Y151" i="260" s="1"/>
  <c r="W150" i="260"/>
  <c r="Y150" i="260" s="1"/>
  <c r="W149" i="260"/>
  <c r="Y149" i="260" s="1"/>
  <c r="W148" i="260"/>
  <c r="Y148" i="260" s="1"/>
  <c r="W146" i="260"/>
  <c r="Y146" i="260" s="1"/>
  <c r="W145" i="260"/>
  <c r="Y145" i="260" s="1"/>
  <c r="W144" i="260"/>
  <c r="Y144" i="260" s="1"/>
  <c r="W142" i="260"/>
  <c r="Y142" i="260" s="1"/>
  <c r="W141" i="260"/>
  <c r="Y141" i="260" s="1"/>
  <c r="W140" i="260"/>
  <c r="Y140" i="260" s="1"/>
  <c r="W139" i="260"/>
  <c r="Y139" i="260" s="1"/>
  <c r="W138" i="260"/>
  <c r="Y138" i="260" s="1"/>
  <c r="W137" i="260"/>
  <c r="Y137" i="260" s="1"/>
  <c r="W135" i="260"/>
  <c r="Y135" i="260" s="1"/>
  <c r="W134" i="260"/>
  <c r="Y134" i="260" s="1"/>
  <c r="W133" i="260"/>
  <c r="Y133" i="260" s="1"/>
  <c r="W132" i="260"/>
  <c r="Y132" i="260" s="1"/>
  <c r="W131" i="260"/>
  <c r="Y131" i="260" s="1"/>
  <c r="W127" i="260"/>
  <c r="Y127" i="260" s="1"/>
  <c r="W126" i="260"/>
  <c r="Y126" i="260" s="1"/>
  <c r="W125" i="260"/>
  <c r="Y125" i="260" s="1"/>
  <c r="W124" i="260"/>
  <c r="Y124" i="260" s="1"/>
  <c r="W123" i="260"/>
  <c r="Y123" i="260" s="1"/>
  <c r="W122" i="260"/>
  <c r="Y122" i="260" s="1"/>
  <c r="W121" i="260"/>
  <c r="Y121" i="260" s="1"/>
  <c r="W120" i="260"/>
  <c r="Y120" i="260" s="1"/>
  <c r="W118" i="260"/>
  <c r="Y118" i="260" s="1"/>
  <c r="W117" i="260"/>
  <c r="Y117" i="260" s="1"/>
  <c r="W116" i="260"/>
  <c r="Y116" i="260" s="1"/>
  <c r="W114" i="260"/>
  <c r="Y114" i="260" s="1"/>
  <c r="W113" i="260"/>
  <c r="Y113" i="260" s="1"/>
  <c r="W112" i="260"/>
  <c r="Y112" i="260" s="1"/>
  <c r="W111" i="260"/>
  <c r="Y111" i="260" s="1"/>
  <c r="W110" i="260"/>
  <c r="Y110" i="260" s="1"/>
  <c r="W109" i="260"/>
  <c r="Y109" i="260" s="1"/>
  <c r="W108" i="260"/>
  <c r="Y108" i="260" s="1"/>
  <c r="W106" i="260"/>
  <c r="Y106" i="260" s="1"/>
  <c r="W105" i="260"/>
  <c r="Y105" i="260" s="1"/>
  <c r="W104" i="260"/>
  <c r="Y104" i="260" s="1"/>
  <c r="W103" i="260"/>
  <c r="Y103" i="260" s="1"/>
  <c r="W102" i="260"/>
  <c r="Y102" i="260" s="1"/>
  <c r="W101" i="260"/>
  <c r="Y101" i="260" s="1"/>
  <c r="W100" i="260"/>
  <c r="Y100" i="260" s="1"/>
  <c r="W99" i="260"/>
  <c r="Y99" i="260" s="1"/>
  <c r="W97" i="260"/>
  <c r="Y97" i="260" s="1"/>
  <c r="W96" i="260"/>
  <c r="Y96" i="260" s="1"/>
  <c r="W95" i="260"/>
  <c r="Y95" i="260" s="1"/>
  <c r="W94" i="260"/>
  <c r="Y94" i="260" s="1"/>
  <c r="W93" i="260"/>
  <c r="Y93" i="260" s="1"/>
  <c r="W92" i="260"/>
  <c r="Y92" i="260" s="1"/>
  <c r="W91" i="260"/>
  <c r="Y91" i="260" s="1"/>
  <c r="W90" i="260"/>
  <c r="Y90" i="260" s="1"/>
  <c r="W89" i="260"/>
  <c r="Y89" i="260" s="1"/>
  <c r="W86" i="260"/>
  <c r="Y86" i="260" s="1"/>
  <c r="W85" i="260"/>
  <c r="Y85" i="260" s="1"/>
  <c r="W84" i="260"/>
  <c r="Y84" i="260" s="1"/>
  <c r="W82" i="260"/>
  <c r="Y82" i="260" s="1"/>
  <c r="W81" i="260"/>
  <c r="Y81" i="260" s="1"/>
  <c r="W80" i="260"/>
  <c r="Y80" i="260" s="1"/>
  <c r="W79" i="260"/>
  <c r="Y79" i="260" s="1"/>
  <c r="W76" i="260"/>
  <c r="Y76" i="260" s="1"/>
  <c r="W75" i="260"/>
  <c r="Y75" i="260" s="1"/>
  <c r="W74" i="260"/>
  <c r="Y74" i="260" s="1"/>
  <c r="W73" i="260"/>
  <c r="Y73" i="260" s="1"/>
  <c r="W72" i="260"/>
  <c r="Y72" i="260" s="1"/>
  <c r="W71" i="260"/>
  <c r="Y71" i="260" s="1"/>
  <c r="W69" i="260"/>
  <c r="Y69" i="260" s="1"/>
  <c r="W68" i="260"/>
  <c r="Y68" i="260" s="1"/>
  <c r="W67" i="260"/>
  <c r="Y67" i="260" s="1"/>
  <c r="W66" i="260"/>
  <c r="Y66" i="260" s="1"/>
  <c r="W65" i="260"/>
  <c r="Y65" i="260" s="1"/>
  <c r="W64" i="260"/>
  <c r="Y64" i="260" s="1"/>
  <c r="W63" i="260"/>
  <c r="Y63" i="260" s="1"/>
  <c r="W61" i="260"/>
  <c r="Y61" i="260" s="1"/>
  <c r="W58" i="260"/>
  <c r="Y58" i="260" s="1"/>
  <c r="W56" i="260"/>
  <c r="Y56" i="260" s="1"/>
  <c r="W55" i="260"/>
  <c r="Y55" i="260" s="1"/>
  <c r="W54" i="260"/>
  <c r="Y54" i="260" s="1"/>
  <c r="W53" i="260"/>
  <c r="Y53" i="260" s="1"/>
  <c r="W52" i="260"/>
  <c r="Y52" i="260" s="1"/>
  <c r="W51" i="260"/>
  <c r="Y51" i="260" s="1"/>
  <c r="W50" i="260"/>
  <c r="Y50" i="260" s="1"/>
  <c r="W49" i="260"/>
  <c r="Y49" i="260" s="1"/>
  <c r="W48" i="260"/>
  <c r="Y48" i="260" s="1"/>
  <c r="W45" i="260"/>
  <c r="Y45" i="260" s="1"/>
  <c r="W44" i="260"/>
  <c r="Y44" i="260" s="1"/>
  <c r="W43" i="260"/>
  <c r="Y43" i="260" s="1"/>
  <c r="W42" i="260"/>
  <c r="Y42" i="260" s="1"/>
  <c r="W40" i="260"/>
  <c r="Y40" i="260" s="1"/>
  <c r="W39" i="260"/>
  <c r="Y39" i="260" s="1"/>
  <c r="W37" i="260"/>
  <c r="Y37" i="260" s="1"/>
  <c r="W36" i="260"/>
  <c r="Y36" i="260" s="1"/>
  <c r="W35" i="260"/>
  <c r="Y35" i="260" s="1"/>
  <c r="W34" i="260"/>
  <c r="Y34" i="260" s="1"/>
  <c r="W33" i="260"/>
  <c r="Y33" i="260" s="1"/>
  <c r="W32" i="260"/>
  <c r="Y32" i="260" s="1"/>
  <c r="W31" i="260"/>
  <c r="Y31" i="260" s="1"/>
  <c r="W30" i="260"/>
  <c r="Y30" i="260" s="1"/>
  <c r="W28" i="260"/>
  <c r="Y28" i="260" s="1"/>
  <c r="W26" i="260"/>
  <c r="Y26" i="260" s="1"/>
  <c r="W25" i="260"/>
  <c r="Y25" i="260" s="1"/>
  <c r="W24" i="260"/>
  <c r="Y24" i="260" s="1"/>
  <c r="W23" i="260"/>
  <c r="Y23" i="260" s="1"/>
  <c r="W22" i="260"/>
  <c r="Y22" i="260" s="1"/>
  <c r="W21" i="260"/>
  <c r="Y21" i="260" s="1"/>
  <c r="W19" i="260"/>
  <c r="Y19" i="260" s="1"/>
  <c r="W18" i="260"/>
  <c r="Y18" i="260" s="1"/>
  <c r="W14" i="260"/>
  <c r="Y14" i="260" s="1"/>
  <c r="W13" i="260"/>
  <c r="Y13" i="260" s="1"/>
  <c r="W12" i="260"/>
  <c r="Y12" i="260" s="1"/>
  <c r="W11" i="260"/>
  <c r="Y11" i="260" s="1"/>
  <c r="W8" i="260"/>
  <c r="Y8" i="260" s="1"/>
  <c r="W7" i="260"/>
  <c r="Y7" i="260" s="1"/>
  <c r="W6" i="260"/>
  <c r="Y6" i="260" s="1"/>
  <c r="W5" i="260"/>
  <c r="Y5" i="260" s="1"/>
  <c r="W150" i="249"/>
  <c r="W149" i="249"/>
  <c r="W148" i="249"/>
  <c r="W147" i="249"/>
  <c r="W146" i="249"/>
  <c r="W145" i="249"/>
  <c r="W144" i="249"/>
  <c r="W143" i="249"/>
  <c r="W142" i="249"/>
  <c r="W141" i="249"/>
  <c r="W140" i="249"/>
  <c r="W138" i="249"/>
  <c r="Y138" i="249" s="1"/>
  <c r="W137" i="249"/>
  <c r="Y137" i="249" s="1"/>
  <c r="W136" i="249"/>
  <c r="Y136" i="249" s="1"/>
  <c r="W133" i="249"/>
  <c r="Y133" i="249" s="1"/>
  <c r="W132" i="249"/>
  <c r="Y132" i="249" s="1"/>
  <c r="W131" i="249"/>
  <c r="Y131" i="249" s="1"/>
  <c r="W130" i="249"/>
  <c r="Y130" i="249" s="1"/>
  <c r="W128" i="249"/>
  <c r="Y128" i="249" s="1"/>
  <c r="W127" i="249"/>
  <c r="Y127" i="249" s="1"/>
  <c r="W126" i="249"/>
  <c r="Y126" i="249" s="1"/>
  <c r="W125" i="249"/>
  <c r="Y125" i="249" s="1"/>
  <c r="W124" i="249"/>
  <c r="Y124" i="249" s="1"/>
  <c r="W122" i="249"/>
  <c r="Y122" i="249" s="1"/>
  <c r="W121" i="249"/>
  <c r="Y121" i="249" s="1"/>
  <c r="W120" i="249"/>
  <c r="Y120" i="249" s="1"/>
  <c r="W119" i="249"/>
  <c r="Y119" i="249" s="1"/>
  <c r="W118" i="249"/>
  <c r="Y118" i="249" s="1"/>
  <c r="W117" i="249"/>
  <c r="Y117" i="249" s="1"/>
  <c r="W116" i="249"/>
  <c r="Y116" i="249" s="1"/>
  <c r="W115" i="249"/>
  <c r="Y115" i="249" s="1"/>
  <c r="W113" i="249"/>
  <c r="Y113" i="249" s="1"/>
  <c r="W111" i="249"/>
  <c r="Y111" i="249" s="1"/>
  <c r="W110" i="249"/>
  <c r="Y110" i="249" s="1"/>
  <c r="W108" i="249"/>
  <c r="Y108" i="249" s="1"/>
  <c r="W107" i="249"/>
  <c r="Y107" i="249" s="1"/>
  <c r="W106" i="249"/>
  <c r="Y106" i="249" s="1"/>
  <c r="W105" i="249"/>
  <c r="Y105" i="249" s="1"/>
  <c r="W104" i="249"/>
  <c r="Y104" i="249" s="1"/>
  <c r="W102" i="249"/>
  <c r="Y102" i="249" s="1"/>
  <c r="W101" i="249"/>
  <c r="Y101" i="249" s="1"/>
  <c r="W100" i="249"/>
  <c r="Y100" i="249" s="1"/>
  <c r="W99" i="249"/>
  <c r="Y99" i="249" s="1"/>
  <c r="W96" i="249"/>
  <c r="Y96" i="249" s="1"/>
  <c r="W95" i="249"/>
  <c r="Y95" i="249" s="1"/>
  <c r="W94" i="249"/>
  <c r="Y94" i="249" s="1"/>
  <c r="W93" i="249"/>
  <c r="Y93" i="249" s="1"/>
  <c r="W92" i="249"/>
  <c r="Y92" i="249" s="1"/>
  <c r="W91" i="249"/>
  <c r="Y91" i="249" s="1"/>
  <c r="W90" i="249"/>
  <c r="Y90" i="249" s="1"/>
  <c r="W89" i="249"/>
  <c r="Y89" i="249" s="1"/>
  <c r="W88" i="249"/>
  <c r="Y88" i="249" s="1"/>
  <c r="W87" i="249"/>
  <c r="Y87" i="249" s="1"/>
  <c r="W86" i="249"/>
  <c r="Y86" i="249" s="1"/>
  <c r="W85" i="249"/>
  <c r="Y85" i="249" s="1"/>
  <c r="W84" i="249"/>
  <c r="Y84" i="249" s="1"/>
  <c r="W83" i="249"/>
  <c r="Y83" i="249" s="1"/>
  <c r="W82" i="249"/>
  <c r="Y82" i="249" s="1"/>
  <c r="W81" i="249"/>
  <c r="Y81" i="249" s="1"/>
  <c r="W80" i="249"/>
  <c r="Y80" i="249" s="1"/>
  <c r="W79" i="249"/>
  <c r="Y79" i="249" s="1"/>
  <c r="W78" i="249"/>
  <c r="Y78" i="249" s="1"/>
  <c r="W76" i="249"/>
  <c r="Y76" i="249" s="1"/>
  <c r="W75" i="249"/>
  <c r="Y75" i="249" s="1"/>
  <c r="W74" i="249"/>
  <c r="Y74" i="249" s="1"/>
  <c r="W73" i="249"/>
  <c r="Y73" i="249" s="1"/>
  <c r="W72" i="249"/>
  <c r="Y72" i="249" s="1"/>
  <c r="W71" i="249"/>
  <c r="Y71" i="249" s="1"/>
  <c r="W70" i="249"/>
  <c r="Y70" i="249" s="1"/>
  <c r="W69" i="249"/>
  <c r="Y69" i="249" s="1"/>
  <c r="W68" i="249"/>
  <c r="Y68" i="249" s="1"/>
  <c r="W66" i="249"/>
  <c r="Y66" i="249" s="1"/>
  <c r="W65" i="249"/>
  <c r="Y65" i="249" s="1"/>
  <c r="W64" i="249"/>
  <c r="Y64" i="249" s="1"/>
  <c r="W63" i="249"/>
  <c r="Y63" i="249" s="1"/>
  <c r="W62" i="249"/>
  <c r="Y62" i="249" s="1"/>
  <c r="W61" i="249"/>
  <c r="Y61" i="249" s="1"/>
  <c r="W60" i="249"/>
  <c r="Y60" i="249" s="1"/>
  <c r="W58" i="249"/>
  <c r="Y58" i="249" s="1"/>
  <c r="W57" i="249"/>
  <c r="Y57" i="249" s="1"/>
  <c r="W56" i="249"/>
  <c r="Y56" i="249" s="1"/>
  <c r="W55" i="249"/>
  <c r="Y55" i="249" s="1"/>
  <c r="W54" i="249"/>
  <c r="Y54" i="249" s="1"/>
  <c r="W53" i="249"/>
  <c r="Y53" i="249" s="1"/>
  <c r="W52" i="249"/>
  <c r="Y52" i="249" s="1"/>
  <c r="W50" i="249"/>
  <c r="Y50" i="249" s="1"/>
  <c r="W49" i="249"/>
  <c r="Y49" i="249" s="1"/>
  <c r="W48" i="249"/>
  <c r="Y48" i="249" s="1"/>
  <c r="W47" i="249"/>
  <c r="Y47" i="249" s="1"/>
  <c r="W46" i="249"/>
  <c r="W45" i="249"/>
  <c r="Y45" i="249" s="1"/>
  <c r="W44" i="249"/>
  <c r="Y44" i="249" s="1"/>
  <c r="W43" i="249"/>
  <c r="Y43" i="249" s="1"/>
  <c r="W42" i="249"/>
  <c r="Y42" i="249" s="1"/>
  <c r="W41" i="249"/>
  <c r="Y41" i="249" s="1"/>
  <c r="W40" i="249"/>
  <c r="Y40" i="249" s="1"/>
  <c r="W39" i="249"/>
  <c r="Y39" i="249" s="1"/>
  <c r="W38" i="249"/>
  <c r="Y38" i="249" s="1"/>
  <c r="W37" i="249"/>
  <c r="Y37" i="249" s="1"/>
  <c r="W36" i="249"/>
  <c r="Y36" i="249" s="1"/>
  <c r="W35" i="249"/>
  <c r="Y35" i="249" s="1"/>
  <c r="W34" i="249"/>
  <c r="Y34" i="249" s="1"/>
  <c r="W33" i="249"/>
  <c r="Y33" i="249" s="1"/>
  <c r="W32" i="249"/>
  <c r="Y32" i="249" s="1"/>
  <c r="W31" i="249"/>
  <c r="Y31" i="249" s="1"/>
  <c r="W30" i="249"/>
  <c r="Y30" i="249" s="1"/>
  <c r="W29" i="249"/>
  <c r="Y29" i="249" s="1"/>
  <c r="W28" i="249"/>
  <c r="Y28" i="249" s="1"/>
  <c r="W26" i="249"/>
  <c r="Y26" i="249" s="1"/>
  <c r="W25" i="249"/>
  <c r="Y25" i="249" s="1"/>
  <c r="W24" i="249"/>
  <c r="Y24" i="249" s="1"/>
  <c r="W23" i="249"/>
  <c r="Y23" i="249" s="1"/>
  <c r="W22" i="249"/>
  <c r="Y22" i="249" s="1"/>
  <c r="W21" i="249"/>
  <c r="Y21" i="249" s="1"/>
  <c r="W20" i="249"/>
  <c r="Y20" i="249" s="1"/>
  <c r="W19" i="249"/>
  <c r="Y19" i="249" s="1"/>
  <c r="W18" i="249"/>
  <c r="Y18" i="249" s="1"/>
  <c r="W17" i="249"/>
  <c r="Y17" i="249" s="1"/>
  <c r="W16" i="249"/>
  <c r="Y16" i="249" s="1"/>
  <c r="W15" i="249"/>
  <c r="Y15" i="249" s="1"/>
  <c r="W14" i="249"/>
  <c r="Y14" i="249" s="1"/>
  <c r="W13" i="249"/>
  <c r="Y13" i="249" s="1"/>
  <c r="W12" i="249"/>
  <c r="Y12" i="249" s="1"/>
  <c r="W11" i="249"/>
  <c r="Y11" i="249" s="1"/>
  <c r="W10" i="249"/>
  <c r="Y10" i="249" s="1"/>
  <c r="W9" i="249"/>
  <c r="Y9" i="249" s="1"/>
  <c r="W7" i="249"/>
  <c r="Y7" i="249" s="1"/>
  <c r="W6" i="249"/>
  <c r="Y6" i="249" s="1"/>
  <c r="W5" i="249"/>
  <c r="Y5" i="249" s="1"/>
  <c r="W4" i="249"/>
  <c r="Y4" i="249" s="1"/>
  <c r="R152" i="249"/>
  <c r="S152" i="249"/>
  <c r="T152" i="249"/>
  <c r="U152" i="249"/>
  <c r="V152" i="249"/>
  <c r="W150" i="248"/>
  <c r="W146" i="248"/>
  <c r="W145" i="248"/>
  <c r="W144" i="248"/>
  <c r="W143" i="248"/>
  <c r="W142" i="248"/>
  <c r="W141" i="248"/>
  <c r="W140" i="248"/>
  <c r="W139" i="248"/>
  <c r="Y139" i="248" s="1"/>
  <c r="W138" i="248"/>
  <c r="Y138" i="248" s="1"/>
  <c r="W137" i="248"/>
  <c r="Y137" i="248" s="1"/>
  <c r="W136" i="248"/>
  <c r="Y136" i="248" s="1"/>
  <c r="W135" i="248"/>
  <c r="Y135" i="248" s="1"/>
  <c r="W134" i="248"/>
  <c r="Y134" i="248" s="1"/>
  <c r="W133" i="248"/>
  <c r="Y133" i="248" s="1"/>
  <c r="W132" i="248"/>
  <c r="Y132" i="248" s="1"/>
  <c r="W131" i="248"/>
  <c r="Y131" i="248" s="1"/>
  <c r="W130" i="248"/>
  <c r="Y130" i="248" s="1"/>
  <c r="W126" i="248"/>
  <c r="Y126" i="248" s="1"/>
  <c r="W124" i="248"/>
  <c r="Y124" i="248" s="1"/>
  <c r="W123" i="248"/>
  <c r="Y123" i="248" s="1"/>
  <c r="W122" i="248"/>
  <c r="Y122" i="248" s="1"/>
  <c r="W120" i="248"/>
  <c r="Y120" i="248" s="1"/>
  <c r="W119" i="248"/>
  <c r="Y119" i="248" s="1"/>
  <c r="W118" i="248"/>
  <c r="Y118" i="248" s="1"/>
  <c r="W116" i="248"/>
  <c r="Y116" i="248" s="1"/>
  <c r="W115" i="248"/>
  <c r="Y115" i="248" s="1"/>
  <c r="W114" i="248"/>
  <c r="Y114" i="248" s="1"/>
  <c r="W112" i="248"/>
  <c r="Y112" i="248" s="1"/>
  <c r="W107" i="248"/>
  <c r="Y107" i="248" s="1"/>
  <c r="W105" i="248"/>
  <c r="Y105" i="248" s="1"/>
  <c r="W103" i="248"/>
  <c r="Y103" i="248" s="1"/>
  <c r="W102" i="248"/>
  <c r="Y102" i="248" s="1"/>
  <c r="W100" i="248"/>
  <c r="Y100" i="248" s="1"/>
  <c r="W99" i="248"/>
  <c r="Y99" i="248" s="1"/>
  <c r="W97" i="248"/>
  <c r="Y97" i="248" s="1"/>
  <c r="W96" i="248"/>
  <c r="Y96" i="248" s="1"/>
  <c r="W95" i="248"/>
  <c r="Y95" i="248" s="1"/>
  <c r="W92" i="248"/>
  <c r="Y92" i="248" s="1"/>
  <c r="W91" i="248"/>
  <c r="Y91" i="248" s="1"/>
  <c r="W90" i="248"/>
  <c r="Y90" i="248" s="1"/>
  <c r="W89" i="248"/>
  <c r="Y89" i="248" s="1"/>
  <c r="W87" i="248"/>
  <c r="Y87" i="248" s="1"/>
  <c r="W81" i="248"/>
  <c r="Y81" i="248" s="1"/>
  <c r="W80" i="248"/>
  <c r="Y80" i="248" s="1"/>
  <c r="W79" i="248"/>
  <c r="Y79" i="248" s="1"/>
  <c r="W78" i="248"/>
  <c r="Y78" i="248" s="1"/>
  <c r="W77" i="248"/>
  <c r="Y77" i="248" s="1"/>
  <c r="W70" i="248"/>
  <c r="Y70" i="248" s="1"/>
  <c r="W67" i="248"/>
  <c r="Y67" i="248" s="1"/>
  <c r="W66" i="248"/>
  <c r="Y66" i="248" s="1"/>
  <c r="W64" i="248"/>
  <c r="Y64" i="248" s="1"/>
  <c r="W61" i="248"/>
  <c r="Y61" i="248" s="1"/>
  <c r="W59" i="248"/>
  <c r="Y59" i="248" s="1"/>
  <c r="W58" i="248"/>
  <c r="Y58" i="248" s="1"/>
  <c r="W57" i="248"/>
  <c r="Y57" i="248" s="1"/>
  <c r="W55" i="248"/>
  <c r="Y55" i="248" s="1"/>
  <c r="W54" i="248"/>
  <c r="Y54" i="248" s="1"/>
  <c r="W53" i="248"/>
  <c r="Y53" i="248" s="1"/>
  <c r="W52" i="248"/>
  <c r="Y52" i="248" s="1"/>
  <c r="W51" i="248"/>
  <c r="Y51" i="248" s="1"/>
  <c r="W50" i="248"/>
  <c r="Y50" i="248" s="1"/>
  <c r="W49" i="248"/>
  <c r="Y49" i="248" s="1"/>
  <c r="W48" i="248"/>
  <c r="Y48" i="248" s="1"/>
  <c r="W45" i="248"/>
  <c r="Y45" i="248" s="1"/>
  <c r="W44" i="248"/>
  <c r="Y44" i="248" s="1"/>
  <c r="W43" i="248"/>
  <c r="Y43" i="248" s="1"/>
  <c r="W42" i="248"/>
  <c r="Y42" i="248" s="1"/>
  <c r="W41" i="248"/>
  <c r="Y41" i="248" s="1"/>
  <c r="W40" i="248"/>
  <c r="Y40" i="248" s="1"/>
  <c r="W39" i="248"/>
  <c r="Y39" i="248" s="1"/>
  <c r="W38" i="248"/>
  <c r="Y38" i="248" s="1"/>
  <c r="W36" i="248"/>
  <c r="Y36" i="248" s="1"/>
  <c r="W30" i="248"/>
  <c r="Y30" i="248" s="1"/>
  <c r="W28" i="248"/>
  <c r="Y28" i="248" s="1"/>
  <c r="W27" i="248"/>
  <c r="Y27" i="248" s="1"/>
  <c r="W25" i="248"/>
  <c r="Y25" i="248" s="1"/>
  <c r="W24" i="248"/>
  <c r="Y24" i="248" s="1"/>
  <c r="W23" i="248"/>
  <c r="Y23" i="248" s="1"/>
  <c r="W21" i="248"/>
  <c r="Y21" i="248" s="1"/>
  <c r="W20" i="248"/>
  <c r="Y20" i="248" s="1"/>
  <c r="W19" i="248"/>
  <c r="Y19" i="248" s="1"/>
  <c r="W18" i="248"/>
  <c r="Y18" i="248" s="1"/>
  <c r="W17" i="248"/>
  <c r="Y17" i="248" s="1"/>
  <c r="W15" i="248"/>
  <c r="Y15" i="248" s="1"/>
  <c r="W14" i="248"/>
  <c r="Y14" i="248" s="1"/>
  <c r="W13" i="248"/>
  <c r="Y13" i="248" s="1"/>
  <c r="W12" i="248"/>
  <c r="Y12" i="248" s="1"/>
  <c r="W11" i="248"/>
  <c r="Y11" i="248" s="1"/>
  <c r="W9" i="248"/>
  <c r="Y9" i="248" s="1"/>
  <c r="W6" i="248"/>
  <c r="Y6" i="248" s="1"/>
  <c r="W5" i="248"/>
  <c r="Y5" i="248" s="1"/>
  <c r="W3" i="248"/>
  <c r="Y3" i="248" s="1"/>
  <c r="W148" i="247"/>
  <c r="W146" i="247"/>
  <c r="W144" i="247"/>
  <c r="W141" i="247"/>
  <c r="W140" i="247"/>
  <c r="W139" i="247"/>
  <c r="W138" i="247"/>
  <c r="Y138" i="247" s="1"/>
  <c r="W137" i="247"/>
  <c r="Y137" i="247" s="1"/>
  <c r="W134" i="247"/>
  <c r="Y134" i="247" s="1"/>
  <c r="W133" i="247"/>
  <c r="Y133" i="247" s="1"/>
  <c r="W128" i="247"/>
  <c r="Y128" i="247" s="1"/>
  <c r="W126" i="247"/>
  <c r="Y126" i="247" s="1"/>
  <c r="W125" i="247"/>
  <c r="Y125" i="247" s="1"/>
  <c r="W124" i="247"/>
  <c r="Y124" i="247" s="1"/>
  <c r="W123" i="247"/>
  <c r="Y123" i="247" s="1"/>
  <c r="W122" i="247"/>
  <c r="Y122" i="247" s="1"/>
  <c r="W120" i="247"/>
  <c r="Y120" i="247" s="1"/>
  <c r="W110" i="247"/>
  <c r="Y110" i="247" s="1"/>
  <c r="W102" i="247"/>
  <c r="Y102" i="247" s="1"/>
  <c r="W99" i="247"/>
  <c r="Y99" i="247" s="1"/>
  <c r="W98" i="247"/>
  <c r="Y98" i="247" s="1"/>
  <c r="W97" i="247"/>
  <c r="Y97" i="247" s="1"/>
  <c r="W96" i="247"/>
  <c r="Y96" i="247" s="1"/>
  <c r="W95" i="247"/>
  <c r="Y95" i="247" s="1"/>
  <c r="W94" i="247"/>
  <c r="Y94" i="247" s="1"/>
  <c r="W93" i="247"/>
  <c r="Y93" i="247" s="1"/>
  <c r="W90" i="247"/>
  <c r="Y90" i="247" s="1"/>
  <c r="W88" i="247"/>
  <c r="Y88" i="247" s="1"/>
  <c r="W84" i="247"/>
  <c r="Y84" i="247" s="1"/>
  <c r="W81" i="247"/>
  <c r="Y81" i="247" s="1"/>
  <c r="W78" i="247"/>
  <c r="Y78" i="247" s="1"/>
  <c r="W76" i="247"/>
  <c r="Y76" i="247" s="1"/>
  <c r="W75" i="247"/>
  <c r="Y75" i="247" s="1"/>
  <c r="W73" i="247"/>
  <c r="Y73" i="247" s="1"/>
  <c r="W72" i="247"/>
  <c r="Y72" i="247" s="1"/>
  <c r="W71" i="247"/>
  <c r="Y71" i="247" s="1"/>
  <c r="W68" i="247"/>
  <c r="Y68" i="247" s="1"/>
  <c r="W66" i="247"/>
  <c r="Y66" i="247" s="1"/>
  <c r="W64" i="247"/>
  <c r="Y64" i="247" s="1"/>
  <c r="W62" i="247"/>
  <c r="Y62" i="247" s="1"/>
  <c r="W61" i="247"/>
  <c r="Y61" i="247" s="1"/>
  <c r="W60" i="247"/>
  <c r="Y60" i="247" s="1"/>
  <c r="W57" i="247"/>
  <c r="Y57" i="247" s="1"/>
  <c r="W55" i="247"/>
  <c r="Y55" i="247" s="1"/>
  <c r="W54" i="247"/>
  <c r="Y54" i="247" s="1"/>
  <c r="W53" i="247"/>
  <c r="Y53" i="247" s="1"/>
  <c r="W52" i="247"/>
  <c r="Y52" i="247" s="1"/>
  <c r="W50" i="247"/>
  <c r="Y50" i="247" s="1"/>
  <c r="W49" i="247"/>
  <c r="Y49" i="247" s="1"/>
  <c r="W47" i="247"/>
  <c r="Y47" i="247" s="1"/>
  <c r="W46" i="247"/>
  <c r="Y46" i="247" s="1"/>
  <c r="W44" i="247"/>
  <c r="Y44" i="247" s="1"/>
  <c r="W42" i="247"/>
  <c r="Y42" i="247" s="1"/>
  <c r="W41" i="247"/>
  <c r="Y41" i="247" s="1"/>
  <c r="W39" i="247"/>
  <c r="Y39" i="247" s="1"/>
  <c r="W38" i="247"/>
  <c r="Y38" i="247" s="1"/>
  <c r="W34" i="247"/>
  <c r="Y34" i="247" s="1"/>
  <c r="W33" i="247"/>
  <c r="Y33" i="247" s="1"/>
  <c r="W32" i="247"/>
  <c r="Y32" i="247" s="1"/>
  <c r="W30" i="247"/>
  <c r="Y30" i="247" s="1"/>
  <c r="W29" i="247"/>
  <c r="Y29" i="247" s="1"/>
  <c r="W28" i="247"/>
  <c r="Y28" i="247" s="1"/>
  <c r="W27" i="247"/>
  <c r="Y27" i="247" s="1"/>
  <c r="W26" i="247"/>
  <c r="Y26" i="247" s="1"/>
  <c r="W25" i="247"/>
  <c r="Y25" i="247" s="1"/>
  <c r="W23" i="247"/>
  <c r="Y23" i="247" s="1"/>
  <c r="W22" i="247"/>
  <c r="Y22" i="247" s="1"/>
  <c r="W21" i="247"/>
  <c r="Y21" i="247" s="1"/>
  <c r="W20" i="247"/>
  <c r="Y20" i="247" s="1"/>
  <c r="W19" i="247"/>
  <c r="Y19" i="247" s="1"/>
  <c r="W17" i="247"/>
  <c r="Y17" i="247" s="1"/>
  <c r="W14" i="247"/>
  <c r="Y14" i="247" s="1"/>
  <c r="W13" i="247"/>
  <c r="Y13" i="247" s="1"/>
  <c r="W12" i="247"/>
  <c r="Y12" i="247" s="1"/>
  <c r="W10" i="247"/>
  <c r="Y10" i="247" s="1"/>
  <c r="W9" i="247"/>
  <c r="Y9" i="247" s="1"/>
  <c r="W8" i="247"/>
  <c r="Y8" i="247" s="1"/>
  <c r="W6" i="247"/>
  <c r="Y6" i="247" s="1"/>
  <c r="W3" i="247"/>
  <c r="Y3" i="247" s="1"/>
  <c r="W136" i="246"/>
  <c r="Y136" i="246" s="1"/>
  <c r="W146" i="246"/>
  <c r="W148" i="246"/>
  <c r="W145" i="246"/>
  <c r="W144" i="246"/>
  <c r="W142" i="246"/>
  <c r="W141" i="246"/>
  <c r="W140" i="246"/>
  <c r="W139" i="246"/>
  <c r="W138" i="246"/>
  <c r="Y138" i="246" s="1"/>
  <c r="W137" i="246"/>
  <c r="Y137" i="246" s="1"/>
  <c r="W135" i="246"/>
  <c r="Y135" i="246" s="1"/>
  <c r="W133" i="246"/>
  <c r="Y133" i="246" s="1"/>
  <c r="W132" i="246"/>
  <c r="Y132" i="246" s="1"/>
  <c r="W131" i="246"/>
  <c r="Y131" i="246" s="1"/>
  <c r="W129" i="246"/>
  <c r="Y129" i="246" s="1"/>
  <c r="W128" i="246"/>
  <c r="Y128" i="246" s="1"/>
  <c r="W127" i="246"/>
  <c r="Y127" i="246" s="1"/>
  <c r="W125" i="246"/>
  <c r="Y125" i="246" s="1"/>
  <c r="W124" i="246"/>
  <c r="Y124" i="246" s="1"/>
  <c r="W123" i="246"/>
  <c r="Y123" i="246" s="1"/>
  <c r="W122" i="246"/>
  <c r="Y122" i="246" s="1"/>
  <c r="W121" i="246"/>
  <c r="Y121" i="246" s="1"/>
  <c r="W120" i="246"/>
  <c r="Y120" i="246" s="1"/>
  <c r="W119" i="246"/>
  <c r="Y119" i="246" s="1"/>
  <c r="W118" i="246"/>
  <c r="Y118" i="246" s="1"/>
  <c r="W117" i="246"/>
  <c r="Y117" i="246" s="1"/>
  <c r="W116" i="246"/>
  <c r="Y116" i="246" s="1"/>
  <c r="W114" i="246"/>
  <c r="Y114" i="246" s="1"/>
  <c r="W113" i="246"/>
  <c r="Y113" i="246" s="1"/>
  <c r="W112" i="246"/>
  <c r="Y112" i="246" s="1"/>
  <c r="W110" i="246"/>
  <c r="Y110" i="246" s="1"/>
  <c r="W109" i="246"/>
  <c r="Y109" i="246" s="1"/>
  <c r="W108" i="246"/>
  <c r="Y108" i="246" s="1"/>
  <c r="W107" i="246"/>
  <c r="Y107" i="246" s="1"/>
  <c r="W106" i="246"/>
  <c r="Y106" i="246" s="1"/>
  <c r="W105" i="246"/>
  <c r="Y105" i="246" s="1"/>
  <c r="W104" i="246"/>
  <c r="Y104" i="246" s="1"/>
  <c r="W103" i="246"/>
  <c r="Y103" i="246" s="1"/>
  <c r="W99" i="246"/>
  <c r="Y99" i="246" s="1"/>
  <c r="W98" i="246"/>
  <c r="Y98" i="246" s="1"/>
  <c r="W97" i="246"/>
  <c r="Y97" i="246" s="1"/>
  <c r="W96" i="246"/>
  <c r="Y96" i="246" s="1"/>
  <c r="W95" i="246"/>
  <c r="Y95" i="246" s="1"/>
  <c r="W93" i="246"/>
  <c r="Y93" i="246" s="1"/>
  <c r="W91" i="246"/>
  <c r="Y91" i="246" s="1"/>
  <c r="W90" i="246"/>
  <c r="Y90" i="246" s="1"/>
  <c r="W89" i="246"/>
  <c r="Y89" i="246" s="1"/>
  <c r="W88" i="246"/>
  <c r="Y88" i="246" s="1"/>
  <c r="W87" i="246"/>
  <c r="Y87" i="246" s="1"/>
  <c r="W86" i="246"/>
  <c r="Y86" i="246" s="1"/>
  <c r="W85" i="246"/>
  <c r="Y85" i="246" s="1"/>
  <c r="W84" i="246"/>
  <c r="Y84" i="246" s="1"/>
  <c r="W83" i="246"/>
  <c r="Y83" i="246" s="1"/>
  <c r="W81" i="246"/>
  <c r="Y81" i="246" s="1"/>
  <c r="W80" i="246"/>
  <c r="Y80" i="246" s="1"/>
  <c r="W79" i="246"/>
  <c r="Y79" i="246" s="1"/>
  <c r="W78" i="246"/>
  <c r="Y78" i="246" s="1"/>
  <c r="W77" i="246"/>
  <c r="Y77" i="246" s="1"/>
  <c r="W75" i="246"/>
  <c r="Y75" i="246" s="1"/>
  <c r="W74" i="246"/>
  <c r="Y74" i="246" s="1"/>
  <c r="W73" i="246"/>
  <c r="Y73" i="246" s="1"/>
  <c r="W72" i="246"/>
  <c r="Y72" i="246" s="1"/>
  <c r="W71" i="246"/>
  <c r="Y71" i="246" s="1"/>
  <c r="W70" i="246"/>
  <c r="Y70" i="246" s="1"/>
  <c r="W69" i="246"/>
  <c r="Y69" i="246" s="1"/>
  <c r="W68" i="246"/>
  <c r="Y68" i="246" s="1"/>
  <c r="W67" i="246"/>
  <c r="Y67" i="246" s="1"/>
  <c r="W66" i="246"/>
  <c r="Y66" i="246" s="1"/>
  <c r="W65" i="246"/>
  <c r="Y65" i="246" s="1"/>
  <c r="W64" i="246"/>
  <c r="Y64" i="246" s="1"/>
  <c r="W63" i="246"/>
  <c r="Y63" i="246" s="1"/>
  <c r="W61" i="246"/>
  <c r="Y61" i="246" s="1"/>
  <c r="W60" i="246"/>
  <c r="Y60" i="246" s="1"/>
  <c r="W59" i="246"/>
  <c r="Y59" i="246" s="1"/>
  <c r="W58" i="246"/>
  <c r="Y58" i="246" s="1"/>
  <c r="W57" i="246"/>
  <c r="Y57" i="246" s="1"/>
  <c r="W56" i="246"/>
  <c r="Y56" i="246" s="1"/>
  <c r="W54" i="246"/>
  <c r="Y54" i="246" s="1"/>
  <c r="W53" i="246"/>
  <c r="Y53" i="246" s="1"/>
  <c r="W52" i="246"/>
  <c r="Y52" i="246" s="1"/>
  <c r="W51" i="246"/>
  <c r="Y51" i="246" s="1"/>
  <c r="W50" i="246"/>
  <c r="Y50" i="246" s="1"/>
  <c r="W49" i="246"/>
  <c r="Y49" i="246" s="1"/>
  <c r="W48" i="246"/>
  <c r="Y48" i="246" s="1"/>
  <c r="W47" i="246"/>
  <c r="Y47" i="246" s="1"/>
  <c r="W46" i="246"/>
  <c r="Y46" i="246" s="1"/>
  <c r="W45" i="246"/>
  <c r="Y45" i="246" s="1"/>
  <c r="W44" i="246"/>
  <c r="Y44" i="246" s="1"/>
  <c r="W43" i="246"/>
  <c r="Y43" i="246" s="1"/>
  <c r="W42" i="246"/>
  <c r="Y42" i="246" s="1"/>
  <c r="W41" i="246"/>
  <c r="Y41" i="246" s="1"/>
  <c r="W40" i="246"/>
  <c r="Y40" i="246" s="1"/>
  <c r="W39" i="246"/>
  <c r="Y39" i="246" s="1"/>
  <c r="W37" i="246"/>
  <c r="Y37" i="246" s="1"/>
  <c r="W35" i="246"/>
  <c r="Y35" i="246" s="1"/>
  <c r="W34" i="246"/>
  <c r="Y34" i="246" s="1"/>
  <c r="W33" i="246"/>
  <c r="Y33" i="246" s="1"/>
  <c r="W31" i="246"/>
  <c r="Y31" i="246" s="1"/>
  <c r="W29" i="246"/>
  <c r="Y29" i="246" s="1"/>
  <c r="W28" i="246"/>
  <c r="Y28" i="246" s="1"/>
  <c r="W27" i="246"/>
  <c r="Y27" i="246" s="1"/>
  <c r="W26" i="246"/>
  <c r="Y26" i="246" s="1"/>
  <c r="W25" i="246"/>
  <c r="Y25" i="246" s="1"/>
  <c r="W24" i="246"/>
  <c r="Y24" i="246" s="1"/>
  <c r="W23" i="246"/>
  <c r="Y23" i="246" s="1"/>
  <c r="W22" i="246"/>
  <c r="Y22" i="246" s="1"/>
  <c r="W20" i="246"/>
  <c r="Y20" i="246" s="1"/>
  <c r="W19" i="246"/>
  <c r="Y19" i="246" s="1"/>
  <c r="W18" i="246"/>
  <c r="Y18" i="246" s="1"/>
  <c r="W17" i="246"/>
  <c r="Y17" i="246" s="1"/>
  <c r="W16" i="246"/>
  <c r="Y16" i="246" s="1"/>
  <c r="W15" i="246"/>
  <c r="Y15" i="246" s="1"/>
  <c r="W14" i="246"/>
  <c r="Y14" i="246" s="1"/>
  <c r="W13" i="246"/>
  <c r="Y13" i="246" s="1"/>
  <c r="W12" i="246"/>
  <c r="Y12" i="246" s="1"/>
  <c r="W11" i="246"/>
  <c r="Y11" i="246" s="1"/>
  <c r="W10" i="246"/>
  <c r="Y10" i="246" s="1"/>
  <c r="W8" i="246"/>
  <c r="Y8" i="246" s="1"/>
  <c r="W7" i="246"/>
  <c r="Y7" i="246" s="1"/>
  <c r="W6" i="246"/>
  <c r="Y6" i="246" s="1"/>
  <c r="W5" i="246"/>
  <c r="Y5" i="246" s="1"/>
  <c r="W4" i="246"/>
  <c r="W146" i="245"/>
  <c r="W145" i="245"/>
  <c r="W143" i="245"/>
  <c r="W142" i="245"/>
  <c r="W141" i="245"/>
  <c r="W140" i="245"/>
  <c r="W138" i="245"/>
  <c r="Y138" i="245" s="1"/>
  <c r="W137" i="245"/>
  <c r="Y137" i="245" s="1"/>
  <c r="W136" i="245"/>
  <c r="Y136" i="245" s="1"/>
  <c r="W135" i="245"/>
  <c r="Y135" i="245" s="1"/>
  <c r="W134" i="245"/>
  <c r="Y134" i="245" s="1"/>
  <c r="W133" i="245"/>
  <c r="Y133" i="245" s="1"/>
  <c r="W131" i="245"/>
  <c r="Y131" i="245" s="1"/>
  <c r="W130" i="245"/>
  <c r="Y130" i="245" s="1"/>
  <c r="W129" i="245"/>
  <c r="Y129" i="245" s="1"/>
  <c r="W128" i="245"/>
  <c r="Y128" i="245" s="1"/>
  <c r="W127" i="245"/>
  <c r="Y127" i="245" s="1"/>
  <c r="W126" i="245"/>
  <c r="Y126" i="245" s="1"/>
  <c r="W125" i="245"/>
  <c r="Y125" i="245" s="1"/>
  <c r="W124" i="245"/>
  <c r="Y124" i="245" s="1"/>
  <c r="W123" i="245"/>
  <c r="Y123" i="245" s="1"/>
  <c r="W121" i="245"/>
  <c r="Y121" i="245" s="1"/>
  <c r="W120" i="245"/>
  <c r="Y120" i="245" s="1"/>
  <c r="W119" i="245"/>
  <c r="Y119" i="245" s="1"/>
  <c r="W118" i="245"/>
  <c r="Y118" i="245" s="1"/>
  <c r="W117" i="245"/>
  <c r="Y117" i="245" s="1"/>
  <c r="W116" i="245"/>
  <c r="Y116" i="245" s="1"/>
  <c r="W115" i="245"/>
  <c r="Y115" i="245" s="1"/>
  <c r="W113" i="245"/>
  <c r="Y113" i="245" s="1"/>
  <c r="W112" i="245"/>
  <c r="Y112" i="245" s="1"/>
  <c r="W111" i="245"/>
  <c r="Y111" i="245" s="1"/>
  <c r="W110" i="245"/>
  <c r="Y110" i="245" s="1"/>
  <c r="W109" i="245"/>
  <c r="Y109" i="245" s="1"/>
  <c r="W108" i="245"/>
  <c r="Y108" i="245" s="1"/>
  <c r="W106" i="245"/>
  <c r="Y106" i="245" s="1"/>
  <c r="W105" i="245"/>
  <c r="Y105" i="245" s="1"/>
  <c r="W103" i="245"/>
  <c r="Y103" i="245" s="1"/>
  <c r="W102" i="245"/>
  <c r="Y102" i="245" s="1"/>
  <c r="W101" i="245"/>
  <c r="Y101" i="245" s="1"/>
  <c r="W100" i="245"/>
  <c r="Y100" i="245" s="1"/>
  <c r="W99" i="245"/>
  <c r="Y99" i="245" s="1"/>
  <c r="W98" i="245"/>
  <c r="Y98" i="245" s="1"/>
  <c r="W97" i="245"/>
  <c r="Y97" i="245" s="1"/>
  <c r="W96" i="245"/>
  <c r="Y96" i="245" s="1"/>
  <c r="W95" i="245"/>
  <c r="Y95" i="245" s="1"/>
  <c r="W93" i="245"/>
  <c r="Y93" i="245" s="1"/>
  <c r="W92" i="245"/>
  <c r="Y92" i="245" s="1"/>
  <c r="W91" i="245"/>
  <c r="Y91" i="245" s="1"/>
  <c r="W90" i="245"/>
  <c r="Y90" i="245" s="1"/>
  <c r="W89" i="245"/>
  <c r="Y89" i="245" s="1"/>
  <c r="W88" i="245"/>
  <c r="Y88" i="245" s="1"/>
  <c r="W87" i="245"/>
  <c r="Y87" i="245" s="1"/>
  <c r="W86" i="245"/>
  <c r="Y86" i="245" s="1"/>
  <c r="W85" i="245"/>
  <c r="Y85" i="245" s="1"/>
  <c r="W83" i="245"/>
  <c r="Y83" i="245" s="1"/>
  <c r="W82" i="245"/>
  <c r="Y82" i="245" s="1"/>
  <c r="W81" i="245"/>
  <c r="Y81" i="245" s="1"/>
  <c r="W80" i="245"/>
  <c r="Y80" i="245" s="1"/>
  <c r="W79" i="245"/>
  <c r="Y79" i="245" s="1"/>
  <c r="W78" i="245"/>
  <c r="Y78" i="245" s="1"/>
  <c r="W77" i="245"/>
  <c r="Y77" i="245" s="1"/>
  <c r="W76" i="245"/>
  <c r="Y76" i="245" s="1"/>
  <c r="W75" i="245"/>
  <c r="Y75" i="245" s="1"/>
  <c r="W74" i="245"/>
  <c r="Y74" i="245" s="1"/>
  <c r="W72" i="245"/>
  <c r="Y72" i="245" s="1"/>
  <c r="W71" i="245"/>
  <c r="Y71" i="245" s="1"/>
  <c r="W70" i="245"/>
  <c r="Y70" i="245" s="1"/>
  <c r="W69" i="245"/>
  <c r="Y69" i="245" s="1"/>
  <c r="W68" i="245"/>
  <c r="Y68" i="245" s="1"/>
  <c r="W67" i="245"/>
  <c r="Y67" i="245" s="1"/>
  <c r="W65" i="245"/>
  <c r="Y65" i="245" s="1"/>
  <c r="W64" i="245"/>
  <c r="Y64" i="245" s="1"/>
  <c r="W63" i="245"/>
  <c r="Y63" i="245" s="1"/>
  <c r="W62" i="245"/>
  <c r="Y62" i="245" s="1"/>
  <c r="W61" i="245"/>
  <c r="Y61" i="245" s="1"/>
  <c r="W60" i="245"/>
  <c r="Y60" i="245" s="1"/>
  <c r="W58" i="245"/>
  <c r="Y58" i="245" s="1"/>
  <c r="W57" i="245"/>
  <c r="Y57" i="245" s="1"/>
  <c r="W56" i="245"/>
  <c r="Y56" i="245" s="1"/>
  <c r="W55" i="245"/>
  <c r="Y55" i="245" s="1"/>
  <c r="W54" i="245"/>
  <c r="Y54" i="245" s="1"/>
  <c r="W52" i="245"/>
  <c r="Y52" i="245" s="1"/>
  <c r="W51" i="245"/>
  <c r="Y51" i="245" s="1"/>
  <c r="W50" i="245"/>
  <c r="Y50" i="245" s="1"/>
  <c r="W49" i="245"/>
  <c r="Y49" i="245" s="1"/>
  <c r="W48" i="245"/>
  <c r="Y48" i="245" s="1"/>
  <c r="W47" i="245"/>
  <c r="Y47" i="245" s="1"/>
  <c r="W46" i="245"/>
  <c r="Y46" i="245" s="1"/>
  <c r="W43" i="245"/>
  <c r="Y43" i="245" s="1"/>
  <c r="W42" i="245"/>
  <c r="Y42" i="245" s="1"/>
  <c r="W41" i="245"/>
  <c r="Y41" i="245" s="1"/>
  <c r="W39" i="245"/>
  <c r="Y39" i="245" s="1"/>
  <c r="W37" i="245"/>
  <c r="Y37" i="245" s="1"/>
  <c r="W36" i="245"/>
  <c r="Y36" i="245" s="1"/>
  <c r="W35" i="245"/>
  <c r="Y35" i="245" s="1"/>
  <c r="W32" i="245"/>
  <c r="Y32" i="245" s="1"/>
  <c r="W31" i="245"/>
  <c r="Y31" i="245" s="1"/>
  <c r="W30" i="245"/>
  <c r="Y30" i="245" s="1"/>
  <c r="W29" i="245"/>
  <c r="Y29" i="245" s="1"/>
  <c r="W28" i="245"/>
  <c r="Y28" i="245" s="1"/>
  <c r="W27" i="245"/>
  <c r="Y27" i="245" s="1"/>
  <c r="W26" i="245"/>
  <c r="Y26" i="245" s="1"/>
  <c r="W24" i="245"/>
  <c r="Y24" i="245" s="1"/>
  <c r="W23" i="245"/>
  <c r="Y23" i="245" s="1"/>
  <c r="W21" i="245"/>
  <c r="Y21" i="245" s="1"/>
  <c r="W20" i="245"/>
  <c r="Y20" i="245" s="1"/>
  <c r="W17" i="245"/>
  <c r="Y17" i="245" s="1"/>
  <c r="W14" i="245"/>
  <c r="Y14" i="245" s="1"/>
  <c r="W13" i="245"/>
  <c r="Y13" i="245" s="1"/>
  <c r="W12" i="245"/>
  <c r="Y12" i="245" s="1"/>
  <c r="W11" i="245"/>
  <c r="Y11" i="245" s="1"/>
  <c r="W10" i="245"/>
  <c r="Y10" i="245" s="1"/>
  <c r="W8" i="245"/>
  <c r="Y8" i="245" s="1"/>
  <c r="W7" i="245"/>
  <c r="Y7" i="245" s="1"/>
  <c r="W6" i="245"/>
  <c r="Y6" i="245" s="1"/>
  <c r="W5" i="245"/>
  <c r="Y5" i="245" s="1"/>
  <c r="W4" i="245"/>
  <c r="Y4" i="245" s="1"/>
  <c r="W3" i="245"/>
  <c r="W96" i="244"/>
  <c r="Y96" i="244" s="1"/>
  <c r="W8" i="244"/>
  <c r="Y8" i="244" s="1"/>
  <c r="W141" i="234"/>
  <c r="Y141" i="234" s="1"/>
  <c r="W140" i="234"/>
  <c r="Y140" i="234" s="1"/>
  <c r="W139" i="234"/>
  <c r="Y139" i="234" s="1"/>
  <c r="W137" i="234"/>
  <c r="Y137" i="234" s="1"/>
  <c r="W135" i="234"/>
  <c r="Y135" i="234" s="1"/>
  <c r="W133" i="234"/>
  <c r="Y133" i="234" s="1"/>
  <c r="W132" i="234"/>
  <c r="Y132" i="234" s="1"/>
  <c r="W130" i="234"/>
  <c r="Y130" i="234" s="1"/>
  <c r="W129" i="234"/>
  <c r="Y129" i="234" s="1"/>
  <c r="W128" i="234"/>
  <c r="Y128" i="234" s="1"/>
  <c r="W127" i="234"/>
  <c r="Y127" i="234" s="1"/>
  <c r="W125" i="234"/>
  <c r="Y125" i="234" s="1"/>
  <c r="W123" i="234"/>
  <c r="Y123" i="234" s="1"/>
  <c r="W122" i="234"/>
  <c r="Y122" i="234" s="1"/>
  <c r="W120" i="234"/>
  <c r="Y120" i="234" s="1"/>
  <c r="W118" i="234"/>
  <c r="Y118" i="234" s="1"/>
  <c r="W117" i="234"/>
  <c r="Y117" i="234" s="1"/>
  <c r="W115" i="234"/>
  <c r="Y115" i="234" s="1"/>
  <c r="W113" i="234"/>
  <c r="Y113" i="234" s="1"/>
  <c r="W112" i="234"/>
  <c r="Y112" i="234" s="1"/>
  <c r="W111" i="234"/>
  <c r="Y111" i="234" s="1"/>
  <c r="W106" i="234"/>
  <c r="Y106" i="234" s="1"/>
  <c r="W101" i="234"/>
  <c r="Y101" i="234" s="1"/>
  <c r="W100" i="234"/>
  <c r="Y100" i="234" s="1"/>
  <c r="W99" i="234"/>
  <c r="Y99" i="234" s="1"/>
  <c r="W97" i="234"/>
  <c r="Y97" i="234" s="1"/>
  <c r="W95" i="234"/>
  <c r="Y95" i="234" s="1"/>
  <c r="W94" i="234"/>
  <c r="Y94" i="234" s="1"/>
  <c r="W93" i="234"/>
  <c r="Y93" i="234" s="1"/>
  <c r="W92" i="234"/>
  <c r="Y92" i="234" s="1"/>
  <c r="W91" i="234"/>
  <c r="Y91" i="234" s="1"/>
  <c r="W89" i="234"/>
  <c r="Y89" i="234" s="1"/>
  <c r="W88" i="234"/>
  <c r="Y88" i="234" s="1"/>
  <c r="W87" i="234"/>
  <c r="Y87" i="234" s="1"/>
  <c r="W86" i="234"/>
  <c r="Y86" i="234" s="1"/>
  <c r="W85" i="234"/>
  <c r="Y85" i="234" s="1"/>
  <c r="W84" i="234"/>
  <c r="Y84" i="234" s="1"/>
  <c r="W82" i="234"/>
  <c r="Y82" i="234" s="1"/>
  <c r="W80" i="234"/>
  <c r="Y80" i="234" s="1"/>
  <c r="W79" i="234"/>
  <c r="Y79" i="234" s="1"/>
  <c r="W77" i="234"/>
  <c r="Y77" i="234" s="1"/>
  <c r="W76" i="234"/>
  <c r="Y76" i="234" s="1"/>
  <c r="W75" i="234"/>
  <c r="Y75" i="234" s="1"/>
  <c r="W74" i="234"/>
  <c r="Y74" i="234" s="1"/>
  <c r="W73" i="234"/>
  <c r="Y73" i="234" s="1"/>
  <c r="W71" i="234"/>
  <c r="Y71" i="234" s="1"/>
  <c r="W69" i="234"/>
  <c r="Y69" i="234" s="1"/>
  <c r="W68" i="234"/>
  <c r="Y68" i="234" s="1"/>
  <c r="W66" i="234"/>
  <c r="Y66" i="234" s="1"/>
  <c r="W64" i="234"/>
  <c r="Y64" i="234" s="1"/>
  <c r="W63" i="234"/>
  <c r="Y63" i="234" s="1"/>
  <c r="W60" i="234"/>
  <c r="Y60" i="234" s="1"/>
  <c r="W59" i="234"/>
  <c r="Y59" i="234" s="1"/>
  <c r="W55" i="234"/>
  <c r="Y55" i="234" s="1"/>
  <c r="W54" i="234"/>
  <c r="Y54" i="234" s="1"/>
  <c r="W53" i="234"/>
  <c r="Y53" i="234" s="1"/>
  <c r="W52" i="234"/>
  <c r="Y52" i="234" s="1"/>
  <c r="W51" i="234"/>
  <c r="Y51" i="234" s="1"/>
  <c r="W49" i="234"/>
  <c r="Y49" i="234" s="1"/>
  <c r="W48" i="234"/>
  <c r="Y48" i="234" s="1"/>
  <c r="W47" i="234"/>
  <c r="Y47" i="234" s="1"/>
  <c r="W46" i="234"/>
  <c r="Y46" i="234" s="1"/>
  <c r="W45" i="234"/>
  <c r="Y45" i="234" s="1"/>
  <c r="W44" i="234"/>
  <c r="Y44" i="234" s="1"/>
  <c r="W42" i="234"/>
  <c r="Y42" i="234" s="1"/>
  <c r="W41" i="234"/>
  <c r="Y41" i="234" s="1"/>
  <c r="W40" i="234"/>
  <c r="Y40" i="234" s="1"/>
  <c r="W39" i="234"/>
  <c r="Y39" i="234" s="1"/>
  <c r="W37" i="234"/>
  <c r="Y37" i="234" s="1"/>
  <c r="W36" i="234"/>
  <c r="Y36" i="234" s="1"/>
  <c r="W35" i="234"/>
  <c r="Y35" i="234" s="1"/>
  <c r="W34" i="234"/>
  <c r="Y34" i="234" s="1"/>
  <c r="W33" i="234"/>
  <c r="Y33" i="234" s="1"/>
  <c r="W32" i="234"/>
  <c r="Y32" i="234" s="1"/>
  <c r="W31" i="234"/>
  <c r="Y31" i="234" s="1"/>
  <c r="W30" i="234"/>
  <c r="Y30" i="234" s="1"/>
  <c r="W28" i="234"/>
  <c r="Y28" i="234" s="1"/>
  <c r="W27" i="234"/>
  <c r="Y27" i="234" s="1"/>
  <c r="W26" i="234"/>
  <c r="Y26" i="234" s="1"/>
  <c r="W25" i="234"/>
  <c r="Y25" i="234" s="1"/>
  <c r="W24" i="234"/>
  <c r="Y24" i="234" s="1"/>
  <c r="W23" i="234"/>
  <c r="Y23" i="234" s="1"/>
  <c r="W22" i="234"/>
  <c r="Y22" i="234" s="1"/>
  <c r="W21" i="234"/>
  <c r="Y21" i="234" s="1"/>
  <c r="W18" i="234"/>
  <c r="Y18" i="234" s="1"/>
  <c r="W17" i="234"/>
  <c r="Y17" i="234" s="1"/>
  <c r="W16" i="234"/>
  <c r="Y16" i="234" s="1"/>
  <c r="W15" i="234"/>
  <c r="Y15" i="234" s="1"/>
  <c r="W14" i="234"/>
  <c r="Y14" i="234" s="1"/>
  <c r="W13" i="234"/>
  <c r="Y13" i="234" s="1"/>
  <c r="W12" i="234"/>
  <c r="Y12" i="234" s="1"/>
  <c r="W8" i="234"/>
  <c r="Y8" i="234" s="1"/>
  <c r="W7" i="234"/>
  <c r="Y7" i="234" s="1"/>
  <c r="W5" i="234"/>
  <c r="Y5" i="234" s="1"/>
  <c r="W4" i="234"/>
  <c r="Y4" i="234" s="1"/>
  <c r="W3" i="234"/>
  <c r="W141" i="233"/>
  <c r="W139" i="233"/>
  <c r="Y139" i="233" s="1"/>
  <c r="W137" i="233"/>
  <c r="Y137" i="233" s="1"/>
  <c r="W135" i="233"/>
  <c r="Y135" i="233" s="1"/>
  <c r="W134" i="233"/>
  <c r="Y134" i="233" s="1"/>
  <c r="W133" i="233"/>
  <c r="Y133" i="233" s="1"/>
  <c r="W132" i="233"/>
  <c r="Y132" i="233" s="1"/>
  <c r="W131" i="233"/>
  <c r="Y131" i="233" s="1"/>
  <c r="W130" i="233"/>
  <c r="Y130" i="233" s="1"/>
  <c r="W129" i="233"/>
  <c r="Y129" i="233" s="1"/>
  <c r="W128" i="233"/>
  <c r="Y128" i="233" s="1"/>
  <c r="W127" i="233"/>
  <c r="Y127" i="233" s="1"/>
  <c r="W126" i="233"/>
  <c r="Y126" i="233" s="1"/>
  <c r="W125" i="233"/>
  <c r="Y125" i="233" s="1"/>
  <c r="W124" i="233"/>
  <c r="Y124" i="233" s="1"/>
  <c r="W123" i="233"/>
  <c r="Y123" i="233" s="1"/>
  <c r="W122" i="233"/>
  <c r="Y122" i="233" s="1"/>
  <c r="W121" i="233"/>
  <c r="Y121" i="233" s="1"/>
  <c r="W120" i="233"/>
  <c r="Y120" i="233" s="1"/>
  <c r="W118" i="233"/>
  <c r="Y118" i="233" s="1"/>
  <c r="W117" i="233"/>
  <c r="Y117" i="233" s="1"/>
  <c r="W116" i="233"/>
  <c r="Y116" i="233" s="1"/>
  <c r="W115" i="233"/>
  <c r="Y115" i="233" s="1"/>
  <c r="W113" i="233"/>
  <c r="Y113" i="233" s="1"/>
  <c r="W112" i="233"/>
  <c r="Y112" i="233" s="1"/>
  <c r="W111" i="233"/>
  <c r="Y111" i="233" s="1"/>
  <c r="W110" i="233"/>
  <c r="Y110" i="233" s="1"/>
  <c r="W109" i="233"/>
  <c r="Y109" i="233" s="1"/>
  <c r="W108" i="233"/>
  <c r="Y108" i="233" s="1"/>
  <c r="W107" i="233"/>
  <c r="Y107" i="233" s="1"/>
  <c r="W105" i="233"/>
  <c r="Y105" i="233" s="1"/>
  <c r="W104" i="233"/>
  <c r="Y104" i="233" s="1"/>
  <c r="W102" i="233"/>
  <c r="Y102" i="233" s="1"/>
  <c r="W101" i="233"/>
  <c r="Y101" i="233" s="1"/>
  <c r="W100" i="233"/>
  <c r="Y100" i="233" s="1"/>
  <c r="W99" i="233"/>
  <c r="Y99" i="233" s="1"/>
  <c r="W97" i="233"/>
  <c r="Y97" i="233" s="1"/>
  <c r="W96" i="233"/>
  <c r="Y96" i="233" s="1"/>
  <c r="W95" i="233"/>
  <c r="Y95" i="233" s="1"/>
  <c r="W93" i="233"/>
  <c r="Y93" i="233" s="1"/>
  <c r="W92" i="233"/>
  <c r="Y92" i="233" s="1"/>
  <c r="W90" i="233"/>
  <c r="Y90" i="233" s="1"/>
  <c r="W88" i="233"/>
  <c r="Y88" i="233" s="1"/>
  <c r="W87" i="233"/>
  <c r="Y87" i="233" s="1"/>
  <c r="W85" i="233"/>
  <c r="Y85" i="233" s="1"/>
  <c r="W84" i="233"/>
  <c r="Y84" i="233" s="1"/>
  <c r="W83" i="233"/>
  <c r="Y83" i="233" s="1"/>
  <c r="W82" i="233"/>
  <c r="Y82" i="233" s="1"/>
  <c r="W80" i="233"/>
  <c r="Y80" i="233" s="1"/>
  <c r="W77" i="233"/>
  <c r="Y77" i="233" s="1"/>
  <c r="W76" i="233"/>
  <c r="Y76" i="233" s="1"/>
  <c r="W75" i="233"/>
  <c r="Y75" i="233" s="1"/>
  <c r="W74" i="233"/>
  <c r="Y74" i="233" s="1"/>
  <c r="W73" i="233"/>
  <c r="Y73" i="233" s="1"/>
  <c r="W72" i="233"/>
  <c r="Y72" i="233" s="1"/>
  <c r="W71" i="233"/>
  <c r="Y71" i="233" s="1"/>
  <c r="W70" i="233"/>
  <c r="Y70" i="233" s="1"/>
  <c r="W69" i="233"/>
  <c r="Y69" i="233" s="1"/>
  <c r="W68" i="233"/>
  <c r="Y68" i="233" s="1"/>
  <c r="W67" i="233"/>
  <c r="Y67" i="233" s="1"/>
  <c r="W66" i="233"/>
  <c r="Y66" i="233" s="1"/>
  <c r="W62" i="233"/>
  <c r="Y62" i="233" s="1"/>
  <c r="W60" i="233"/>
  <c r="Y60" i="233" s="1"/>
  <c r="W58" i="233"/>
  <c r="Y58" i="233" s="1"/>
  <c r="W57" i="233"/>
  <c r="Y57" i="233" s="1"/>
  <c r="W56" i="233"/>
  <c r="Y56" i="233" s="1"/>
  <c r="W55" i="233"/>
  <c r="Y55" i="233" s="1"/>
  <c r="W54" i="233"/>
  <c r="Y54" i="233" s="1"/>
  <c r="W53" i="233"/>
  <c r="Y53" i="233" s="1"/>
  <c r="W51" i="233"/>
  <c r="Y51" i="233" s="1"/>
  <c r="W50" i="233"/>
  <c r="Y50" i="233" s="1"/>
  <c r="W49" i="233"/>
  <c r="Y49" i="233" s="1"/>
  <c r="W47" i="233"/>
  <c r="Y47" i="233" s="1"/>
  <c r="W46" i="233"/>
  <c r="Y46" i="233" s="1"/>
  <c r="W45" i="233"/>
  <c r="Y45" i="233" s="1"/>
  <c r="W44" i="233"/>
  <c r="Y44" i="233" s="1"/>
  <c r="W43" i="233"/>
  <c r="Y43" i="233" s="1"/>
  <c r="W42" i="233"/>
  <c r="Y42" i="233" s="1"/>
  <c r="W41" i="233"/>
  <c r="Y41" i="233" s="1"/>
  <c r="W40" i="233"/>
  <c r="Y40" i="233" s="1"/>
  <c r="W39" i="233"/>
  <c r="Y39" i="233" s="1"/>
  <c r="W38" i="233"/>
  <c r="Y38" i="233" s="1"/>
  <c r="W37" i="233"/>
  <c r="Y37" i="233" s="1"/>
  <c r="W34" i="233"/>
  <c r="Y34" i="233" s="1"/>
  <c r="W33" i="233"/>
  <c r="Y33" i="233" s="1"/>
  <c r="W32" i="233"/>
  <c r="Y32" i="233" s="1"/>
  <c r="W31" i="233"/>
  <c r="Y31" i="233" s="1"/>
  <c r="W30" i="233"/>
  <c r="Y30" i="233" s="1"/>
  <c r="W28" i="233"/>
  <c r="Y28" i="233" s="1"/>
  <c r="W26" i="233"/>
  <c r="Y26" i="233" s="1"/>
  <c r="W25" i="233"/>
  <c r="Y25" i="233" s="1"/>
  <c r="W24" i="233"/>
  <c r="Y24" i="233" s="1"/>
  <c r="W23" i="233"/>
  <c r="Y23" i="233" s="1"/>
  <c r="W22" i="233"/>
  <c r="Y22" i="233" s="1"/>
  <c r="W21" i="233"/>
  <c r="Y21" i="233" s="1"/>
  <c r="W20" i="233"/>
  <c r="Y20" i="233" s="1"/>
  <c r="W18" i="233"/>
  <c r="Y18" i="233" s="1"/>
  <c r="W17" i="233"/>
  <c r="Y17" i="233" s="1"/>
  <c r="W15" i="233"/>
  <c r="Y15" i="233" s="1"/>
  <c r="W14" i="233"/>
  <c r="Y14" i="233" s="1"/>
  <c r="W13" i="233"/>
  <c r="Y13" i="233" s="1"/>
  <c r="W12" i="233"/>
  <c r="Y12" i="233" s="1"/>
  <c r="W11" i="233"/>
  <c r="Y11" i="233" s="1"/>
  <c r="W10" i="233"/>
  <c r="Y10" i="233" s="1"/>
  <c r="W9" i="233"/>
  <c r="Y9" i="233" s="1"/>
  <c r="W8" i="233"/>
  <c r="Y8" i="233" s="1"/>
  <c r="W7" i="233"/>
  <c r="Y7" i="233" s="1"/>
  <c r="W4" i="233"/>
  <c r="W32" i="232"/>
  <c r="Y32" i="232" s="1"/>
  <c r="W138" i="232"/>
  <c r="Y138" i="232" s="1"/>
  <c r="W137" i="232"/>
  <c r="Y137" i="232" s="1"/>
  <c r="W135" i="232"/>
  <c r="Y135" i="232" s="1"/>
  <c r="W134" i="232"/>
  <c r="Y134" i="232" s="1"/>
  <c r="W132" i="232"/>
  <c r="Y132" i="232" s="1"/>
  <c r="W131" i="232"/>
  <c r="Y131" i="232" s="1"/>
  <c r="W129" i="232"/>
  <c r="Y129" i="232" s="1"/>
  <c r="W128" i="232"/>
  <c r="Y128" i="232" s="1"/>
  <c r="W126" i="232"/>
  <c r="Y126" i="232" s="1"/>
  <c r="W125" i="232"/>
  <c r="Y125" i="232" s="1"/>
  <c r="W124" i="232"/>
  <c r="Y124" i="232" s="1"/>
  <c r="W123" i="232"/>
  <c r="Y123" i="232" s="1"/>
  <c r="W121" i="232"/>
  <c r="Y121" i="232" s="1"/>
  <c r="W119" i="232"/>
  <c r="Y119" i="232" s="1"/>
  <c r="W118" i="232"/>
  <c r="Y118" i="232" s="1"/>
  <c r="W117" i="232"/>
  <c r="Y117" i="232" s="1"/>
  <c r="W116" i="232"/>
  <c r="Y116" i="232" s="1"/>
  <c r="W113" i="232"/>
  <c r="Y113" i="232" s="1"/>
  <c r="W112" i="232"/>
  <c r="Y112" i="232" s="1"/>
  <c r="W111" i="232"/>
  <c r="Y111" i="232" s="1"/>
  <c r="W110" i="232"/>
  <c r="Y110" i="232" s="1"/>
  <c r="W108" i="232"/>
  <c r="Y108" i="232" s="1"/>
  <c r="W107" i="232"/>
  <c r="Y107" i="232" s="1"/>
  <c r="W106" i="232"/>
  <c r="Y106" i="232" s="1"/>
  <c r="W105" i="232"/>
  <c r="Y105" i="232" s="1"/>
  <c r="W104" i="232"/>
  <c r="Y104" i="232" s="1"/>
  <c r="W103" i="232"/>
  <c r="Y103" i="232" s="1"/>
  <c r="W102" i="232"/>
  <c r="Y102" i="232" s="1"/>
  <c r="W101" i="232"/>
  <c r="Y101" i="232" s="1"/>
  <c r="W100" i="232"/>
  <c r="Y100" i="232" s="1"/>
  <c r="W99" i="232"/>
  <c r="Y99" i="232" s="1"/>
  <c r="W97" i="232"/>
  <c r="Y97" i="232" s="1"/>
  <c r="W96" i="232"/>
  <c r="Y96" i="232" s="1"/>
  <c r="W95" i="232"/>
  <c r="Y95" i="232" s="1"/>
  <c r="W94" i="232"/>
  <c r="Y94" i="232" s="1"/>
  <c r="W93" i="232"/>
  <c r="Y93" i="232" s="1"/>
  <c r="W92" i="232"/>
  <c r="Y92" i="232" s="1"/>
  <c r="W91" i="232"/>
  <c r="Y91" i="232" s="1"/>
  <c r="W90" i="232"/>
  <c r="Y90" i="232" s="1"/>
  <c r="W89" i="232"/>
  <c r="Y89" i="232" s="1"/>
  <c r="W88" i="232"/>
  <c r="Y88" i="232" s="1"/>
  <c r="W87" i="232"/>
  <c r="Y87" i="232" s="1"/>
  <c r="W86" i="232"/>
  <c r="Y86" i="232" s="1"/>
  <c r="W85" i="232"/>
  <c r="Y85" i="232" s="1"/>
  <c r="W83" i="232"/>
  <c r="Y83" i="232" s="1"/>
  <c r="W82" i="232"/>
  <c r="Y82" i="232" s="1"/>
  <c r="W81" i="232"/>
  <c r="Y81" i="232" s="1"/>
  <c r="W80" i="232"/>
  <c r="Y80" i="232" s="1"/>
  <c r="W79" i="232"/>
  <c r="Y79" i="232" s="1"/>
  <c r="W78" i="232"/>
  <c r="Y78" i="232" s="1"/>
  <c r="W77" i="232"/>
  <c r="Y77" i="232" s="1"/>
  <c r="W76" i="232"/>
  <c r="Y76" i="232" s="1"/>
  <c r="W75" i="232"/>
  <c r="Y75" i="232" s="1"/>
  <c r="W73" i="232"/>
  <c r="Y73" i="232" s="1"/>
  <c r="W72" i="232"/>
  <c r="Y72" i="232" s="1"/>
  <c r="W70" i="232"/>
  <c r="Y70" i="232" s="1"/>
  <c r="W69" i="232"/>
  <c r="Y69" i="232" s="1"/>
  <c r="W68" i="232"/>
  <c r="Y68" i="232" s="1"/>
  <c r="W63" i="232"/>
  <c r="Y63" i="232" s="1"/>
  <c r="W61" i="232"/>
  <c r="Y61" i="232" s="1"/>
  <c r="W59" i="232"/>
  <c r="Y59" i="232" s="1"/>
  <c r="W58" i="232"/>
  <c r="Y58" i="232" s="1"/>
  <c r="W57" i="232"/>
  <c r="Y57" i="232" s="1"/>
  <c r="W56" i="232"/>
  <c r="Y56" i="232" s="1"/>
  <c r="W55" i="232"/>
  <c r="Y55" i="232" s="1"/>
  <c r="W54" i="232"/>
  <c r="Y54" i="232" s="1"/>
  <c r="W52" i="232"/>
  <c r="Y52" i="232" s="1"/>
  <c r="W50" i="232"/>
  <c r="Y50" i="232" s="1"/>
  <c r="W49" i="232"/>
  <c r="Y49" i="232" s="1"/>
  <c r="W48" i="232"/>
  <c r="Y48" i="232" s="1"/>
  <c r="W46" i="232"/>
  <c r="Y46" i="232" s="1"/>
  <c r="W45" i="232"/>
  <c r="Y45" i="232" s="1"/>
  <c r="W44" i="232"/>
  <c r="Y44" i="232" s="1"/>
  <c r="W43" i="232"/>
  <c r="Y43" i="232" s="1"/>
  <c r="W41" i="232"/>
  <c r="Y41" i="232" s="1"/>
  <c r="W40" i="232"/>
  <c r="Y40" i="232" s="1"/>
  <c r="W39" i="232"/>
  <c r="Y39" i="232" s="1"/>
  <c r="W38" i="232"/>
  <c r="Y38" i="232" s="1"/>
  <c r="W37" i="232"/>
  <c r="Y37" i="232" s="1"/>
  <c r="W35" i="232"/>
  <c r="Y35" i="232" s="1"/>
  <c r="W34" i="232"/>
  <c r="Y34" i="232" s="1"/>
  <c r="W33" i="232"/>
  <c r="Y33" i="232" s="1"/>
  <c r="W31" i="232"/>
  <c r="Y31" i="232" s="1"/>
  <c r="W30" i="232"/>
  <c r="Y30" i="232" s="1"/>
  <c r="W27" i="232"/>
  <c r="Y27" i="232" s="1"/>
  <c r="W26" i="232"/>
  <c r="Y26" i="232" s="1"/>
  <c r="W25" i="232"/>
  <c r="Y25" i="232" s="1"/>
  <c r="W24" i="232"/>
  <c r="Y24" i="232" s="1"/>
  <c r="W22" i="232"/>
  <c r="Y22" i="232" s="1"/>
  <c r="W21" i="232"/>
  <c r="Y21" i="232" s="1"/>
  <c r="W20" i="232"/>
  <c r="Y20" i="232" s="1"/>
  <c r="W19" i="232"/>
  <c r="Y19" i="232" s="1"/>
  <c r="W16" i="232"/>
  <c r="Y16" i="232" s="1"/>
  <c r="W15" i="232"/>
  <c r="Y15" i="232" s="1"/>
  <c r="R155" i="263"/>
  <c r="W13" i="232"/>
  <c r="Y13" i="232" s="1"/>
  <c r="W12" i="232"/>
  <c r="Y12" i="232" s="1"/>
  <c r="W11" i="232"/>
  <c r="Y11" i="232" s="1"/>
  <c r="W10" i="232"/>
  <c r="Y10" i="232" s="1"/>
  <c r="W8" i="232"/>
  <c r="Y8" i="232" s="1"/>
  <c r="W7" i="232"/>
  <c r="Y7" i="232" s="1"/>
  <c r="W5" i="232"/>
  <c r="Y5" i="232" s="1"/>
  <c r="W4" i="232"/>
  <c r="Y4" i="232" s="1"/>
  <c r="W3" i="232"/>
  <c r="R143" i="232"/>
  <c r="U143" i="232"/>
  <c r="T143" i="232"/>
  <c r="V143" i="232"/>
  <c r="S143" i="232"/>
  <c r="R162" i="259"/>
  <c r="U168" i="276"/>
  <c r="U167" i="276"/>
  <c r="W162" i="276"/>
  <c r="X162" i="276"/>
  <c r="Y162" i="276"/>
  <c r="U162" i="276"/>
  <c r="V162" i="276"/>
  <c r="R160" i="272"/>
  <c r="U160" i="272"/>
  <c r="I160" i="271"/>
  <c r="Z143" i="271"/>
  <c r="AB143" i="271" s="1"/>
  <c r="Z142" i="271"/>
  <c r="AB142" i="271" s="1"/>
  <c r="Z140" i="271"/>
  <c r="AB140" i="271" s="1"/>
  <c r="Z127" i="271"/>
  <c r="AB127" i="271" s="1"/>
  <c r="Z126" i="271"/>
  <c r="AB126" i="271" s="1"/>
  <c r="Z125" i="271"/>
  <c r="AB125" i="271" s="1"/>
  <c r="Z123" i="271"/>
  <c r="AB123" i="271" s="1"/>
  <c r="Z115" i="271"/>
  <c r="AB115" i="271" s="1"/>
  <c r="Z102" i="271"/>
  <c r="AB102" i="271" s="1"/>
  <c r="Z97" i="271"/>
  <c r="AB97" i="271" s="1"/>
  <c r="Z95" i="271"/>
  <c r="AB95" i="271" s="1"/>
  <c r="Z83" i="271"/>
  <c r="AB83" i="271" s="1"/>
  <c r="Z66" i="271"/>
  <c r="AB66" i="271" s="1"/>
  <c r="Z56" i="271"/>
  <c r="AB56" i="271" s="1"/>
  <c r="Z44" i="271"/>
  <c r="AB44" i="271" s="1"/>
  <c r="Z34" i="271"/>
  <c r="AB34" i="271" s="1"/>
  <c r="U152" i="248"/>
  <c r="W98" i="244"/>
  <c r="Y98" i="244" s="1"/>
  <c r="W95" i="244"/>
  <c r="Y95" i="244" s="1"/>
  <c r="W52" i="244"/>
  <c r="Y52" i="244" s="1"/>
  <c r="W25" i="244"/>
  <c r="Y25" i="244" s="1"/>
  <c r="U149" i="244"/>
  <c r="S149" i="244"/>
  <c r="V149" i="244"/>
  <c r="R149" i="244"/>
  <c r="T149" i="244"/>
  <c r="Q160" i="243"/>
  <c r="Q141" i="230"/>
  <c r="T141" i="230"/>
  <c r="U141" i="230"/>
  <c r="R141" i="230"/>
  <c r="S141" i="230"/>
  <c r="V139" i="229"/>
  <c r="X139" i="229" s="1"/>
  <c r="V136" i="229"/>
  <c r="X136" i="229" s="1"/>
  <c r="V132" i="229"/>
  <c r="X132" i="229" s="1"/>
  <c r="V125" i="229"/>
  <c r="X125" i="229" s="1"/>
  <c r="V124" i="229"/>
  <c r="X124" i="229" s="1"/>
  <c r="V123" i="229"/>
  <c r="X123" i="229" s="1"/>
  <c r="V121" i="229"/>
  <c r="X121" i="229" s="1"/>
  <c r="V118" i="229"/>
  <c r="X118" i="229" s="1"/>
  <c r="V117" i="229"/>
  <c r="X117" i="229" s="1"/>
  <c r="V115" i="229"/>
  <c r="X115" i="229" s="1"/>
  <c r="V111" i="229"/>
  <c r="X111" i="229" s="1"/>
  <c r="V107" i="229"/>
  <c r="X107" i="229" s="1"/>
  <c r="V97" i="229"/>
  <c r="X97" i="229" s="1"/>
  <c r="V93" i="229"/>
  <c r="X93" i="229" s="1"/>
  <c r="V92" i="229"/>
  <c r="X92" i="229" s="1"/>
  <c r="V90" i="229"/>
  <c r="X90" i="229" s="1"/>
  <c r="V87" i="229"/>
  <c r="X87" i="229" s="1"/>
  <c r="G141" i="221"/>
  <c r="V85" i="220"/>
  <c r="X85" i="220" s="1"/>
  <c r="U165" i="259"/>
  <c r="O155" i="259" s="1"/>
  <c r="U164" i="259" s="1"/>
  <c r="U166" i="259" s="1"/>
  <c r="U163" i="259"/>
  <c r="Q155" i="259"/>
  <c r="W2" i="259"/>
  <c r="Y2" i="259" s="1"/>
  <c r="V165" i="259"/>
  <c r="P165" i="259"/>
  <c r="R159" i="259"/>
  <c r="Q165" i="259"/>
  <c r="L155" i="259" s="1"/>
  <c r="Q164" i="259" s="1"/>
  <c r="Q166" i="259" s="1"/>
  <c r="Q163" i="259"/>
  <c r="Q165" i="263"/>
  <c r="S159" i="263"/>
  <c r="W165" i="263"/>
  <c r="T168" i="262"/>
  <c r="N158" i="262" s="1"/>
  <c r="T167" i="262" s="1"/>
  <c r="T169" i="262" s="1"/>
  <c r="T166" i="262"/>
  <c r="S163" i="262"/>
  <c r="Q168" i="262"/>
  <c r="R168" i="262"/>
  <c r="M158" i="262" s="1"/>
  <c r="R167" i="262" s="1"/>
  <c r="R169" i="262" s="1"/>
  <c r="R166" i="262"/>
  <c r="S162" i="262"/>
  <c r="S168" i="262" s="1"/>
  <c r="S166" i="262" s="1"/>
  <c r="W168" i="262"/>
  <c r="R159" i="261"/>
  <c r="P165" i="261"/>
  <c r="S165" i="261"/>
  <c r="M155" i="261" s="1"/>
  <c r="S164" i="261" s="1"/>
  <c r="S166" i="261" s="1"/>
  <c r="S163" i="261"/>
  <c r="W2" i="261"/>
  <c r="Y2" i="261" s="1"/>
  <c r="Q155" i="261"/>
  <c r="R159" i="260"/>
  <c r="R165" i="260" s="1"/>
  <c r="R163" i="260" s="1"/>
  <c r="P165" i="260"/>
  <c r="S165" i="260"/>
  <c r="B164" i="260"/>
  <c r="E164" i="260" s="1"/>
  <c r="U156" i="260"/>
  <c r="S156" i="260"/>
  <c r="B162" i="260"/>
  <c r="E162" i="260" s="1"/>
  <c r="T156" i="260"/>
  <c r="B163" i="260"/>
  <c r="E163" i="260" s="1"/>
  <c r="W2" i="260"/>
  <c r="Y2" i="260" s="1"/>
  <c r="Q155" i="260"/>
  <c r="V156" i="260"/>
  <c r="B165" i="260"/>
  <c r="E165" i="260" s="1"/>
  <c r="V165" i="260"/>
  <c r="P155" i="260" s="1"/>
  <c r="V164" i="260" s="1"/>
  <c r="V166" i="260" s="1"/>
  <c r="V163" i="260"/>
  <c r="U165" i="260"/>
  <c r="O155" i="260" s="1"/>
  <c r="U164" i="260" s="1"/>
  <c r="U166" i="260" s="1"/>
  <c r="U163" i="260"/>
  <c r="T165" i="260"/>
  <c r="Q146" i="229"/>
  <c r="Q151" i="229" s="1"/>
  <c r="Q149" i="229" s="1"/>
  <c r="O151" i="229"/>
  <c r="J141" i="229" s="1"/>
  <c r="O150" i="229" s="1"/>
  <c r="O152" i="229" s="1"/>
  <c r="O149" i="229"/>
  <c r="W174" i="282"/>
  <c r="W172" i="282" s="1"/>
  <c r="S174" i="282"/>
  <c r="U168" i="282"/>
  <c r="T174" i="282"/>
  <c r="Y174" i="282"/>
  <c r="Y172" i="282" s="1"/>
  <c r="X174" i="282"/>
  <c r="X172" i="282" s="1"/>
  <c r="T164" i="282"/>
  <c r="Z2" i="282"/>
  <c r="AB2" i="282" s="1"/>
  <c r="B169" i="282"/>
  <c r="F169" i="282" s="1"/>
  <c r="U165" i="282"/>
  <c r="B171" i="282"/>
  <c r="F171" i="282" s="1"/>
  <c r="V165" i="282"/>
  <c r="B172" i="282"/>
  <c r="F172" i="282" s="1"/>
  <c r="W165" i="282"/>
  <c r="B174" i="282"/>
  <c r="F174" i="282" s="1"/>
  <c r="Y165" i="282"/>
  <c r="B173" i="282"/>
  <c r="F173" i="282" s="1"/>
  <c r="X165" i="282"/>
  <c r="Y175" i="281"/>
  <c r="Y173" i="281" s="1"/>
  <c r="W175" i="281"/>
  <c r="W173" i="281" s="1"/>
  <c r="X175" i="281"/>
  <c r="X173" i="281" s="1"/>
  <c r="B175" i="281"/>
  <c r="F175" i="281" s="1"/>
  <c r="Y166" i="281"/>
  <c r="B173" i="281"/>
  <c r="F173" i="281" s="1"/>
  <c r="W166" i="281"/>
  <c r="B172" i="281"/>
  <c r="F172" i="281" s="1"/>
  <c r="V166" i="281"/>
  <c r="T165" i="281"/>
  <c r="Z2" i="281"/>
  <c r="AB2" i="281" s="1"/>
  <c r="B174" i="281"/>
  <c r="F174" i="281" s="1"/>
  <c r="X166" i="281"/>
  <c r="W173" i="280"/>
  <c r="W171" i="280" s="1"/>
  <c r="V173" i="280"/>
  <c r="V171" i="280" s="1"/>
  <c r="T173" i="280"/>
  <c r="S173" i="280"/>
  <c r="U167" i="280"/>
  <c r="Y173" i="280"/>
  <c r="Y171" i="280" s="1"/>
  <c r="X173" i="280"/>
  <c r="X171" i="280" s="1"/>
  <c r="T163" i="280"/>
  <c r="Z2" i="280"/>
  <c r="AB2" i="280" s="1"/>
  <c r="W173" i="278"/>
  <c r="W171" i="278" s="1"/>
  <c r="V173" i="278"/>
  <c r="V171" i="278" s="1"/>
  <c r="Y173" i="278"/>
  <c r="Y171" i="278" s="1"/>
  <c r="T171" i="278"/>
  <c r="O163" i="278"/>
  <c r="T172" i="278" s="1"/>
  <c r="T174" i="278" s="1"/>
  <c r="S173" i="278"/>
  <c r="U167" i="278"/>
  <c r="X173" i="278"/>
  <c r="X171" i="278" s="1"/>
  <c r="T163" i="278"/>
  <c r="Z2" i="278"/>
  <c r="AB2" i="278" s="1"/>
  <c r="W173" i="277"/>
  <c r="W171" i="277" s="1"/>
  <c r="V173" i="277"/>
  <c r="V171" i="277" s="1"/>
  <c r="U167" i="277"/>
  <c r="S173" i="277"/>
  <c r="T173" i="277"/>
  <c r="X173" i="277"/>
  <c r="X171" i="277" s="1"/>
  <c r="T163" i="277"/>
  <c r="Z2" i="277"/>
  <c r="AB2" i="277" s="1"/>
  <c r="V172" i="276"/>
  <c r="V170" i="276" s="1"/>
  <c r="S172" i="276"/>
  <c r="U166" i="276"/>
  <c r="Y172" i="276"/>
  <c r="Y170" i="276" s="1"/>
  <c r="X172" i="276"/>
  <c r="X170" i="276" s="1"/>
  <c r="W172" i="276"/>
  <c r="W170" i="276" s="1"/>
  <c r="T162" i="276"/>
  <c r="Z2" i="276"/>
  <c r="AB2" i="276" s="1"/>
  <c r="Y172" i="275"/>
  <c r="Y170" i="275" s="1"/>
  <c r="S172" i="275"/>
  <c r="U166" i="275"/>
  <c r="V172" i="275"/>
  <c r="V170" i="275" s="1"/>
  <c r="X172" i="275"/>
  <c r="X170" i="275" s="1"/>
  <c r="W172" i="275"/>
  <c r="W170" i="275" s="1"/>
  <c r="T162" i="275"/>
  <c r="Z2" i="275"/>
  <c r="AB2" i="275" s="1"/>
  <c r="T163" i="274"/>
  <c r="B166" i="274"/>
  <c r="S170" i="274"/>
  <c r="N162" i="274"/>
  <c r="S171" i="274" s="1"/>
  <c r="V170" i="272"/>
  <c r="V168" i="272" s="1"/>
  <c r="W170" i="272"/>
  <c r="W168" i="272" s="1"/>
  <c r="U170" i="272"/>
  <c r="U168" i="272" s="1"/>
  <c r="R170" i="272"/>
  <c r="M160" i="272" s="1"/>
  <c r="R169" i="272" s="1"/>
  <c r="R171" i="272" s="1"/>
  <c r="R168" i="272"/>
  <c r="S164" i="272"/>
  <c r="Q170" i="272"/>
  <c r="X170" i="271"/>
  <c r="X168" i="271" s="1"/>
  <c r="Y170" i="271"/>
  <c r="Y168" i="271" s="1"/>
  <c r="U164" i="271"/>
  <c r="S170" i="271"/>
  <c r="T170" i="271"/>
  <c r="U166" i="271"/>
  <c r="Z2" i="271"/>
  <c r="AB2" i="271" s="1"/>
  <c r="T160" i="271"/>
  <c r="R170" i="270"/>
  <c r="V170" i="270"/>
  <c r="Q170" i="270"/>
  <c r="S164" i="270"/>
  <c r="U170" i="270"/>
  <c r="T170" i="270"/>
  <c r="W170" i="270"/>
  <c r="U161" i="270"/>
  <c r="B168" i="270"/>
  <c r="F168" i="270" s="1"/>
  <c r="W161" i="270"/>
  <c r="B170" i="270"/>
  <c r="F170" i="270" s="1"/>
  <c r="B169" i="270"/>
  <c r="F169" i="270" s="1"/>
  <c r="V161" i="270"/>
  <c r="R160" i="270"/>
  <c r="X2" i="270"/>
  <c r="Z2" i="270" s="1"/>
  <c r="B165" i="270"/>
  <c r="F165" i="270" s="1"/>
  <c r="S161" i="270"/>
  <c r="T161" i="270"/>
  <c r="B167" i="270"/>
  <c r="F167" i="270" s="1"/>
  <c r="R165" i="268"/>
  <c r="U165" i="268"/>
  <c r="V165" i="268"/>
  <c r="Q165" i="268"/>
  <c r="S159" i="268"/>
  <c r="W165" i="268"/>
  <c r="T165" i="268"/>
  <c r="R155" i="268"/>
  <c r="X2" i="268"/>
  <c r="Z2" i="268" s="1"/>
  <c r="B165" i="268"/>
  <c r="F165" i="268" s="1"/>
  <c r="W156" i="268"/>
  <c r="B164" i="268"/>
  <c r="F164" i="268" s="1"/>
  <c r="V156" i="268"/>
  <c r="B163" i="268"/>
  <c r="F163" i="268" s="1"/>
  <c r="U156" i="268"/>
  <c r="B162" i="268"/>
  <c r="F162" i="268" s="1"/>
  <c r="T156" i="268"/>
  <c r="B160" i="268"/>
  <c r="F160" i="268" s="1"/>
  <c r="S156" i="268"/>
  <c r="R165" i="267"/>
  <c r="S159" i="267"/>
  <c r="Q165" i="267"/>
  <c r="U165" i="267"/>
  <c r="W165" i="267"/>
  <c r="T165" i="267"/>
  <c r="V165" i="267"/>
  <c r="X2" i="267"/>
  <c r="Z2" i="267" s="1"/>
  <c r="R155" i="267"/>
  <c r="T156" i="267"/>
  <c r="B162" i="267"/>
  <c r="F162" i="267" s="1"/>
  <c r="V156" i="267"/>
  <c r="B164" i="267"/>
  <c r="F164" i="267" s="1"/>
  <c r="W156" i="267"/>
  <c r="B165" i="267"/>
  <c r="F165" i="267" s="1"/>
  <c r="U156" i="267"/>
  <c r="B163" i="267"/>
  <c r="F163" i="267" s="1"/>
  <c r="S156" i="267"/>
  <c r="B160" i="267"/>
  <c r="F160" i="267" s="1"/>
  <c r="R165" i="264"/>
  <c r="T165" i="264"/>
  <c r="V165" i="264"/>
  <c r="U165" i="264"/>
  <c r="S159" i="264"/>
  <c r="Q165" i="264"/>
  <c r="W165" i="264"/>
  <c r="R155" i="264"/>
  <c r="X4" i="264"/>
  <c r="Z4" i="264" s="1"/>
  <c r="V156" i="264"/>
  <c r="B164" i="264"/>
  <c r="F164" i="264" s="1"/>
  <c r="W156" i="264"/>
  <c r="B165" i="264"/>
  <c r="F165" i="264" s="1"/>
  <c r="S156" i="264"/>
  <c r="B160" i="264"/>
  <c r="F160" i="264" s="1"/>
  <c r="U156" i="264"/>
  <c r="B163" i="264"/>
  <c r="F163" i="264" s="1"/>
  <c r="T156" i="264"/>
  <c r="B162" i="264"/>
  <c r="F162" i="264" s="1"/>
  <c r="V167" i="257"/>
  <c r="S167" i="257"/>
  <c r="W2" i="257"/>
  <c r="Y2" i="257" s="1"/>
  <c r="Q157" i="257"/>
  <c r="T167" i="257"/>
  <c r="U167" i="257"/>
  <c r="W2" i="256"/>
  <c r="Y2" i="256" s="1"/>
  <c r="Q156" i="256"/>
  <c r="S166" i="256"/>
  <c r="U166" i="256"/>
  <c r="Q166" i="256"/>
  <c r="R160" i="256"/>
  <c r="P166" i="256"/>
  <c r="T166" i="256"/>
  <c r="V166" i="256"/>
  <c r="B156" i="252"/>
  <c r="E156" i="252" s="1"/>
  <c r="R152" i="252"/>
  <c r="W3" i="251"/>
  <c r="Q151" i="251"/>
  <c r="Q152" i="248"/>
  <c r="W34" i="248"/>
  <c r="Y34" i="248" s="1"/>
  <c r="R152" i="248"/>
  <c r="W4" i="248"/>
  <c r="Y4" i="248" s="1"/>
  <c r="S159" i="244"/>
  <c r="V159" i="244"/>
  <c r="U159" i="244"/>
  <c r="Q149" i="244"/>
  <c r="W2" i="244"/>
  <c r="S159" i="243"/>
  <c r="V159" i="243"/>
  <c r="U159" i="243"/>
  <c r="Q149" i="243"/>
  <c r="W2" i="243"/>
  <c r="T159" i="242"/>
  <c r="S159" i="242"/>
  <c r="V159" i="242"/>
  <c r="U159" i="242"/>
  <c r="B159" i="242"/>
  <c r="E159" i="242" s="1"/>
  <c r="V150" i="242"/>
  <c r="U150" i="242"/>
  <c r="B158" i="242"/>
  <c r="E158" i="242" s="1"/>
  <c r="B157" i="242"/>
  <c r="E157" i="242" s="1"/>
  <c r="T150" i="242"/>
  <c r="Q149" i="242"/>
  <c r="W2" i="242"/>
  <c r="Q160" i="241"/>
  <c r="U160" i="241"/>
  <c r="U158" i="241" s="1"/>
  <c r="V160" i="241"/>
  <c r="V158" i="241" s="1"/>
  <c r="Q150" i="241"/>
  <c r="W2" i="241"/>
  <c r="R151" i="241"/>
  <c r="B155" i="241"/>
  <c r="E155" i="241" s="1"/>
  <c r="B159" i="241"/>
  <c r="E159" i="241" s="1"/>
  <c r="U151" i="241"/>
  <c r="V151" i="241"/>
  <c r="B160" i="241"/>
  <c r="E160" i="241" s="1"/>
  <c r="B158" i="241"/>
  <c r="E158" i="241" s="1"/>
  <c r="T151" i="241"/>
  <c r="B154" i="238"/>
  <c r="E154" i="238" s="1"/>
  <c r="U146" i="238"/>
  <c r="Q145" i="238"/>
  <c r="W45" i="238"/>
  <c r="Y45" i="238" s="1"/>
  <c r="S146" i="238"/>
  <c r="B152" i="238"/>
  <c r="E152" i="238" s="1"/>
  <c r="Y10" i="238"/>
  <c r="U152" i="231"/>
  <c r="T152" i="231"/>
  <c r="Q142" i="231"/>
  <c r="W2" i="231"/>
  <c r="B150" i="231"/>
  <c r="E150" i="231" s="1"/>
  <c r="T143" i="231"/>
  <c r="P151" i="230"/>
  <c r="U151" i="230"/>
  <c r="R151" i="230"/>
  <c r="T151" i="230"/>
  <c r="P141" i="230"/>
  <c r="V2" i="230"/>
  <c r="P151" i="229"/>
  <c r="U151" i="229"/>
  <c r="R151" i="229"/>
  <c r="T151" i="229"/>
  <c r="P141" i="229"/>
  <c r="V2" i="229"/>
  <c r="O151" i="227"/>
  <c r="Q145" i="227"/>
  <c r="S151" i="227"/>
  <c r="U151" i="227"/>
  <c r="R151" i="227"/>
  <c r="T151" i="227"/>
  <c r="B149" i="227"/>
  <c r="D149" i="227" s="1"/>
  <c r="S142" i="227"/>
  <c r="R142" i="227"/>
  <c r="B148" i="227"/>
  <c r="D148" i="227" s="1"/>
  <c r="V2" i="227"/>
  <c r="P141" i="227"/>
  <c r="U142" i="227"/>
  <c r="B151" i="227"/>
  <c r="D151" i="227" s="1"/>
  <c r="T142" i="227"/>
  <c r="B150" i="227"/>
  <c r="D150" i="227" s="1"/>
  <c r="Q142" i="227"/>
  <c r="B146" i="227"/>
  <c r="D146" i="227" s="1"/>
  <c r="AB5" i="227" s="1"/>
  <c r="P151" i="224"/>
  <c r="U151" i="224"/>
  <c r="T151" i="224"/>
  <c r="B149" i="224"/>
  <c r="D149" i="224" s="1"/>
  <c r="S142" i="224"/>
  <c r="Q142" i="224"/>
  <c r="B146" i="224"/>
  <c r="D146" i="224" s="1"/>
  <c r="AB5" i="224" s="1"/>
  <c r="P141" i="224"/>
  <c r="V2" i="224"/>
  <c r="B148" i="224"/>
  <c r="D148" i="224" s="1"/>
  <c r="R142" i="224"/>
  <c r="U142" i="224"/>
  <c r="B151" i="224"/>
  <c r="D151" i="224" s="1"/>
  <c r="B150" i="224"/>
  <c r="D150" i="224" s="1"/>
  <c r="T142" i="224"/>
  <c r="P170" i="219"/>
  <c r="K162" i="219"/>
  <c r="P171" i="219" s="1"/>
  <c r="P173" i="219" s="1"/>
  <c r="O172" i="219"/>
  <c r="Q166" i="219"/>
  <c r="S170" i="219"/>
  <c r="M162" i="219"/>
  <c r="S171" i="219" s="1"/>
  <c r="S173" i="219" s="1"/>
  <c r="U170" i="219"/>
  <c r="O162" i="219"/>
  <c r="U171" i="219" s="1"/>
  <c r="U173" i="219" s="1"/>
  <c r="R172" i="219"/>
  <c r="T170" i="219"/>
  <c r="N162" i="219"/>
  <c r="T171" i="219" s="1"/>
  <c r="T173" i="219" s="1"/>
  <c r="R151" i="222"/>
  <c r="T151" i="222"/>
  <c r="P141" i="222"/>
  <c r="V2" i="222"/>
  <c r="T154" i="220"/>
  <c r="P154" i="220"/>
  <c r="S151" i="221"/>
  <c r="T151" i="221"/>
  <c r="R149" i="221"/>
  <c r="L141" i="221"/>
  <c r="R150" i="221" s="1"/>
  <c r="R152" i="221" s="1"/>
  <c r="P141" i="221"/>
  <c r="V2" i="221"/>
  <c r="V2" i="220"/>
  <c r="P144" i="220"/>
  <c r="T144" i="234"/>
  <c r="B151" i="234"/>
  <c r="E151" i="234" s="1"/>
  <c r="R144" i="234"/>
  <c r="B148" i="234"/>
  <c r="E148" i="234" s="1"/>
  <c r="AC5" i="234" s="1"/>
  <c r="V144" i="234"/>
  <c r="B153" i="234"/>
  <c r="E153" i="234" s="1"/>
  <c r="U144" i="234"/>
  <c r="B152" i="234"/>
  <c r="E152" i="234" s="1"/>
  <c r="Z162" i="282"/>
  <c r="AB162" i="282" s="1"/>
  <c r="Z160" i="282"/>
  <c r="AB160" i="282" s="1"/>
  <c r="Z158" i="282"/>
  <c r="AB158" i="282" s="1"/>
  <c r="Z157" i="282"/>
  <c r="AB157" i="282" s="1"/>
  <c r="Z154" i="282"/>
  <c r="AB154" i="282" s="1"/>
  <c r="Z153" i="282"/>
  <c r="AB153" i="282" s="1"/>
  <c r="Z152" i="282"/>
  <c r="AB152" i="282" s="1"/>
  <c r="Z151" i="282"/>
  <c r="AB151" i="282" s="1"/>
  <c r="Z149" i="282"/>
  <c r="AB149" i="282" s="1"/>
  <c r="Z148" i="282"/>
  <c r="AB148" i="282" s="1"/>
  <c r="Z147" i="282"/>
  <c r="AB147" i="282" s="1"/>
  <c r="Z146" i="282"/>
  <c r="AB146" i="282" s="1"/>
  <c r="Z145" i="282"/>
  <c r="AB145" i="282" s="1"/>
  <c r="Z143" i="282"/>
  <c r="AB143" i="282" s="1"/>
  <c r="Z142" i="282"/>
  <c r="AB142" i="282" s="1"/>
  <c r="Z141" i="282"/>
  <c r="AB141" i="282" s="1"/>
  <c r="Z139" i="282"/>
  <c r="AB139" i="282" s="1"/>
  <c r="Z138" i="282"/>
  <c r="AB138" i="282" s="1"/>
  <c r="Z137" i="282"/>
  <c r="AB137" i="282" s="1"/>
  <c r="Z135" i="282"/>
  <c r="AB135" i="282" s="1"/>
  <c r="Z134" i="282"/>
  <c r="AB134" i="282" s="1"/>
  <c r="Z133" i="282"/>
  <c r="AB133" i="282" s="1"/>
  <c r="Z130" i="282"/>
  <c r="AB130" i="282" s="1"/>
  <c r="Z129" i="282"/>
  <c r="AB129" i="282" s="1"/>
  <c r="Z128" i="282"/>
  <c r="AB128" i="282" s="1"/>
  <c r="Z127" i="282"/>
  <c r="AB127" i="282" s="1"/>
  <c r="Z125" i="282"/>
  <c r="AB125" i="282" s="1"/>
  <c r="Z124" i="282"/>
  <c r="AB124" i="282" s="1"/>
  <c r="Z123" i="282"/>
  <c r="AB123" i="282" s="1"/>
  <c r="Z121" i="282"/>
  <c r="AB121" i="282" s="1"/>
  <c r="Z120" i="282"/>
  <c r="AB120" i="282" s="1"/>
  <c r="Z119" i="282"/>
  <c r="AB119" i="282" s="1"/>
  <c r="Z118" i="282"/>
  <c r="AB118" i="282" s="1"/>
  <c r="Z117" i="282"/>
  <c r="AB117" i="282" s="1"/>
  <c r="Z116" i="282"/>
  <c r="AB116" i="282" s="1"/>
  <c r="Z115" i="282"/>
  <c r="AB115" i="282" s="1"/>
  <c r="Z113" i="282"/>
  <c r="AB113" i="282" s="1"/>
  <c r="Z112" i="282"/>
  <c r="AB112" i="282" s="1"/>
  <c r="Z111" i="282"/>
  <c r="AB111" i="282" s="1"/>
  <c r="Z110" i="282"/>
  <c r="AB110" i="282" s="1"/>
  <c r="Z107" i="282"/>
  <c r="AB107" i="282" s="1"/>
  <c r="Z106" i="282"/>
  <c r="AB106" i="282" s="1"/>
  <c r="Z105" i="282"/>
  <c r="AB105" i="282" s="1"/>
  <c r="Z104" i="282"/>
  <c r="AB104" i="282" s="1"/>
  <c r="Z103" i="282"/>
  <c r="AB103" i="282" s="1"/>
  <c r="Z102" i="282"/>
  <c r="AB102" i="282" s="1"/>
  <c r="Z101" i="282"/>
  <c r="AB101" i="282" s="1"/>
  <c r="Z100" i="282"/>
  <c r="AB100" i="282" s="1"/>
  <c r="Z99" i="282"/>
  <c r="AB99" i="282" s="1"/>
  <c r="Z98" i="282"/>
  <c r="AB98" i="282" s="1"/>
  <c r="Z97" i="282"/>
  <c r="AB97" i="282" s="1"/>
  <c r="Z95" i="282"/>
  <c r="AB95" i="282" s="1"/>
  <c r="Z94" i="282"/>
  <c r="AB94" i="282" s="1"/>
  <c r="Z92" i="282"/>
  <c r="AB92" i="282" s="1"/>
  <c r="Z89" i="282"/>
  <c r="AB89" i="282" s="1"/>
  <c r="Z88" i="282"/>
  <c r="AB88" i="282" s="1"/>
  <c r="Z87" i="282"/>
  <c r="AB87" i="282" s="1"/>
  <c r="Z86" i="282"/>
  <c r="AB86" i="282" s="1"/>
  <c r="Z85" i="282"/>
  <c r="AB85" i="282" s="1"/>
  <c r="Z84" i="282"/>
  <c r="AB84" i="282" s="1"/>
  <c r="Z82" i="282"/>
  <c r="AB82" i="282" s="1"/>
  <c r="Z79" i="282"/>
  <c r="AB79" i="282" s="1"/>
  <c r="Z78" i="282"/>
  <c r="AB78" i="282" s="1"/>
  <c r="Z77" i="282"/>
  <c r="AB77" i="282" s="1"/>
  <c r="Z76" i="282"/>
  <c r="AB76" i="282" s="1"/>
  <c r="Z75" i="282"/>
  <c r="AB75" i="282" s="1"/>
  <c r="Z74" i="282"/>
  <c r="AB74" i="282" s="1"/>
  <c r="Z73" i="282"/>
  <c r="AB73" i="282" s="1"/>
  <c r="Z72" i="282"/>
  <c r="AB72" i="282" s="1"/>
  <c r="Z68" i="282"/>
  <c r="AB68" i="282" s="1"/>
  <c r="Z67" i="282"/>
  <c r="AB67" i="282" s="1"/>
  <c r="Z66" i="282"/>
  <c r="AB66" i="282" s="1"/>
  <c r="Z63" i="282"/>
  <c r="AB63" i="282" s="1"/>
  <c r="Z62" i="282"/>
  <c r="AB62" i="282" s="1"/>
  <c r="Z61" i="282"/>
  <c r="AB61" i="282" s="1"/>
  <c r="Z59" i="282"/>
  <c r="AB59" i="282" s="1"/>
  <c r="Z58" i="282"/>
  <c r="AB58" i="282" s="1"/>
  <c r="Z57" i="282"/>
  <c r="AB57" i="282" s="1"/>
  <c r="Z56" i="282"/>
  <c r="AB56" i="282" s="1"/>
  <c r="Z55" i="282"/>
  <c r="AB55" i="282" s="1"/>
  <c r="Z54" i="282"/>
  <c r="AB54" i="282" s="1"/>
  <c r="Z52" i="282"/>
  <c r="AB52" i="282" s="1"/>
  <c r="Z51" i="282"/>
  <c r="AB51" i="282" s="1"/>
  <c r="Z50" i="282"/>
  <c r="AB50" i="282" s="1"/>
  <c r="Z49" i="282"/>
  <c r="AB49" i="282" s="1"/>
  <c r="Z48" i="282"/>
  <c r="AB48" i="282" s="1"/>
  <c r="Z47" i="282"/>
  <c r="AB47" i="282" s="1"/>
  <c r="Z45" i="282"/>
  <c r="AB45" i="282" s="1"/>
  <c r="Z44" i="282"/>
  <c r="AB44" i="282" s="1"/>
  <c r="Z43" i="282"/>
  <c r="AB43" i="282" s="1"/>
  <c r="Z42" i="282"/>
  <c r="AB42" i="282" s="1"/>
  <c r="Z41" i="282"/>
  <c r="AB41" i="282" s="1"/>
  <c r="Z36" i="282"/>
  <c r="AB36" i="282" s="1"/>
  <c r="Z35" i="282"/>
  <c r="AB35" i="282" s="1"/>
  <c r="Z34" i="282"/>
  <c r="AB34" i="282" s="1"/>
  <c r="Z33" i="282"/>
  <c r="AB33" i="282" s="1"/>
  <c r="Z32" i="282"/>
  <c r="AB32" i="282" s="1"/>
  <c r="Z30" i="282"/>
  <c r="AB30" i="282" s="1"/>
  <c r="Z29" i="282"/>
  <c r="AB29" i="282" s="1"/>
  <c r="Z28" i="282"/>
  <c r="AB28" i="282" s="1"/>
  <c r="Z27" i="282"/>
  <c r="AB27" i="282" s="1"/>
  <c r="Z26" i="282"/>
  <c r="AB26" i="282" s="1"/>
  <c r="Z23" i="282"/>
  <c r="AB23" i="282" s="1"/>
  <c r="Z22" i="282"/>
  <c r="AB22" i="282" s="1"/>
  <c r="Z19" i="282"/>
  <c r="AB19" i="282" s="1"/>
  <c r="Z18" i="282"/>
  <c r="AB18" i="282" s="1"/>
  <c r="Z17" i="282"/>
  <c r="AB17" i="282" s="1"/>
  <c r="Z16" i="282"/>
  <c r="AB16" i="282" s="1"/>
  <c r="Z15" i="282"/>
  <c r="AB15" i="282" s="1"/>
  <c r="Z14" i="282"/>
  <c r="AB14" i="282" s="1"/>
  <c r="Z12" i="282"/>
  <c r="AB12" i="282" s="1"/>
  <c r="Z11" i="282"/>
  <c r="AB11" i="282" s="1"/>
  <c r="Z8" i="282"/>
  <c r="AB8" i="282" s="1"/>
  <c r="Z7" i="282"/>
  <c r="AB7" i="282" s="1"/>
  <c r="Z6" i="282"/>
  <c r="AB6" i="282" s="1"/>
  <c r="Z4" i="282"/>
  <c r="AB4" i="282" s="1"/>
  <c r="R155" i="259"/>
  <c r="U155" i="259"/>
  <c r="V155" i="259"/>
  <c r="W94" i="259"/>
  <c r="Y94" i="259" s="1"/>
  <c r="T155" i="259"/>
  <c r="S155" i="259"/>
  <c r="W95" i="259"/>
  <c r="Y95" i="259" s="1"/>
  <c r="W97" i="259"/>
  <c r="Y97" i="259" s="1"/>
  <c r="W99" i="259"/>
  <c r="Y99" i="259" s="1"/>
  <c r="W102" i="259"/>
  <c r="Y102" i="259" s="1"/>
  <c r="W104" i="259"/>
  <c r="Y104" i="259" s="1"/>
  <c r="W105" i="259"/>
  <c r="Y105" i="259" s="1"/>
  <c r="W106" i="259"/>
  <c r="Y106" i="259" s="1"/>
  <c r="W107" i="259"/>
  <c r="Y107" i="259" s="1"/>
  <c r="W108" i="259"/>
  <c r="Y108" i="259" s="1"/>
  <c r="W109" i="259"/>
  <c r="Y109" i="259" s="1"/>
  <c r="W110" i="259"/>
  <c r="Y110" i="259" s="1"/>
  <c r="W111" i="259"/>
  <c r="Y111" i="259" s="1"/>
  <c r="W113" i="259"/>
  <c r="Y113" i="259" s="1"/>
  <c r="W116" i="259"/>
  <c r="Y116" i="259" s="1"/>
  <c r="W118" i="259"/>
  <c r="Y118" i="259" s="1"/>
  <c r="W119" i="259"/>
  <c r="Y119" i="259" s="1"/>
  <c r="W122" i="259"/>
  <c r="Y122" i="259" s="1"/>
  <c r="W123" i="259"/>
  <c r="Y123" i="259" s="1"/>
  <c r="W124" i="259"/>
  <c r="Y124" i="259" s="1"/>
  <c r="W125" i="259"/>
  <c r="Y125" i="259" s="1"/>
  <c r="W126" i="259"/>
  <c r="Y126" i="259" s="1"/>
  <c r="W128" i="259"/>
  <c r="Y128" i="259" s="1"/>
  <c r="W129" i="259"/>
  <c r="Y129" i="259" s="1"/>
  <c r="W130" i="259"/>
  <c r="Y130" i="259" s="1"/>
  <c r="W131" i="259"/>
  <c r="Y131" i="259" s="1"/>
  <c r="W132" i="259"/>
  <c r="Y132" i="259" s="1"/>
  <c r="W133" i="259"/>
  <c r="Y133" i="259" s="1"/>
  <c r="W135" i="259"/>
  <c r="Y135" i="259" s="1"/>
  <c r="W136" i="259"/>
  <c r="Y136" i="259" s="1"/>
  <c r="W137" i="259"/>
  <c r="Y137" i="259" s="1"/>
  <c r="W138" i="259"/>
  <c r="Y138" i="259" s="1"/>
  <c r="W139" i="259"/>
  <c r="Y139" i="259" s="1"/>
  <c r="W140" i="259"/>
  <c r="Y140" i="259" s="1"/>
  <c r="W141" i="259"/>
  <c r="Y141" i="259" s="1"/>
  <c r="W143" i="259"/>
  <c r="Y143" i="259" s="1"/>
  <c r="W144" i="259"/>
  <c r="Y144" i="259" s="1"/>
  <c r="W146" i="259"/>
  <c r="Y146" i="259" s="1"/>
  <c r="W147" i="259"/>
  <c r="Y147" i="259" s="1"/>
  <c r="W148" i="259"/>
  <c r="Y148" i="259" s="1"/>
  <c r="W149" i="259"/>
  <c r="Y149" i="259" s="1"/>
  <c r="W150" i="259"/>
  <c r="Y150" i="259" s="1"/>
  <c r="W151" i="259"/>
  <c r="Y151" i="259" s="1"/>
  <c r="W152" i="259"/>
  <c r="Y152" i="259" s="1"/>
  <c r="W153" i="259"/>
  <c r="Y153" i="259" s="1"/>
  <c r="Z159" i="281"/>
  <c r="AB159" i="281" s="1"/>
  <c r="Z163" i="281"/>
  <c r="AB163" i="281" s="1"/>
  <c r="Z161" i="281"/>
  <c r="AB161" i="281" s="1"/>
  <c r="Z158" i="281"/>
  <c r="AB158" i="281" s="1"/>
  <c r="Z156" i="281"/>
  <c r="AB156" i="281" s="1"/>
  <c r="Z155" i="281"/>
  <c r="AB155" i="281" s="1"/>
  <c r="Z154" i="281"/>
  <c r="AB154" i="281" s="1"/>
  <c r="Z153" i="281"/>
  <c r="AB153" i="281" s="1"/>
  <c r="Z149" i="281"/>
  <c r="AB149" i="281" s="1"/>
  <c r="Z148" i="281"/>
  <c r="AB148" i="281" s="1"/>
  <c r="Z146" i="281"/>
  <c r="AB146" i="281" s="1"/>
  <c r="Z145" i="281"/>
  <c r="AB145" i="281" s="1"/>
  <c r="Z144" i="281"/>
  <c r="AB144" i="281" s="1"/>
  <c r="Z143" i="281"/>
  <c r="AB143" i="281" s="1"/>
  <c r="Z142" i="281"/>
  <c r="AB142" i="281" s="1"/>
  <c r="Z141" i="281"/>
  <c r="AB141" i="281" s="1"/>
  <c r="Z139" i="281"/>
  <c r="AB139" i="281" s="1"/>
  <c r="Z138" i="281"/>
  <c r="AB138" i="281" s="1"/>
  <c r="Z137" i="281"/>
  <c r="AB137" i="281" s="1"/>
  <c r="Z136" i="281"/>
  <c r="AB136" i="281" s="1"/>
  <c r="Z135" i="281"/>
  <c r="AB135" i="281" s="1"/>
  <c r="Z134" i="281"/>
  <c r="AB134" i="281" s="1"/>
  <c r="Z132" i="281"/>
  <c r="AB132" i="281" s="1"/>
  <c r="Z131" i="281"/>
  <c r="AB131" i="281" s="1"/>
  <c r="Z129" i="281"/>
  <c r="AB129" i="281" s="1"/>
  <c r="Z128" i="281"/>
  <c r="AB128" i="281" s="1"/>
  <c r="Z127" i="281"/>
  <c r="AB127" i="281" s="1"/>
  <c r="Z126" i="281"/>
  <c r="AB126" i="281" s="1"/>
  <c r="Z125" i="281"/>
  <c r="AB125" i="281" s="1"/>
  <c r="Z124" i="281"/>
  <c r="AB124" i="281" s="1"/>
  <c r="Z123" i="281"/>
  <c r="AB123" i="281" s="1"/>
  <c r="Z122" i="281"/>
  <c r="AB122" i="281" s="1"/>
  <c r="Z121" i="281"/>
  <c r="AB121" i="281" s="1"/>
  <c r="Z119" i="281"/>
  <c r="AB119" i="281" s="1"/>
  <c r="Z118" i="281"/>
  <c r="AB118" i="281" s="1"/>
  <c r="Z116" i="281"/>
  <c r="AB116" i="281" s="1"/>
  <c r="Z115" i="281"/>
  <c r="AB115" i="281" s="1"/>
  <c r="Z114" i="281"/>
  <c r="AB114" i="281" s="1"/>
  <c r="Z112" i="281"/>
  <c r="AB112" i="281" s="1"/>
  <c r="Z110" i="281"/>
  <c r="AB110" i="281" s="1"/>
  <c r="Z108" i="281"/>
  <c r="AB108" i="281" s="1"/>
  <c r="Z107" i="281"/>
  <c r="AB107" i="281" s="1"/>
  <c r="Z106" i="281"/>
  <c r="AB106" i="281" s="1"/>
  <c r="Z105" i="281"/>
  <c r="AB105" i="281" s="1"/>
  <c r="Z104" i="281"/>
  <c r="AB104" i="281" s="1"/>
  <c r="Z103" i="281"/>
  <c r="AB103" i="281" s="1"/>
  <c r="Z102" i="281"/>
  <c r="AB102" i="281" s="1"/>
  <c r="Z100" i="281"/>
  <c r="AB100" i="281" s="1"/>
  <c r="Z99" i="281"/>
  <c r="AB99" i="281" s="1"/>
  <c r="Z98" i="281"/>
  <c r="AB98" i="281" s="1"/>
  <c r="Z96" i="281"/>
  <c r="AB96" i="281" s="1"/>
  <c r="Z95" i="281"/>
  <c r="AB95" i="281" s="1"/>
  <c r="Z94" i="281"/>
  <c r="AB94" i="281" s="1"/>
  <c r="Z93" i="281"/>
  <c r="AB93" i="281" s="1"/>
  <c r="Z91" i="281"/>
  <c r="AB91" i="281" s="1"/>
  <c r="Z90" i="281"/>
  <c r="AB90" i="281" s="1"/>
  <c r="Z89" i="281"/>
  <c r="AB89" i="281" s="1"/>
  <c r="Z88" i="281"/>
  <c r="AB88" i="281" s="1"/>
  <c r="Z87" i="281"/>
  <c r="AB87" i="281" s="1"/>
  <c r="Z86" i="281"/>
  <c r="AB86" i="281" s="1"/>
  <c r="Z85" i="281"/>
  <c r="AB85" i="281" s="1"/>
  <c r="Z84" i="281"/>
  <c r="AB84" i="281" s="1"/>
  <c r="Z82" i="281"/>
  <c r="AB82" i="281" s="1"/>
  <c r="Z81" i="281"/>
  <c r="AB81" i="281" s="1"/>
  <c r="Z80" i="281"/>
  <c r="AB80" i="281" s="1"/>
  <c r="Z79" i="281"/>
  <c r="AB79" i="281" s="1"/>
  <c r="Z78" i="281"/>
  <c r="AB78" i="281" s="1"/>
  <c r="Z77" i="281"/>
  <c r="AB77" i="281" s="1"/>
  <c r="Z76" i="281"/>
  <c r="AB76" i="281" s="1"/>
  <c r="Z75" i="281"/>
  <c r="AB75" i="281" s="1"/>
  <c r="Z74" i="281"/>
  <c r="AB74" i="281" s="1"/>
  <c r="Z73" i="281"/>
  <c r="AB73" i="281" s="1"/>
  <c r="Z72" i="281"/>
  <c r="AB72" i="281" s="1"/>
  <c r="Z70" i="281"/>
  <c r="AB70" i="281" s="1"/>
  <c r="Z68" i="281"/>
  <c r="AB68" i="281" s="1"/>
  <c r="Z67" i="281"/>
  <c r="AB67" i="281" s="1"/>
  <c r="Z66" i="281"/>
  <c r="AB66" i="281" s="1"/>
  <c r="Z65" i="281"/>
  <c r="AB65" i="281" s="1"/>
  <c r="Z64" i="281"/>
  <c r="AB64" i="281" s="1"/>
  <c r="Z63" i="281"/>
  <c r="AB63" i="281" s="1"/>
  <c r="Z61" i="281"/>
  <c r="AB61" i="281" s="1"/>
  <c r="Z60" i="281"/>
  <c r="AB60" i="281" s="1"/>
  <c r="Z59" i="281"/>
  <c r="AB59" i="281" s="1"/>
  <c r="Z58" i="281"/>
  <c r="AB58" i="281" s="1"/>
  <c r="Z57" i="281"/>
  <c r="AB57" i="281" s="1"/>
  <c r="Z56" i="281"/>
  <c r="AB56" i="281" s="1"/>
  <c r="Z55" i="281"/>
  <c r="AB55" i="281" s="1"/>
  <c r="Z54" i="281"/>
  <c r="AB54" i="281" s="1"/>
  <c r="Z53" i="281"/>
  <c r="AB53" i="281" s="1"/>
  <c r="Z51" i="281"/>
  <c r="AB51" i="281" s="1"/>
  <c r="Z50" i="281"/>
  <c r="AB50" i="281" s="1"/>
  <c r="Z49" i="281"/>
  <c r="AB49" i="281" s="1"/>
  <c r="Z48" i="281"/>
  <c r="AB48" i="281" s="1"/>
  <c r="Z47" i="281"/>
  <c r="AB47" i="281" s="1"/>
  <c r="Z46" i="281"/>
  <c r="AB46" i="281" s="1"/>
  <c r="Z45" i="281"/>
  <c r="AB45" i="281" s="1"/>
  <c r="Z43" i="281"/>
  <c r="AB43" i="281" s="1"/>
  <c r="Z42" i="281"/>
  <c r="AB42" i="281" s="1"/>
  <c r="Z41" i="281"/>
  <c r="AB41" i="281" s="1"/>
  <c r="Z40" i="281"/>
  <c r="AB40" i="281" s="1"/>
  <c r="Z39" i="281"/>
  <c r="AB39" i="281" s="1"/>
  <c r="Z38" i="281"/>
  <c r="AB38" i="281" s="1"/>
  <c r="Z37" i="281"/>
  <c r="AB37" i="281" s="1"/>
  <c r="Z35" i="281"/>
  <c r="AB35" i="281" s="1"/>
  <c r="Z34" i="281"/>
  <c r="AB34" i="281" s="1"/>
  <c r="Z33" i="281"/>
  <c r="AB33" i="281" s="1"/>
  <c r="Z32" i="281"/>
  <c r="AB32" i="281" s="1"/>
  <c r="Z31" i="281"/>
  <c r="AB31" i="281" s="1"/>
  <c r="Z29" i="281"/>
  <c r="AB29" i="281" s="1"/>
  <c r="Z27" i="281"/>
  <c r="AB27" i="281" s="1"/>
  <c r="Z24" i="281"/>
  <c r="AB24" i="281" s="1"/>
  <c r="Z23" i="281"/>
  <c r="AB23" i="281" s="1"/>
  <c r="Z22" i="281"/>
  <c r="AB22" i="281" s="1"/>
  <c r="Z21" i="281"/>
  <c r="AB21" i="281" s="1"/>
  <c r="Z20" i="281"/>
  <c r="AB20" i="281" s="1"/>
  <c r="Z19" i="281"/>
  <c r="AB19" i="281" s="1"/>
  <c r="Z18" i="281"/>
  <c r="AB18" i="281" s="1"/>
  <c r="Z17" i="281"/>
  <c r="AB17" i="281" s="1"/>
  <c r="Z14" i="281"/>
  <c r="AB14" i="281" s="1"/>
  <c r="Z13" i="281"/>
  <c r="AB13" i="281" s="1"/>
  <c r="Z12" i="281"/>
  <c r="AB12" i="281" s="1"/>
  <c r="Z10" i="281"/>
  <c r="AB10" i="281" s="1"/>
  <c r="Z9" i="281"/>
  <c r="AB9" i="281" s="1"/>
  <c r="Z6" i="281"/>
  <c r="AB6" i="281" s="1"/>
  <c r="Z5" i="281"/>
  <c r="AB5" i="281" s="1"/>
  <c r="Z4" i="281"/>
  <c r="AB4" i="281" s="1"/>
  <c r="Z3" i="281"/>
  <c r="AB3" i="281" s="1"/>
  <c r="Z161" i="280"/>
  <c r="AB161" i="280" s="1"/>
  <c r="Z159" i="280"/>
  <c r="AB159" i="280" s="1"/>
  <c r="Z158" i="280"/>
  <c r="AB158" i="280" s="1"/>
  <c r="Z155" i="280"/>
  <c r="Z154" i="280"/>
  <c r="Z153" i="280"/>
  <c r="Z152" i="280"/>
  <c r="Z151" i="280"/>
  <c r="AB151" i="280" s="1"/>
  <c r="Z150" i="280"/>
  <c r="AB150" i="280" s="1"/>
  <c r="Z149" i="280"/>
  <c r="AB149" i="280" s="1"/>
  <c r="Z148" i="280"/>
  <c r="AB148" i="280" s="1"/>
  <c r="Z147" i="280"/>
  <c r="AB147" i="280" s="1"/>
  <c r="Z146" i="280"/>
  <c r="AB146" i="280" s="1"/>
  <c r="Z145" i="280"/>
  <c r="AB145" i="280" s="1"/>
  <c r="Z144" i="280"/>
  <c r="AB144" i="280" s="1"/>
  <c r="Z142" i="280"/>
  <c r="AB142" i="280" s="1"/>
  <c r="Z141" i="280"/>
  <c r="AB141" i="280" s="1"/>
  <c r="Z140" i="280"/>
  <c r="AB140" i="280" s="1"/>
  <c r="Z139" i="280"/>
  <c r="AB139" i="280" s="1"/>
  <c r="Z138" i="280"/>
  <c r="AB138" i="280" s="1"/>
  <c r="Z136" i="280"/>
  <c r="AB136" i="280" s="1"/>
  <c r="Z135" i="280"/>
  <c r="AB135" i="280" s="1"/>
  <c r="Z134" i="280"/>
  <c r="AB134" i="280" s="1"/>
  <c r="Z132" i="280"/>
  <c r="AB132" i="280" s="1"/>
  <c r="Z130" i="280"/>
  <c r="AB130" i="280" s="1"/>
  <c r="Z128" i="280"/>
  <c r="AB128" i="280" s="1"/>
  <c r="Z127" i="280"/>
  <c r="AB127" i="280" s="1"/>
  <c r="Z126" i="280"/>
  <c r="AB126" i="280" s="1"/>
  <c r="Z125" i="280"/>
  <c r="AB125" i="280" s="1"/>
  <c r="Z124" i="280"/>
  <c r="AB124" i="280" s="1"/>
  <c r="Z123" i="280"/>
  <c r="AB123" i="280" s="1"/>
  <c r="Z122" i="280"/>
  <c r="AB122" i="280" s="1"/>
  <c r="Z121" i="280"/>
  <c r="AB121" i="280" s="1"/>
  <c r="Z120" i="280"/>
  <c r="AB120" i="280" s="1"/>
  <c r="Z119" i="280"/>
  <c r="AB119" i="280" s="1"/>
  <c r="Z118" i="280"/>
  <c r="AB118" i="280" s="1"/>
  <c r="Z117" i="280"/>
  <c r="AB117" i="280" s="1"/>
  <c r="Z116" i="280"/>
  <c r="AB116" i="280" s="1"/>
  <c r="Z115" i="280"/>
  <c r="AB115" i="280" s="1"/>
  <c r="Z114" i="280"/>
  <c r="AB114" i="280" s="1"/>
  <c r="Z113" i="280"/>
  <c r="AB113" i="280" s="1"/>
  <c r="Z110" i="280"/>
  <c r="AB110" i="280" s="1"/>
  <c r="Z109" i="280"/>
  <c r="AB109" i="280" s="1"/>
  <c r="Z108" i="280"/>
  <c r="AB108" i="280" s="1"/>
  <c r="Z107" i="280"/>
  <c r="AB107" i="280" s="1"/>
  <c r="Z106" i="280"/>
  <c r="AB106" i="280" s="1"/>
  <c r="Z104" i="280"/>
  <c r="AB104" i="280" s="1"/>
  <c r="Z103" i="280"/>
  <c r="AB103" i="280" s="1"/>
  <c r="Z102" i="280"/>
  <c r="AB102" i="280" s="1"/>
  <c r="Z101" i="280"/>
  <c r="AB101" i="280" s="1"/>
  <c r="Z100" i="280"/>
  <c r="AB100" i="280" s="1"/>
  <c r="Z99" i="280"/>
  <c r="AB99" i="280" s="1"/>
  <c r="Z98" i="280"/>
  <c r="AB98" i="280" s="1"/>
  <c r="Z97" i="280"/>
  <c r="AB97" i="280" s="1"/>
  <c r="Z95" i="280"/>
  <c r="AB95" i="280" s="1"/>
  <c r="Z94" i="280"/>
  <c r="AB94" i="280" s="1"/>
  <c r="Z93" i="280"/>
  <c r="AB93" i="280" s="1"/>
  <c r="Z92" i="280"/>
  <c r="AB92" i="280" s="1"/>
  <c r="Z91" i="280"/>
  <c r="AB91" i="280" s="1"/>
  <c r="Z90" i="280"/>
  <c r="AB90" i="280" s="1"/>
  <c r="Z87" i="280"/>
  <c r="AB87" i="280" s="1"/>
  <c r="Z86" i="280"/>
  <c r="AB86" i="280" s="1"/>
  <c r="Z85" i="280"/>
  <c r="AB85" i="280" s="1"/>
  <c r="Z84" i="280"/>
  <c r="AB84" i="280" s="1"/>
  <c r="Z83" i="280"/>
  <c r="AB83" i="280" s="1"/>
  <c r="Z82" i="280"/>
  <c r="AB82" i="280" s="1"/>
  <c r="Z81" i="280"/>
  <c r="AB81" i="280" s="1"/>
  <c r="Z79" i="280"/>
  <c r="AB79" i="280" s="1"/>
  <c r="Z78" i="280"/>
  <c r="AB78" i="280" s="1"/>
  <c r="Z77" i="280"/>
  <c r="AB77" i="280" s="1"/>
  <c r="Z76" i="280"/>
  <c r="AB76" i="280" s="1"/>
  <c r="Z75" i="280"/>
  <c r="AB75" i="280" s="1"/>
  <c r="Z74" i="280"/>
  <c r="AB74" i="280" s="1"/>
  <c r="Z73" i="280"/>
  <c r="AB73" i="280" s="1"/>
  <c r="Z72" i="280"/>
  <c r="AB72" i="280" s="1"/>
  <c r="Z71" i="280"/>
  <c r="AB71" i="280" s="1"/>
  <c r="Z67" i="280"/>
  <c r="AB67" i="280" s="1"/>
  <c r="Z65" i="280"/>
  <c r="AB65" i="280" s="1"/>
  <c r="Z64" i="280"/>
  <c r="AB64" i="280" s="1"/>
  <c r="Z62" i="280"/>
  <c r="AB62" i="280" s="1"/>
  <c r="Z60" i="280"/>
  <c r="AB60" i="280" s="1"/>
  <c r="Z59" i="280"/>
  <c r="AB59" i="280" s="1"/>
  <c r="Z58" i="280"/>
  <c r="AB58" i="280" s="1"/>
  <c r="Z57" i="280"/>
  <c r="AB57" i="280" s="1"/>
  <c r="Z56" i="280"/>
  <c r="AB56" i="280" s="1"/>
  <c r="Z55" i="280"/>
  <c r="AB55" i="280" s="1"/>
  <c r="Z54" i="280"/>
  <c r="AB54" i="280" s="1"/>
  <c r="Z53" i="280"/>
  <c r="AB53" i="280" s="1"/>
  <c r="Z51" i="280"/>
  <c r="AB51" i="280" s="1"/>
  <c r="Z50" i="280"/>
  <c r="AB50" i="280" s="1"/>
  <c r="Z48" i="280"/>
  <c r="AB48" i="280" s="1"/>
  <c r="Z47" i="280"/>
  <c r="AB47" i="280" s="1"/>
  <c r="Z46" i="280"/>
  <c r="AB46" i="280" s="1"/>
  <c r="Z45" i="280"/>
  <c r="AB45" i="280" s="1"/>
  <c r="Z44" i="280"/>
  <c r="AB44" i="280" s="1"/>
  <c r="Z42" i="280"/>
  <c r="AB42" i="280" s="1"/>
  <c r="Z41" i="280"/>
  <c r="AB41" i="280" s="1"/>
  <c r="Z40" i="280"/>
  <c r="AB40" i="280" s="1"/>
  <c r="Z39" i="280"/>
  <c r="AB39" i="280" s="1"/>
  <c r="Z38" i="280"/>
  <c r="AB38" i="280" s="1"/>
  <c r="Z37" i="280"/>
  <c r="AB37" i="280" s="1"/>
  <c r="Z34" i="280"/>
  <c r="AB34" i="280" s="1"/>
  <c r="Z33" i="280"/>
  <c r="AB33" i="280" s="1"/>
  <c r="Z32" i="280"/>
  <c r="AB32" i="280" s="1"/>
  <c r="Z31" i="280"/>
  <c r="AB31" i="280" s="1"/>
  <c r="Z30" i="280"/>
  <c r="AB30" i="280" s="1"/>
  <c r="Z29" i="280"/>
  <c r="AB29" i="280" s="1"/>
  <c r="Z28" i="280"/>
  <c r="AB28" i="280" s="1"/>
  <c r="Z27" i="280"/>
  <c r="AB27" i="280" s="1"/>
  <c r="Z25" i="280"/>
  <c r="AB25" i="280" s="1"/>
  <c r="Z23" i="280"/>
  <c r="AB23" i="280" s="1"/>
  <c r="Z22" i="280"/>
  <c r="AB22" i="280" s="1"/>
  <c r="Z20" i="280"/>
  <c r="AB20" i="280" s="1"/>
  <c r="Z19" i="280"/>
  <c r="AB19" i="280" s="1"/>
  <c r="Z18" i="280"/>
  <c r="AB18" i="280" s="1"/>
  <c r="Z17" i="280"/>
  <c r="AB17" i="280" s="1"/>
  <c r="Z16" i="280"/>
  <c r="AB16" i="280" s="1"/>
  <c r="Z15" i="280"/>
  <c r="AB15" i="280" s="1"/>
  <c r="Z14" i="280"/>
  <c r="AB14" i="280" s="1"/>
  <c r="Z13" i="280"/>
  <c r="AB13" i="280" s="1"/>
  <c r="Z12" i="280"/>
  <c r="AB12" i="280" s="1"/>
  <c r="Z9" i="280"/>
  <c r="AB9" i="280" s="1"/>
  <c r="Z8" i="280"/>
  <c r="AB8" i="280" s="1"/>
  <c r="Z7" i="280"/>
  <c r="AB7" i="280" s="1"/>
  <c r="Z6" i="280"/>
  <c r="AB6" i="280" s="1"/>
  <c r="Z4" i="280"/>
  <c r="AB4" i="280" s="1"/>
  <c r="Z3" i="280"/>
  <c r="AB3" i="280" s="1"/>
  <c r="Z11" i="277"/>
  <c r="AB11" i="277" s="1"/>
  <c r="Z161" i="278"/>
  <c r="AB161" i="278" s="1"/>
  <c r="Z159" i="278"/>
  <c r="AB159" i="278" s="1"/>
  <c r="Z158" i="278"/>
  <c r="AB158" i="278" s="1"/>
  <c r="Z157" i="278"/>
  <c r="AB157" i="278" s="1"/>
  <c r="Z156" i="278"/>
  <c r="AB156" i="278" s="1"/>
  <c r="Z155" i="278"/>
  <c r="Z153" i="278"/>
  <c r="Z152" i="278"/>
  <c r="Z151" i="278"/>
  <c r="AB151" i="278" s="1"/>
  <c r="Z150" i="278"/>
  <c r="AB150" i="278" s="1"/>
  <c r="Z148" i="278"/>
  <c r="AB148" i="278" s="1"/>
  <c r="Z147" i="278"/>
  <c r="AB147" i="278" s="1"/>
  <c r="Z146" i="278"/>
  <c r="AB146" i="278" s="1"/>
  <c r="Z145" i="278"/>
  <c r="AB145" i="278" s="1"/>
  <c r="Z144" i="278"/>
  <c r="AB144" i="278" s="1"/>
  <c r="Z143" i="278"/>
  <c r="AB143" i="278" s="1"/>
  <c r="Z142" i="278"/>
  <c r="AB142" i="278" s="1"/>
  <c r="Z141" i="278"/>
  <c r="AB141" i="278" s="1"/>
  <c r="Z140" i="278"/>
  <c r="AB140" i="278" s="1"/>
  <c r="Z139" i="278"/>
  <c r="AB139" i="278" s="1"/>
  <c r="Z138" i="278"/>
  <c r="AB138" i="278" s="1"/>
  <c r="Z137" i="278"/>
  <c r="AB137" i="278" s="1"/>
  <c r="Z135" i="278"/>
  <c r="AB135" i="278" s="1"/>
  <c r="Z134" i="278"/>
  <c r="AB134" i="278" s="1"/>
  <c r="Z133" i="278"/>
  <c r="AB133" i="278" s="1"/>
  <c r="Z132" i="278"/>
  <c r="AB132" i="278" s="1"/>
  <c r="Z131" i="278"/>
  <c r="AB131" i="278" s="1"/>
  <c r="Z130" i="278"/>
  <c r="AB130" i="278" s="1"/>
  <c r="Z129" i="278"/>
  <c r="AB129" i="278" s="1"/>
  <c r="Z127" i="278"/>
  <c r="AB127" i="278" s="1"/>
  <c r="Z126" i="278"/>
  <c r="AB126" i="278" s="1"/>
  <c r="Z125" i="278"/>
  <c r="AB125" i="278" s="1"/>
  <c r="Z124" i="278"/>
  <c r="AB124" i="278" s="1"/>
  <c r="Z123" i="278"/>
  <c r="AB123" i="278" s="1"/>
  <c r="Z122" i="278"/>
  <c r="AB122" i="278" s="1"/>
  <c r="Z120" i="278"/>
  <c r="AB120" i="278" s="1"/>
  <c r="Z118" i="278"/>
  <c r="AB118" i="278" s="1"/>
  <c r="Z117" i="278"/>
  <c r="AB117" i="278" s="1"/>
  <c r="Z116" i="278"/>
  <c r="AB116" i="278" s="1"/>
  <c r="Z115" i="278"/>
  <c r="AB115" i="278" s="1"/>
  <c r="Z114" i="278"/>
  <c r="AB114" i="278" s="1"/>
  <c r="Z113" i="278"/>
  <c r="AB113" i="278" s="1"/>
  <c r="Z112" i="278"/>
  <c r="AB112" i="278" s="1"/>
  <c r="Z110" i="278"/>
  <c r="AB110" i="278" s="1"/>
  <c r="Z109" i="278"/>
  <c r="AB109" i="278" s="1"/>
  <c r="Z108" i="278"/>
  <c r="AB108" i="278" s="1"/>
  <c r="Z107" i="278"/>
  <c r="AB107" i="278" s="1"/>
  <c r="Z105" i="278"/>
  <c r="AB105" i="278" s="1"/>
  <c r="Z104" i="278"/>
  <c r="AB104" i="278" s="1"/>
  <c r="Z103" i="278"/>
  <c r="AB103" i="278" s="1"/>
  <c r="Z102" i="278"/>
  <c r="AB102" i="278" s="1"/>
  <c r="Z101" i="278"/>
  <c r="AB101" i="278" s="1"/>
  <c r="Z100" i="278"/>
  <c r="AB100" i="278" s="1"/>
  <c r="Z99" i="278"/>
  <c r="AB99" i="278" s="1"/>
  <c r="Z98" i="278"/>
  <c r="AB98" i="278" s="1"/>
  <c r="Z97" i="278"/>
  <c r="AB97" i="278" s="1"/>
  <c r="Z96" i="278"/>
  <c r="AB96" i="278" s="1"/>
  <c r="Z95" i="278"/>
  <c r="AB95" i="278" s="1"/>
  <c r="Z94" i="278"/>
  <c r="AB94" i="278" s="1"/>
  <c r="Z93" i="278"/>
  <c r="AB93" i="278" s="1"/>
  <c r="Z92" i="278"/>
  <c r="AB92" i="278" s="1"/>
  <c r="Z91" i="278"/>
  <c r="AB91" i="278" s="1"/>
  <c r="Z90" i="278"/>
  <c r="AB90" i="278" s="1"/>
  <c r="Z86" i="278"/>
  <c r="AB86" i="278" s="1"/>
  <c r="Z84" i="278"/>
  <c r="AB84" i="278" s="1"/>
  <c r="Z83" i="278"/>
  <c r="AB83" i="278" s="1"/>
  <c r="Z82" i="278"/>
  <c r="AB82" i="278" s="1"/>
  <c r="Z81" i="278"/>
  <c r="AB81" i="278" s="1"/>
  <c r="Z80" i="278"/>
  <c r="AB80" i="278" s="1"/>
  <c r="Z79" i="278"/>
  <c r="AB79" i="278" s="1"/>
  <c r="Z78" i="278"/>
  <c r="AB78" i="278" s="1"/>
  <c r="Z75" i="278"/>
  <c r="AB75" i="278" s="1"/>
  <c r="Z74" i="278"/>
  <c r="AB74" i="278" s="1"/>
  <c r="Z73" i="278"/>
  <c r="AB73" i="278" s="1"/>
  <c r="Z72" i="278"/>
  <c r="AB72" i="278" s="1"/>
  <c r="Z71" i="278"/>
  <c r="AB71" i="278" s="1"/>
  <c r="Z69" i="278"/>
  <c r="AB69" i="278" s="1"/>
  <c r="Z67" i="278"/>
  <c r="AB67" i="278" s="1"/>
  <c r="Z66" i="278"/>
  <c r="AB66" i="278" s="1"/>
  <c r="Z65" i="278"/>
  <c r="AB65" i="278" s="1"/>
  <c r="Z64" i="278"/>
  <c r="AB64" i="278" s="1"/>
  <c r="Z63" i="278"/>
  <c r="AB63" i="278" s="1"/>
  <c r="Z59" i="278"/>
  <c r="AB59" i="278" s="1"/>
  <c r="Z58" i="278"/>
  <c r="AB58" i="278" s="1"/>
  <c r="Z57" i="278"/>
  <c r="AB57" i="278" s="1"/>
  <c r="Z56" i="278"/>
  <c r="AB56" i="278" s="1"/>
  <c r="Z55" i="278"/>
  <c r="AB55" i="278" s="1"/>
  <c r="Z54" i="278"/>
  <c r="AB54" i="278" s="1"/>
  <c r="Z53" i="278"/>
  <c r="AB53" i="278" s="1"/>
  <c r="Z52" i="278"/>
  <c r="AB52" i="278" s="1"/>
  <c r="Z51" i="278"/>
  <c r="AB51" i="278" s="1"/>
  <c r="Z50" i="278"/>
  <c r="AB50" i="278" s="1"/>
  <c r="Z49" i="278"/>
  <c r="AB49" i="278" s="1"/>
  <c r="Z48" i="278"/>
  <c r="AB48" i="278" s="1"/>
  <c r="Z47" i="278"/>
  <c r="AB47" i="278" s="1"/>
  <c r="Z46" i="278"/>
  <c r="AB46" i="278" s="1"/>
  <c r="Z45" i="278"/>
  <c r="AB45" i="278" s="1"/>
  <c r="Z43" i="278"/>
  <c r="AB43" i="278" s="1"/>
  <c r="Z42" i="278"/>
  <c r="AB42" i="278" s="1"/>
  <c r="Z41" i="278"/>
  <c r="AB41" i="278" s="1"/>
  <c r="Z39" i="278"/>
  <c r="AB39" i="278" s="1"/>
  <c r="Z38" i="278"/>
  <c r="AB38" i="278" s="1"/>
  <c r="Z37" i="278"/>
  <c r="AB37" i="278" s="1"/>
  <c r="Z36" i="278"/>
  <c r="AB36" i="278" s="1"/>
  <c r="Z35" i="278"/>
  <c r="AB35" i="278" s="1"/>
  <c r="Z33" i="278"/>
  <c r="AB33" i="278" s="1"/>
  <c r="Z32" i="278"/>
  <c r="AB32" i="278" s="1"/>
  <c r="Z31" i="278"/>
  <c r="AB31" i="278" s="1"/>
  <c r="Z29" i="278"/>
  <c r="AB29" i="278" s="1"/>
  <c r="Z28" i="278"/>
  <c r="AB28" i="278" s="1"/>
  <c r="Z27" i="278"/>
  <c r="AB27" i="278" s="1"/>
  <c r="Z25" i="278"/>
  <c r="AB25" i="278" s="1"/>
  <c r="Z20" i="278"/>
  <c r="AB20" i="278" s="1"/>
  <c r="Z19" i="278"/>
  <c r="AB19" i="278" s="1"/>
  <c r="Z18" i="278"/>
  <c r="AB18" i="278" s="1"/>
  <c r="Z17" i="278"/>
  <c r="AB17" i="278" s="1"/>
  <c r="Z153" i="271"/>
  <c r="Z150" i="271"/>
  <c r="Z149" i="271"/>
  <c r="AB149" i="271" s="1"/>
  <c r="Z145" i="271"/>
  <c r="AB145" i="271" s="1"/>
  <c r="Z139" i="271"/>
  <c r="AB139" i="271" s="1"/>
  <c r="Z134" i="271"/>
  <c r="AB134" i="271" s="1"/>
  <c r="Z131" i="271"/>
  <c r="AB131" i="271" s="1"/>
  <c r="Z129" i="271"/>
  <c r="AB129" i="271" s="1"/>
  <c r="Z119" i="271"/>
  <c r="AB119" i="271" s="1"/>
  <c r="Z114" i="271"/>
  <c r="AB114" i="271" s="1"/>
  <c r="Z113" i="271"/>
  <c r="AB113" i="271" s="1"/>
  <c r="Z111" i="271"/>
  <c r="AB111" i="271" s="1"/>
  <c r="Z110" i="271"/>
  <c r="AB110" i="271" s="1"/>
  <c r="Z105" i="271"/>
  <c r="AB105" i="271" s="1"/>
  <c r="Z104" i="271"/>
  <c r="AB104" i="271" s="1"/>
  <c r="Z101" i="271"/>
  <c r="AB101" i="271" s="1"/>
  <c r="Z100" i="271"/>
  <c r="AB100" i="271" s="1"/>
  <c r="Z99" i="271"/>
  <c r="AB99" i="271" s="1"/>
  <c r="Z98" i="271"/>
  <c r="AB98" i="271" s="1"/>
  <c r="Z96" i="271"/>
  <c r="AB96" i="271" s="1"/>
  <c r="Z94" i="271"/>
  <c r="AB94" i="271" s="1"/>
  <c r="Z93" i="271"/>
  <c r="AB93" i="271" s="1"/>
  <c r="Z91" i="271"/>
  <c r="AB91" i="271" s="1"/>
  <c r="Z90" i="271"/>
  <c r="AB90" i="271" s="1"/>
  <c r="Z89" i="271"/>
  <c r="AB89" i="271" s="1"/>
  <c r="Z87" i="271"/>
  <c r="AB87" i="271" s="1"/>
  <c r="Z84" i="271"/>
  <c r="AB84" i="271" s="1"/>
  <c r="Z81" i="271"/>
  <c r="AB81" i="271" s="1"/>
  <c r="Z79" i="271"/>
  <c r="AB79" i="271" s="1"/>
  <c r="Z77" i="271"/>
  <c r="AB77" i="271" s="1"/>
  <c r="Z76" i="271"/>
  <c r="AB76" i="271" s="1"/>
  <c r="Z65" i="271"/>
  <c r="AB65" i="271" s="1"/>
  <c r="Z54" i="271"/>
  <c r="AB54" i="271" s="1"/>
  <c r="Z50" i="271"/>
  <c r="AB50" i="271" s="1"/>
  <c r="Z49" i="271"/>
  <c r="AB49" i="271" s="1"/>
  <c r="Z47" i="271"/>
  <c r="AB47" i="271" s="1"/>
  <c r="Z42" i="271"/>
  <c r="AB42" i="271" s="1"/>
  <c r="Z41" i="271"/>
  <c r="AB41" i="271" s="1"/>
  <c r="Z40" i="271"/>
  <c r="AB40" i="271" s="1"/>
  <c r="Z39" i="271"/>
  <c r="AB39" i="271" s="1"/>
  <c r="Z37" i="271"/>
  <c r="AB37" i="271" s="1"/>
  <c r="Z16" i="278"/>
  <c r="AB16" i="278" s="1"/>
  <c r="Z15" i="278"/>
  <c r="AB15" i="278" s="1"/>
  <c r="Z14" i="278"/>
  <c r="AB14" i="278" s="1"/>
  <c r="Z13" i="278"/>
  <c r="AB13" i="278" s="1"/>
  <c r="Z12" i="278"/>
  <c r="AB12" i="278" s="1"/>
  <c r="Z10" i="278"/>
  <c r="AB10" i="278" s="1"/>
  <c r="Z8" i="278"/>
  <c r="AB8" i="278" s="1"/>
  <c r="Z7" i="278"/>
  <c r="AB7" i="278" s="1"/>
  <c r="Z5" i="278"/>
  <c r="AB5" i="278" s="1"/>
  <c r="U168" i="278"/>
  <c r="Z3" i="278"/>
  <c r="AB3" i="278" s="1"/>
  <c r="U163" i="278"/>
  <c r="V163" i="278"/>
  <c r="W163" i="278"/>
  <c r="X163" i="278"/>
  <c r="Y163" i="278"/>
  <c r="Z144" i="277"/>
  <c r="AB144" i="277" s="1"/>
  <c r="Z161" i="277"/>
  <c r="AB161" i="277" s="1"/>
  <c r="Z159" i="277"/>
  <c r="AB159" i="277" s="1"/>
  <c r="Z158" i="277"/>
  <c r="AB158" i="277" s="1"/>
  <c r="Z156" i="277"/>
  <c r="AB156" i="277" s="1"/>
  <c r="Z155" i="277"/>
  <c r="Z153" i="277"/>
  <c r="Z152" i="277"/>
  <c r="Z151" i="277"/>
  <c r="AB151" i="277" s="1"/>
  <c r="Z150" i="277"/>
  <c r="AB150" i="277" s="1"/>
  <c r="Z149" i="277"/>
  <c r="AB149" i="277" s="1"/>
  <c r="Z148" i="277"/>
  <c r="AB148" i="277" s="1"/>
  <c r="Z147" i="277"/>
  <c r="AB147" i="277" s="1"/>
  <c r="Z146" i="277"/>
  <c r="AB146" i="277" s="1"/>
  <c r="Z145" i="277"/>
  <c r="AB145" i="277" s="1"/>
  <c r="Z143" i="277"/>
  <c r="AB143" i="277" s="1"/>
  <c r="Z140" i="277"/>
  <c r="AB140" i="277" s="1"/>
  <c r="Z138" i="277"/>
  <c r="AB138" i="277" s="1"/>
  <c r="Z137" i="277"/>
  <c r="AB137" i="277" s="1"/>
  <c r="Z136" i="277"/>
  <c r="AB136" i="277" s="1"/>
  <c r="Z135" i="277"/>
  <c r="AB135" i="277" s="1"/>
  <c r="Z133" i="277"/>
  <c r="AB133" i="277" s="1"/>
  <c r="Z132" i="277"/>
  <c r="AB132" i="277" s="1"/>
  <c r="Z131" i="277"/>
  <c r="AB131" i="277" s="1"/>
  <c r="Z128" i="277"/>
  <c r="AB128" i="277" s="1"/>
  <c r="Z126" i="277"/>
  <c r="AB126" i="277" s="1"/>
  <c r="Z124" i="277"/>
  <c r="AB124" i="277" s="1"/>
  <c r="Z123" i="277"/>
  <c r="AB123" i="277" s="1"/>
  <c r="Z122" i="277"/>
  <c r="AB122" i="277" s="1"/>
  <c r="Z120" i="277"/>
  <c r="AB120" i="277" s="1"/>
  <c r="Z119" i="277"/>
  <c r="AB119" i="277" s="1"/>
  <c r="Z118" i="277"/>
  <c r="AB118" i="277" s="1"/>
  <c r="Z117" i="277"/>
  <c r="AB117" i="277" s="1"/>
  <c r="Z116" i="277"/>
  <c r="AB116" i="277" s="1"/>
  <c r="Z115" i="277"/>
  <c r="AB115" i="277" s="1"/>
  <c r="Z114" i="277"/>
  <c r="AB114" i="277" s="1"/>
  <c r="Z113" i="277"/>
  <c r="AB113" i="277" s="1"/>
  <c r="Z112" i="277"/>
  <c r="AB112" i="277" s="1"/>
  <c r="Z111" i="277"/>
  <c r="AB111" i="277" s="1"/>
  <c r="Z109" i="277"/>
  <c r="AB109" i="277" s="1"/>
  <c r="Z108" i="277"/>
  <c r="AB108" i="277" s="1"/>
  <c r="Z107" i="277"/>
  <c r="AB107" i="277" s="1"/>
  <c r="Z106" i="277"/>
  <c r="AB106" i="277" s="1"/>
  <c r="Z105" i="277"/>
  <c r="AB105" i="277" s="1"/>
  <c r="Z104" i="277"/>
  <c r="AB104" i="277" s="1"/>
  <c r="Z103" i="277"/>
  <c r="AB103" i="277" s="1"/>
  <c r="Z100" i="277"/>
  <c r="AB100" i="277" s="1"/>
  <c r="Z99" i="277"/>
  <c r="AB99" i="277" s="1"/>
  <c r="Z97" i="277"/>
  <c r="AB97" i="277" s="1"/>
  <c r="Z96" i="277"/>
  <c r="AB96" i="277" s="1"/>
  <c r="Z95" i="277"/>
  <c r="AB95" i="277" s="1"/>
  <c r="Z94" i="277"/>
  <c r="AB94" i="277" s="1"/>
  <c r="Z93" i="277"/>
  <c r="AB93" i="277" s="1"/>
  <c r="Z92" i="277"/>
  <c r="AB92" i="277" s="1"/>
  <c r="Z90" i="277"/>
  <c r="AB90" i="277" s="1"/>
  <c r="Z86" i="277"/>
  <c r="AB86" i="277" s="1"/>
  <c r="Z85" i="277"/>
  <c r="AB85" i="277" s="1"/>
  <c r="Z84" i="277"/>
  <c r="AB84" i="277" s="1"/>
  <c r="Z83" i="277"/>
  <c r="AB83" i="277" s="1"/>
  <c r="Z82" i="277"/>
  <c r="AB82" i="277" s="1"/>
  <c r="Z81" i="277"/>
  <c r="AB81" i="277" s="1"/>
  <c r="Z80" i="277"/>
  <c r="AB80" i="277" s="1"/>
  <c r="Z79" i="277"/>
  <c r="AB79" i="277" s="1"/>
  <c r="Z78" i="277"/>
  <c r="AB78" i="277" s="1"/>
  <c r="Z77" i="277"/>
  <c r="AB77" i="277" s="1"/>
  <c r="Z76" i="277"/>
  <c r="AB76" i="277" s="1"/>
  <c r="Z74" i="277"/>
  <c r="AB74" i="277" s="1"/>
  <c r="Z73" i="277"/>
  <c r="AB73" i="277" s="1"/>
  <c r="Z72" i="277"/>
  <c r="AB72" i="277" s="1"/>
  <c r="Z71" i="277"/>
  <c r="AB71" i="277" s="1"/>
  <c r="Z68" i="277"/>
  <c r="AB68" i="277" s="1"/>
  <c r="Z67" i="277"/>
  <c r="AB67" i="277" s="1"/>
  <c r="Z66" i="277"/>
  <c r="AB66" i="277" s="1"/>
  <c r="Z65" i="277"/>
  <c r="AB65" i="277" s="1"/>
  <c r="Z64" i="277"/>
  <c r="AB64" i="277" s="1"/>
  <c r="Z63" i="277"/>
  <c r="AB63" i="277" s="1"/>
  <c r="Z62" i="277"/>
  <c r="AB62" i="277" s="1"/>
  <c r="Z61" i="277"/>
  <c r="AB61" i="277" s="1"/>
  <c r="Z60" i="277"/>
  <c r="AB60" i="277" s="1"/>
  <c r="Z59" i="277"/>
  <c r="AB59" i="277" s="1"/>
  <c r="Z58" i="277"/>
  <c r="AB58" i="277" s="1"/>
  <c r="Z57" i="277"/>
  <c r="AB57" i="277" s="1"/>
  <c r="Z56" i="277"/>
  <c r="AB56" i="277" s="1"/>
  <c r="Z55" i="277"/>
  <c r="AB55" i="277" s="1"/>
  <c r="Z54" i="277"/>
  <c r="AB54" i="277" s="1"/>
  <c r="Z53" i="277"/>
  <c r="AB53" i="277" s="1"/>
  <c r="Z52" i="277"/>
  <c r="AB52" i="277" s="1"/>
  <c r="Z51" i="277"/>
  <c r="AB51" i="277" s="1"/>
  <c r="Z50" i="277"/>
  <c r="AB50" i="277" s="1"/>
  <c r="Z49" i="277"/>
  <c r="AB49" i="277" s="1"/>
  <c r="Z48" i="277"/>
  <c r="AB48" i="277" s="1"/>
  <c r="Z47" i="277"/>
  <c r="AB47" i="277" s="1"/>
  <c r="Z45" i="277"/>
  <c r="AB45" i="277" s="1"/>
  <c r="Z44" i="277"/>
  <c r="AB44" i="277" s="1"/>
  <c r="Y173" i="277"/>
  <c r="Z42" i="277"/>
  <c r="AB42" i="277" s="1"/>
  <c r="Z40" i="277"/>
  <c r="AB40" i="277" s="1"/>
  <c r="Z39" i="277"/>
  <c r="AB39" i="277" s="1"/>
  <c r="Z38" i="277"/>
  <c r="AB38" i="277" s="1"/>
  <c r="Z36" i="277"/>
  <c r="AB36" i="277" s="1"/>
  <c r="Z35" i="277"/>
  <c r="AB35" i="277" s="1"/>
  <c r="Z34" i="277"/>
  <c r="AB34" i="277" s="1"/>
  <c r="Z33" i="277"/>
  <c r="AB33" i="277" s="1"/>
  <c r="Z32" i="277"/>
  <c r="AB32" i="277" s="1"/>
  <c r="Z31" i="277"/>
  <c r="AB31" i="277" s="1"/>
  <c r="Z30" i="277"/>
  <c r="AB30" i="277" s="1"/>
  <c r="Z29" i="277"/>
  <c r="AB29" i="277" s="1"/>
  <c r="Z28" i="277"/>
  <c r="AB28" i="277" s="1"/>
  <c r="Z26" i="277"/>
  <c r="AB26" i="277" s="1"/>
  <c r="Z25" i="277"/>
  <c r="AB25" i="277" s="1"/>
  <c r="Z22" i="277"/>
  <c r="AB22" i="277" s="1"/>
  <c r="Z21" i="277"/>
  <c r="AB21" i="277" s="1"/>
  <c r="Z20" i="277"/>
  <c r="AB20" i="277" s="1"/>
  <c r="Z19" i="277"/>
  <c r="AB19" i="277" s="1"/>
  <c r="Z18" i="277"/>
  <c r="AB18" i="277" s="1"/>
  <c r="Z17" i="277"/>
  <c r="AB17" i="277" s="1"/>
  <c r="Z16" i="277"/>
  <c r="AB16" i="277" s="1"/>
  <c r="Z15" i="277"/>
  <c r="AB15" i="277" s="1"/>
  <c r="Z14" i="277"/>
  <c r="AB14" i="277" s="1"/>
  <c r="Z13" i="277"/>
  <c r="AB13" i="277" s="1"/>
  <c r="Z10" i="277"/>
  <c r="AB10" i="277" s="1"/>
  <c r="Z9" i="277"/>
  <c r="AB9" i="277" s="1"/>
  <c r="Z8" i="277"/>
  <c r="AB8" i="277" s="1"/>
  <c r="Z7" i="277"/>
  <c r="AB7" i="277" s="1"/>
  <c r="Z6" i="277"/>
  <c r="AB6" i="277" s="1"/>
  <c r="Z4" i="277"/>
  <c r="AB4" i="277" s="1"/>
  <c r="Z3" i="277"/>
  <c r="AB3" i="277" s="1"/>
  <c r="U163" i="277"/>
  <c r="V163" i="277"/>
  <c r="W163" i="277"/>
  <c r="X163" i="277"/>
  <c r="Y163" i="277"/>
  <c r="Z158" i="276"/>
  <c r="AB158" i="276" s="1"/>
  <c r="Z157" i="276"/>
  <c r="AB157" i="276" s="1"/>
  <c r="Z156" i="276"/>
  <c r="AB156" i="276" s="1"/>
  <c r="Z155" i="276"/>
  <c r="AB155" i="276" s="1"/>
  <c r="Z154" i="276"/>
  <c r="Z152" i="276"/>
  <c r="Z151" i="276"/>
  <c r="Z150" i="276"/>
  <c r="AB150" i="276" s="1"/>
  <c r="Z148" i="276"/>
  <c r="AB148" i="276" s="1"/>
  <c r="Z147" i="276"/>
  <c r="AB147" i="276" s="1"/>
  <c r="Z146" i="276"/>
  <c r="AB146" i="276" s="1"/>
  <c r="Z145" i="276"/>
  <c r="AB145" i="276" s="1"/>
  <c r="Z143" i="276"/>
  <c r="AB143" i="276" s="1"/>
  <c r="Z142" i="276"/>
  <c r="AB142" i="276" s="1"/>
  <c r="Z140" i="276"/>
  <c r="AB140" i="276" s="1"/>
  <c r="Z139" i="276"/>
  <c r="AB139" i="276" s="1"/>
  <c r="Z138" i="276"/>
  <c r="AB138" i="276" s="1"/>
  <c r="Z136" i="276"/>
  <c r="AB136" i="276" s="1"/>
  <c r="Z135" i="276"/>
  <c r="AB135" i="276" s="1"/>
  <c r="Z133" i="276"/>
  <c r="AB133" i="276" s="1"/>
  <c r="Z131" i="276"/>
  <c r="AB131" i="276" s="1"/>
  <c r="Z130" i="276"/>
  <c r="AB130" i="276" s="1"/>
  <c r="Z129" i="276"/>
  <c r="AB129" i="276" s="1"/>
  <c r="Z127" i="276"/>
  <c r="AB127" i="276" s="1"/>
  <c r="Z126" i="276"/>
  <c r="AB126" i="276" s="1"/>
  <c r="Z125" i="276"/>
  <c r="AB125" i="276" s="1"/>
  <c r="Z124" i="276"/>
  <c r="AB124" i="276" s="1"/>
  <c r="Z123" i="276"/>
  <c r="AB123" i="276" s="1"/>
  <c r="Z122" i="276"/>
  <c r="AB122" i="276" s="1"/>
  <c r="Z121" i="276"/>
  <c r="AB121" i="276" s="1"/>
  <c r="Z120" i="276"/>
  <c r="AB120" i="276" s="1"/>
  <c r="Z119" i="276"/>
  <c r="AB119" i="276" s="1"/>
  <c r="Z118" i="276"/>
  <c r="AB118" i="276" s="1"/>
  <c r="Z117" i="276"/>
  <c r="AB117" i="276" s="1"/>
  <c r="Z116" i="276"/>
  <c r="AB116" i="276" s="1"/>
  <c r="Z115" i="276"/>
  <c r="AB115" i="276" s="1"/>
  <c r="Z114" i="276"/>
  <c r="AB114" i="276" s="1"/>
  <c r="Z113" i="276"/>
  <c r="AB113" i="276" s="1"/>
  <c r="Z112" i="276"/>
  <c r="AB112" i="276" s="1"/>
  <c r="Z111" i="276"/>
  <c r="AB111" i="276" s="1"/>
  <c r="Z109" i="276"/>
  <c r="AB109" i="276" s="1"/>
  <c r="Z107" i="276"/>
  <c r="AB107" i="276" s="1"/>
  <c r="Z106" i="276"/>
  <c r="AB106" i="276" s="1"/>
  <c r="Z105" i="276"/>
  <c r="AB105" i="276" s="1"/>
  <c r="Z104" i="276"/>
  <c r="AB104" i="276" s="1"/>
  <c r="Z102" i="276"/>
  <c r="AB102" i="276" s="1"/>
  <c r="Z101" i="276"/>
  <c r="AB101" i="276" s="1"/>
  <c r="Z100" i="276"/>
  <c r="AB100" i="276" s="1"/>
  <c r="Z99" i="276"/>
  <c r="AB99" i="276" s="1"/>
  <c r="Z98" i="276"/>
  <c r="AB98" i="276" s="1"/>
  <c r="Z95" i="276"/>
  <c r="AB95" i="276" s="1"/>
  <c r="Z94" i="276"/>
  <c r="AB94" i="276" s="1"/>
  <c r="Z90" i="276"/>
  <c r="AB90" i="276" s="1"/>
  <c r="Z89" i="276"/>
  <c r="AB89" i="276" s="1"/>
  <c r="Z88" i="276"/>
  <c r="AB88" i="276" s="1"/>
  <c r="Z86" i="276"/>
  <c r="AB86" i="276" s="1"/>
  <c r="Z85" i="276"/>
  <c r="AB85" i="276" s="1"/>
  <c r="Z84" i="276"/>
  <c r="AB84" i="276" s="1"/>
  <c r="Z83" i="276"/>
  <c r="AB83" i="276" s="1"/>
  <c r="Z82" i="276"/>
  <c r="AB82" i="276" s="1"/>
  <c r="Z81" i="276"/>
  <c r="AB81" i="276" s="1"/>
  <c r="Z80" i="276"/>
  <c r="AB80" i="276" s="1"/>
  <c r="Z78" i="276"/>
  <c r="AB78" i="276" s="1"/>
  <c r="Z77" i="276"/>
  <c r="AB77" i="276" s="1"/>
  <c r="Z75" i="276"/>
  <c r="AB75" i="276" s="1"/>
  <c r="Z74" i="276"/>
  <c r="AB74" i="276" s="1"/>
  <c r="Z72" i="276"/>
  <c r="AB72" i="276" s="1"/>
  <c r="Z71" i="276"/>
  <c r="AB71" i="276" s="1"/>
  <c r="Z70" i="276"/>
  <c r="AB70" i="276" s="1"/>
  <c r="Z68" i="276"/>
  <c r="AB68" i="276" s="1"/>
  <c r="Z67" i="276"/>
  <c r="AB67" i="276" s="1"/>
  <c r="Z66" i="276"/>
  <c r="AB66" i="276" s="1"/>
  <c r="Z65" i="276"/>
  <c r="AB65" i="276" s="1"/>
  <c r="Z63" i="276"/>
  <c r="AB63" i="276" s="1"/>
  <c r="Z62" i="276"/>
  <c r="AB62" i="276" s="1"/>
  <c r="Z61" i="276"/>
  <c r="AB61" i="276" s="1"/>
  <c r="Z60" i="276"/>
  <c r="AB60" i="276" s="1"/>
  <c r="Z58" i="276"/>
  <c r="AB58" i="276" s="1"/>
  <c r="Z57" i="276"/>
  <c r="AB57" i="276" s="1"/>
  <c r="Z55" i="276"/>
  <c r="AB55" i="276" s="1"/>
  <c r="Z54" i="276"/>
  <c r="AB54" i="276" s="1"/>
  <c r="Z53" i="276"/>
  <c r="AB53" i="276" s="1"/>
  <c r="Z52" i="276"/>
  <c r="AB52" i="276" s="1"/>
  <c r="Z51" i="276"/>
  <c r="AB51" i="276" s="1"/>
  <c r="Z49" i="276"/>
  <c r="AB49" i="276" s="1"/>
  <c r="Z48" i="276"/>
  <c r="AB48" i="276" s="1"/>
  <c r="Z47" i="276"/>
  <c r="AB47" i="276" s="1"/>
  <c r="Z46" i="276"/>
  <c r="AB46" i="276" s="1"/>
  <c r="Z43" i="276"/>
  <c r="AB43" i="276" s="1"/>
  <c r="Z42" i="276"/>
  <c r="AB42" i="276" s="1"/>
  <c r="Z41" i="276"/>
  <c r="AB41" i="276" s="1"/>
  <c r="Z39" i="276"/>
  <c r="AB39" i="276" s="1"/>
  <c r="Z38" i="276"/>
  <c r="AB38" i="276" s="1"/>
  <c r="Z37" i="276"/>
  <c r="AB37" i="276" s="1"/>
  <c r="Z36" i="276"/>
  <c r="AB36" i="276" s="1"/>
  <c r="Z35" i="276"/>
  <c r="AB35" i="276" s="1"/>
  <c r="Z34" i="276"/>
  <c r="AB34" i="276" s="1"/>
  <c r="Z33" i="276"/>
  <c r="AB33" i="276" s="1"/>
  <c r="Z32" i="276"/>
  <c r="AB32" i="276" s="1"/>
  <c r="Z31" i="276"/>
  <c r="AB31" i="276" s="1"/>
  <c r="Z30" i="276"/>
  <c r="AB30" i="276" s="1"/>
  <c r="Z29" i="276"/>
  <c r="AB29" i="276" s="1"/>
  <c r="Z28" i="276"/>
  <c r="AB28" i="276" s="1"/>
  <c r="Z26" i="276"/>
  <c r="AB26" i="276" s="1"/>
  <c r="Z25" i="276"/>
  <c r="AB25" i="276" s="1"/>
  <c r="Z24" i="276"/>
  <c r="AB24" i="276" s="1"/>
  <c r="Z23" i="276"/>
  <c r="AB23" i="276" s="1"/>
  <c r="Z22" i="276"/>
  <c r="AB22" i="276" s="1"/>
  <c r="Z21" i="276"/>
  <c r="AB21" i="276" s="1"/>
  <c r="Z19" i="276"/>
  <c r="AB19" i="276" s="1"/>
  <c r="Z17" i="276"/>
  <c r="AB17" i="276" s="1"/>
  <c r="Z16" i="276"/>
  <c r="AB16" i="276" s="1"/>
  <c r="Z15" i="276"/>
  <c r="AB15" i="276" s="1"/>
  <c r="Z13" i="276"/>
  <c r="AB13" i="276" s="1"/>
  <c r="Z12" i="276"/>
  <c r="AB12" i="276" s="1"/>
  <c r="Z11" i="276"/>
  <c r="AB11" i="276" s="1"/>
  <c r="Z10" i="276"/>
  <c r="AB10" i="276" s="1"/>
  <c r="Z9" i="276"/>
  <c r="AB9" i="276" s="1"/>
  <c r="Z7" i="276"/>
  <c r="AB7" i="276" s="1"/>
  <c r="Z6" i="276"/>
  <c r="AB6" i="276" s="1"/>
  <c r="Z5" i="276"/>
  <c r="AB5" i="276" s="1"/>
  <c r="Z4" i="276"/>
  <c r="AB4" i="276" s="1"/>
  <c r="Z3" i="276"/>
  <c r="AB3" i="276" s="1"/>
  <c r="Z160" i="275"/>
  <c r="AB160" i="275" s="1"/>
  <c r="Z158" i="275"/>
  <c r="AB158" i="275" s="1"/>
  <c r="Z157" i="275"/>
  <c r="AB157" i="275" s="1"/>
  <c r="Z156" i="275"/>
  <c r="AB156" i="275" s="1"/>
  <c r="Z155" i="275"/>
  <c r="AB155" i="275" s="1"/>
  <c r="Z154" i="275"/>
  <c r="Z153" i="275"/>
  <c r="Z152" i="275"/>
  <c r="Z151" i="275"/>
  <c r="Z150" i="275"/>
  <c r="AB150" i="275" s="1"/>
  <c r="Z149" i="275"/>
  <c r="AB149" i="275" s="1"/>
  <c r="Z147" i="275"/>
  <c r="AB147" i="275" s="1"/>
  <c r="Z145" i="275"/>
  <c r="AB145" i="275" s="1"/>
  <c r="Z143" i="275"/>
  <c r="AB143" i="275" s="1"/>
  <c r="Z140" i="275"/>
  <c r="AB140" i="275" s="1"/>
  <c r="Z139" i="275"/>
  <c r="AB139" i="275" s="1"/>
  <c r="Z138" i="275"/>
  <c r="AB138" i="275" s="1"/>
  <c r="Z137" i="275"/>
  <c r="AB137" i="275" s="1"/>
  <c r="Z133" i="275"/>
  <c r="AB133" i="275" s="1"/>
  <c r="Z132" i="275"/>
  <c r="AB132" i="275" s="1"/>
  <c r="Z131" i="275"/>
  <c r="AB131" i="275" s="1"/>
  <c r="Z130" i="275"/>
  <c r="AB130" i="275" s="1"/>
  <c r="Z127" i="275"/>
  <c r="AB127" i="275" s="1"/>
  <c r="Z126" i="275"/>
  <c r="AB126" i="275" s="1"/>
  <c r="Z125" i="275"/>
  <c r="AB125" i="275" s="1"/>
  <c r="Z124" i="275"/>
  <c r="AB124" i="275" s="1"/>
  <c r="Z123" i="275"/>
  <c r="AB123" i="275" s="1"/>
  <c r="Z121" i="275"/>
  <c r="AB121" i="275" s="1"/>
  <c r="Z119" i="275"/>
  <c r="AB119" i="275" s="1"/>
  <c r="Z118" i="275"/>
  <c r="AB118" i="275" s="1"/>
  <c r="Z117" i="275"/>
  <c r="AB117" i="275" s="1"/>
  <c r="Z116" i="275"/>
  <c r="AB116" i="275" s="1"/>
  <c r="Z115" i="275"/>
  <c r="AB115" i="275" s="1"/>
  <c r="Z114" i="275"/>
  <c r="AB114" i="275" s="1"/>
  <c r="Z113" i="275"/>
  <c r="AB113" i="275" s="1"/>
  <c r="Z112" i="275"/>
  <c r="AB112" i="275" s="1"/>
  <c r="Z111" i="275"/>
  <c r="AB111" i="275" s="1"/>
  <c r="Z110" i="275"/>
  <c r="AB110" i="275" s="1"/>
  <c r="Z109" i="275"/>
  <c r="AB109" i="275" s="1"/>
  <c r="Z108" i="275"/>
  <c r="AB108" i="275" s="1"/>
  <c r="Z107" i="275"/>
  <c r="AB107" i="275" s="1"/>
  <c r="Z105" i="275"/>
  <c r="AB105" i="275" s="1"/>
  <c r="Z104" i="275"/>
  <c r="AB104" i="275" s="1"/>
  <c r="Z103" i="275"/>
  <c r="AB103" i="275" s="1"/>
  <c r="Z101" i="275"/>
  <c r="AB101" i="275" s="1"/>
  <c r="Z100" i="275"/>
  <c r="AB100" i="275" s="1"/>
  <c r="Z99" i="275"/>
  <c r="AB99" i="275" s="1"/>
  <c r="Z96" i="275"/>
  <c r="AB96" i="275" s="1"/>
  <c r="Z95" i="275"/>
  <c r="AB95" i="275" s="1"/>
  <c r="Z94" i="275"/>
  <c r="AB94" i="275" s="1"/>
  <c r="Z93" i="275"/>
  <c r="AB93" i="275" s="1"/>
  <c r="Z92" i="275"/>
  <c r="AB92" i="275" s="1"/>
  <c r="Z91" i="275"/>
  <c r="AB91" i="275" s="1"/>
  <c r="Z90" i="275"/>
  <c r="AB90" i="275" s="1"/>
  <c r="Z89" i="275"/>
  <c r="AB89" i="275" s="1"/>
  <c r="Z88" i="275"/>
  <c r="AB88" i="275" s="1"/>
  <c r="Z87" i="275"/>
  <c r="AB87" i="275" s="1"/>
  <c r="Z86" i="275"/>
  <c r="AB86" i="275" s="1"/>
  <c r="Z83" i="275"/>
  <c r="AB83" i="275" s="1"/>
  <c r="Z82" i="275"/>
  <c r="AB82" i="275" s="1"/>
  <c r="Z81" i="275"/>
  <c r="AB81" i="275" s="1"/>
  <c r="Z80" i="275"/>
  <c r="AB80" i="275" s="1"/>
  <c r="Z79" i="275"/>
  <c r="AB79" i="275" s="1"/>
  <c r="Z78" i="275"/>
  <c r="AB78" i="275" s="1"/>
  <c r="Z77" i="275"/>
  <c r="AB77" i="275" s="1"/>
  <c r="Z76" i="275"/>
  <c r="AB76" i="275" s="1"/>
  <c r="Z75" i="275"/>
  <c r="AB75" i="275" s="1"/>
  <c r="Z74" i="275"/>
  <c r="AB74" i="275" s="1"/>
  <c r="Z73" i="275"/>
  <c r="AB73" i="275" s="1"/>
  <c r="Z72" i="275"/>
  <c r="AB72" i="275" s="1"/>
  <c r="Z71" i="275"/>
  <c r="AB71" i="275" s="1"/>
  <c r="Z70" i="275"/>
  <c r="AB70" i="275" s="1"/>
  <c r="Z67" i="275"/>
  <c r="AB67" i="275" s="1"/>
  <c r="Z66" i="275"/>
  <c r="AB66" i="275" s="1"/>
  <c r="Z65" i="275"/>
  <c r="AB65" i="275" s="1"/>
  <c r="Z64" i="275"/>
  <c r="AB64" i="275" s="1"/>
  <c r="Z63" i="275"/>
  <c r="AB63" i="275" s="1"/>
  <c r="Z62" i="275"/>
  <c r="AB62" i="275" s="1"/>
  <c r="Z59" i="275"/>
  <c r="AB59" i="275" s="1"/>
  <c r="Z57" i="275"/>
  <c r="AB57" i="275" s="1"/>
  <c r="Z56" i="275"/>
  <c r="AB56" i="275" s="1"/>
  <c r="Z55" i="275"/>
  <c r="AB55" i="275" s="1"/>
  <c r="Z53" i="275"/>
  <c r="AB53" i="275" s="1"/>
  <c r="Z52" i="275"/>
  <c r="AB52" i="275" s="1"/>
  <c r="Z51" i="275"/>
  <c r="AB51" i="275" s="1"/>
  <c r="Z50" i="275"/>
  <c r="AB50" i="275" s="1"/>
  <c r="Z48" i="275"/>
  <c r="AB48" i="275" s="1"/>
  <c r="Z47" i="275"/>
  <c r="AB47" i="275" s="1"/>
  <c r="Z46" i="275"/>
  <c r="AB46" i="275" s="1"/>
  <c r="Z43" i="275"/>
  <c r="AB43" i="275" s="1"/>
  <c r="Z42" i="275"/>
  <c r="AB42" i="275" s="1"/>
  <c r="Z41" i="275"/>
  <c r="AB41" i="275" s="1"/>
  <c r="Z40" i="275"/>
  <c r="AB40" i="275" s="1"/>
  <c r="Z39" i="275"/>
  <c r="AB39" i="275" s="1"/>
  <c r="Z38" i="275"/>
  <c r="AB38" i="275" s="1"/>
  <c r="Z37" i="275"/>
  <c r="AB37" i="275" s="1"/>
  <c r="Z35" i="275"/>
  <c r="AB35" i="275" s="1"/>
  <c r="Z34" i="275"/>
  <c r="AB34" i="275" s="1"/>
  <c r="Z33" i="275"/>
  <c r="AB33" i="275" s="1"/>
  <c r="Z32" i="275"/>
  <c r="AB32" i="275" s="1"/>
  <c r="Z31" i="275"/>
  <c r="AB31" i="275" s="1"/>
  <c r="Z30" i="275"/>
  <c r="AB30" i="275" s="1"/>
  <c r="Z29" i="275"/>
  <c r="AB29" i="275" s="1"/>
  <c r="Z28" i="275"/>
  <c r="AB28" i="275" s="1"/>
  <c r="Z26" i="275"/>
  <c r="AB26" i="275" s="1"/>
  <c r="Z24" i="275"/>
  <c r="AB24" i="275" s="1"/>
  <c r="Z22" i="275"/>
  <c r="AB22" i="275" s="1"/>
  <c r="Z21" i="275"/>
  <c r="AB21" i="275" s="1"/>
  <c r="Z19" i="275"/>
  <c r="AB19" i="275" s="1"/>
  <c r="Z18" i="275"/>
  <c r="AB18" i="275" s="1"/>
  <c r="Z16" i="275"/>
  <c r="AB16" i="275" s="1"/>
  <c r="Z15" i="275"/>
  <c r="AB15" i="275" s="1"/>
  <c r="Z14" i="275"/>
  <c r="AB14" i="275" s="1"/>
  <c r="Z13" i="275"/>
  <c r="AB13" i="275" s="1"/>
  <c r="Z12" i="275"/>
  <c r="AB12" i="275" s="1"/>
  <c r="Z10" i="275"/>
  <c r="AB10" i="275" s="1"/>
  <c r="Z8" i="275"/>
  <c r="AB8" i="275" s="1"/>
  <c r="Z7" i="275"/>
  <c r="AB7" i="275" s="1"/>
  <c r="Z6" i="275"/>
  <c r="AB6" i="275" s="1"/>
  <c r="Z3" i="275"/>
  <c r="AB3" i="275" s="1"/>
  <c r="U162" i="274"/>
  <c r="Z147" i="274"/>
  <c r="AB147" i="274" s="1"/>
  <c r="X162" i="274"/>
  <c r="V162" i="274"/>
  <c r="W162" i="274"/>
  <c r="Y162" i="274"/>
  <c r="Z157" i="274"/>
  <c r="AB157" i="274" s="1"/>
  <c r="T160" i="272"/>
  <c r="V160" i="272"/>
  <c r="S160" i="272"/>
  <c r="X5" i="272"/>
  <c r="Z5" i="272" s="1"/>
  <c r="W160" i="272"/>
  <c r="X7" i="272"/>
  <c r="Z7" i="272" s="1"/>
  <c r="X9" i="272"/>
  <c r="Z9" i="272" s="1"/>
  <c r="X15" i="272"/>
  <c r="Z15" i="272" s="1"/>
  <c r="X17" i="272"/>
  <c r="Z17" i="272" s="1"/>
  <c r="X19" i="272"/>
  <c r="Z19" i="272" s="1"/>
  <c r="X23" i="272"/>
  <c r="Z23" i="272" s="1"/>
  <c r="X25" i="272"/>
  <c r="Z25" i="272" s="1"/>
  <c r="X29" i="272"/>
  <c r="Z29" i="272" s="1"/>
  <c r="X30" i="272"/>
  <c r="Z30" i="272" s="1"/>
  <c r="X32" i="272"/>
  <c r="Z32" i="272" s="1"/>
  <c r="X33" i="272"/>
  <c r="Z33" i="272" s="1"/>
  <c r="X35" i="272"/>
  <c r="Z35" i="272" s="1"/>
  <c r="X36" i="272"/>
  <c r="Z36" i="272" s="1"/>
  <c r="X38" i="272"/>
  <c r="Z38" i="272" s="1"/>
  <c r="X39" i="272"/>
  <c r="Z39" i="272" s="1"/>
  <c r="X40" i="272"/>
  <c r="Z40" i="272" s="1"/>
  <c r="X41" i="272"/>
  <c r="Z41" i="272" s="1"/>
  <c r="X42" i="272"/>
  <c r="Z42" i="272" s="1"/>
  <c r="X44" i="272"/>
  <c r="Z44" i="272" s="1"/>
  <c r="X45" i="272"/>
  <c r="Z45" i="272" s="1"/>
  <c r="X49" i="272"/>
  <c r="Z49" i="272" s="1"/>
  <c r="X51" i="272"/>
  <c r="Z51" i="272" s="1"/>
  <c r="X54" i="272"/>
  <c r="Z54" i="272" s="1"/>
  <c r="X55" i="272"/>
  <c r="Z55" i="272" s="1"/>
  <c r="X58" i="272"/>
  <c r="Z58" i="272" s="1"/>
  <c r="X59" i="272"/>
  <c r="Z59" i="272" s="1"/>
  <c r="X60" i="272"/>
  <c r="Z60" i="272" s="1"/>
  <c r="X61" i="272"/>
  <c r="Z61" i="272" s="1"/>
  <c r="X64" i="272"/>
  <c r="Z64" i="272" s="1"/>
  <c r="X65" i="272"/>
  <c r="Z65" i="272" s="1"/>
  <c r="X66" i="272"/>
  <c r="Z66" i="272" s="1"/>
  <c r="X71" i="272"/>
  <c r="Z71" i="272" s="1"/>
  <c r="X73" i="272"/>
  <c r="Z73" i="272" s="1"/>
  <c r="X75" i="272"/>
  <c r="Z75" i="272" s="1"/>
  <c r="X77" i="272"/>
  <c r="Z77" i="272" s="1"/>
  <c r="X79" i="272"/>
  <c r="Z79" i="272" s="1"/>
  <c r="X83" i="272"/>
  <c r="Z83" i="272" s="1"/>
  <c r="X85" i="272"/>
  <c r="Z85" i="272" s="1"/>
  <c r="X87" i="272"/>
  <c r="Z87" i="272" s="1"/>
  <c r="X89" i="272"/>
  <c r="Z89" i="272" s="1"/>
  <c r="X91" i="272"/>
  <c r="Z91" i="272" s="1"/>
  <c r="X93" i="272"/>
  <c r="Z93" i="272" s="1"/>
  <c r="X95" i="272"/>
  <c r="Z95" i="272" s="1"/>
  <c r="X97" i="272"/>
  <c r="Z97" i="272" s="1"/>
  <c r="X99" i="272"/>
  <c r="Z99" i="272" s="1"/>
  <c r="X101" i="272"/>
  <c r="Z101" i="272" s="1"/>
  <c r="X103" i="272"/>
  <c r="Z103" i="272" s="1"/>
  <c r="X105" i="272"/>
  <c r="Z105" i="272" s="1"/>
  <c r="X109" i="272"/>
  <c r="Z109" i="272" s="1"/>
  <c r="X111" i="272"/>
  <c r="Z111" i="272" s="1"/>
  <c r="X113" i="272"/>
  <c r="Z113" i="272" s="1"/>
  <c r="X121" i="272"/>
  <c r="Z121" i="272" s="1"/>
  <c r="X123" i="272"/>
  <c r="Z123" i="272" s="1"/>
  <c r="X125" i="272"/>
  <c r="Z125" i="272" s="1"/>
  <c r="X127" i="272"/>
  <c r="Z127" i="272" s="1"/>
  <c r="X129" i="272"/>
  <c r="Z129" i="272" s="1"/>
  <c r="X131" i="272"/>
  <c r="Z131" i="272" s="1"/>
  <c r="X133" i="272"/>
  <c r="Z133" i="272" s="1"/>
  <c r="X135" i="272"/>
  <c r="Z135" i="272" s="1"/>
  <c r="X137" i="272"/>
  <c r="Z137" i="272" s="1"/>
  <c r="X141" i="272"/>
  <c r="Z141" i="272" s="1"/>
  <c r="X143" i="272"/>
  <c r="Z143" i="272" s="1"/>
  <c r="X145" i="272"/>
  <c r="Z145" i="272" s="1"/>
  <c r="X147" i="272"/>
  <c r="Z147" i="272" s="1"/>
  <c r="X149" i="272"/>
  <c r="Z149" i="272" s="1"/>
  <c r="X151" i="272"/>
  <c r="W170" i="271"/>
  <c r="Z158" i="271"/>
  <c r="AB158" i="271" s="1"/>
  <c r="Z156" i="271"/>
  <c r="AB156" i="271" s="1"/>
  <c r="Z155" i="271"/>
  <c r="AB155" i="271" s="1"/>
  <c r="Z152" i="271"/>
  <c r="Z151" i="271"/>
  <c r="Z141" i="271"/>
  <c r="AB141" i="271" s="1"/>
  <c r="Z137" i="271"/>
  <c r="AB137" i="271" s="1"/>
  <c r="Z136" i="271"/>
  <c r="AB136" i="271" s="1"/>
  <c r="Z135" i="271"/>
  <c r="AB135" i="271" s="1"/>
  <c r="Z133" i="271"/>
  <c r="AB133" i="271" s="1"/>
  <c r="Z132" i="271"/>
  <c r="AB132" i="271" s="1"/>
  <c r="Z130" i="271"/>
  <c r="AB130" i="271" s="1"/>
  <c r="Z128" i="271"/>
  <c r="AB128" i="271" s="1"/>
  <c r="Z121" i="271"/>
  <c r="AB121" i="271" s="1"/>
  <c r="Z120" i="271"/>
  <c r="AB120" i="271" s="1"/>
  <c r="Z118" i="271"/>
  <c r="AB118" i="271" s="1"/>
  <c r="Z117" i="271"/>
  <c r="AB117" i="271" s="1"/>
  <c r="Z116" i="271"/>
  <c r="AB116" i="271" s="1"/>
  <c r="Z112" i="271"/>
  <c r="AB112" i="271" s="1"/>
  <c r="Z109" i="271"/>
  <c r="AB109" i="271" s="1"/>
  <c r="Z106" i="271"/>
  <c r="AB106" i="271" s="1"/>
  <c r="Z103" i="271"/>
  <c r="AB103" i="271" s="1"/>
  <c r="Z92" i="271"/>
  <c r="AB92" i="271" s="1"/>
  <c r="Z88" i="271"/>
  <c r="AB88" i="271" s="1"/>
  <c r="Z82" i="271"/>
  <c r="AB82" i="271" s="1"/>
  <c r="Z80" i="271"/>
  <c r="AB80" i="271" s="1"/>
  <c r="Z78" i="271"/>
  <c r="AB78" i="271" s="1"/>
  <c r="Z75" i="271"/>
  <c r="AB75" i="271" s="1"/>
  <c r="Z74" i="271"/>
  <c r="AB74" i="271" s="1"/>
  <c r="Z73" i="271"/>
  <c r="AB73" i="271" s="1"/>
  <c r="Z72" i="271"/>
  <c r="AB72" i="271" s="1"/>
  <c r="Z71" i="271"/>
  <c r="AB71" i="271" s="1"/>
  <c r="Z68" i="271"/>
  <c r="AB68" i="271" s="1"/>
  <c r="Z61" i="271"/>
  <c r="AB61" i="271" s="1"/>
  <c r="Z60" i="271"/>
  <c r="AB60" i="271" s="1"/>
  <c r="Z58" i="271"/>
  <c r="AB58" i="271" s="1"/>
  <c r="Z57" i="271"/>
  <c r="AB57" i="271" s="1"/>
  <c r="Z55" i="271"/>
  <c r="AB55" i="271" s="1"/>
  <c r="Z53" i="271"/>
  <c r="AB53" i="271" s="1"/>
  <c r="Z52" i="271"/>
  <c r="AB52" i="271" s="1"/>
  <c r="Z48" i="271"/>
  <c r="AB48" i="271" s="1"/>
  <c r="Z45" i="271"/>
  <c r="AB45" i="271" s="1"/>
  <c r="Z38" i="271"/>
  <c r="AB38" i="271" s="1"/>
  <c r="Z36" i="271"/>
  <c r="AB36" i="271" s="1"/>
  <c r="Z35" i="271"/>
  <c r="AB35" i="271" s="1"/>
  <c r="Z33" i="271"/>
  <c r="AB33" i="271" s="1"/>
  <c r="Z32" i="271"/>
  <c r="AB32" i="271" s="1"/>
  <c r="Z31" i="271"/>
  <c r="AB31" i="271" s="1"/>
  <c r="Z30" i="271"/>
  <c r="AB30" i="271" s="1"/>
  <c r="Z28" i="271"/>
  <c r="AB28" i="271" s="1"/>
  <c r="Z27" i="271"/>
  <c r="AB27" i="271" s="1"/>
  <c r="Z26" i="271"/>
  <c r="AB26" i="271" s="1"/>
  <c r="Z25" i="271"/>
  <c r="AB25" i="271" s="1"/>
  <c r="Z24" i="271"/>
  <c r="AB24" i="271" s="1"/>
  <c r="Z23" i="271"/>
  <c r="AB23" i="271" s="1"/>
  <c r="Z22" i="271"/>
  <c r="AB22" i="271" s="1"/>
  <c r="Z21" i="271"/>
  <c r="AB21" i="271" s="1"/>
  <c r="Z20" i="271"/>
  <c r="AB20" i="271" s="1"/>
  <c r="Z19" i="271"/>
  <c r="AB19" i="271" s="1"/>
  <c r="Z18" i="271"/>
  <c r="AB18" i="271" s="1"/>
  <c r="Z17" i="271"/>
  <c r="AB17" i="271" s="1"/>
  <c r="Z16" i="271"/>
  <c r="AB16" i="271" s="1"/>
  <c r="Z15" i="271"/>
  <c r="AB15" i="271" s="1"/>
  <c r="Z14" i="271"/>
  <c r="AB14" i="271" s="1"/>
  <c r="Z13" i="271"/>
  <c r="AB13" i="271" s="1"/>
  <c r="Z12" i="271"/>
  <c r="AB12" i="271" s="1"/>
  <c r="Z11" i="271"/>
  <c r="AB11" i="271" s="1"/>
  <c r="Z10" i="271"/>
  <c r="AB10" i="271" s="1"/>
  <c r="Z9" i="271"/>
  <c r="AB9" i="271" s="1"/>
  <c r="Z8" i="271"/>
  <c r="AB8" i="271" s="1"/>
  <c r="Z7" i="271"/>
  <c r="AB7" i="271" s="1"/>
  <c r="Z6" i="271"/>
  <c r="AB6" i="271" s="1"/>
  <c r="Z5" i="271"/>
  <c r="AB5" i="271" s="1"/>
  <c r="Z4" i="271"/>
  <c r="AB4" i="271" s="1"/>
  <c r="Z3" i="271"/>
  <c r="AB3" i="271" s="1"/>
  <c r="W160" i="271"/>
  <c r="X160" i="271"/>
  <c r="Y160" i="271"/>
  <c r="V160" i="271"/>
  <c r="U160" i="271"/>
  <c r="X156" i="270"/>
  <c r="Z156" i="270" s="1"/>
  <c r="X153" i="270"/>
  <c r="X152" i="270"/>
  <c r="X151" i="270"/>
  <c r="X150" i="270"/>
  <c r="X158" i="270"/>
  <c r="Z158" i="270" s="1"/>
  <c r="X157" i="270"/>
  <c r="Z157" i="270" s="1"/>
  <c r="X154" i="270"/>
  <c r="Z154" i="270" s="1"/>
  <c r="X149" i="270"/>
  <c r="Z149" i="270" s="1"/>
  <c r="X148" i="270"/>
  <c r="Z148" i="270" s="1"/>
  <c r="X147" i="270"/>
  <c r="Z147" i="270" s="1"/>
  <c r="X146" i="270"/>
  <c r="Z146" i="270" s="1"/>
  <c r="X145" i="270"/>
  <c r="Z145" i="270" s="1"/>
  <c r="X144" i="270"/>
  <c r="Z144" i="270" s="1"/>
  <c r="X143" i="270"/>
  <c r="Z143" i="270" s="1"/>
  <c r="X141" i="270"/>
  <c r="Z141" i="270" s="1"/>
  <c r="X140" i="270"/>
  <c r="Z140" i="270" s="1"/>
  <c r="X139" i="270"/>
  <c r="Z139" i="270" s="1"/>
  <c r="X138" i="270"/>
  <c r="Z138" i="270" s="1"/>
  <c r="X137" i="270"/>
  <c r="Z137" i="270" s="1"/>
  <c r="X135" i="270"/>
  <c r="Z135" i="270" s="1"/>
  <c r="X134" i="270"/>
  <c r="Z134" i="270" s="1"/>
  <c r="X132" i="270"/>
  <c r="Z132" i="270" s="1"/>
  <c r="X131" i="270"/>
  <c r="Z131" i="270" s="1"/>
  <c r="X128" i="270"/>
  <c r="Z128" i="270" s="1"/>
  <c r="X127" i="270"/>
  <c r="Z127" i="270" s="1"/>
  <c r="X126" i="270"/>
  <c r="Z126" i="270" s="1"/>
  <c r="X125" i="270"/>
  <c r="Z125" i="270" s="1"/>
  <c r="X124" i="270"/>
  <c r="Z124" i="270" s="1"/>
  <c r="X123" i="270"/>
  <c r="Z123" i="270" s="1"/>
  <c r="X122" i="270"/>
  <c r="Z122" i="270" s="1"/>
  <c r="X120" i="270"/>
  <c r="Z120" i="270" s="1"/>
  <c r="X118" i="270"/>
  <c r="Z118" i="270" s="1"/>
  <c r="X117" i="270"/>
  <c r="Z117" i="270" s="1"/>
  <c r="X116" i="270"/>
  <c r="Z116" i="270" s="1"/>
  <c r="X115" i="270"/>
  <c r="Z115" i="270" s="1"/>
  <c r="X114" i="270"/>
  <c r="Z114" i="270" s="1"/>
  <c r="X113" i="270"/>
  <c r="Z113" i="270" s="1"/>
  <c r="X112" i="270"/>
  <c r="Z112" i="270" s="1"/>
  <c r="X111" i="270"/>
  <c r="Z111" i="270" s="1"/>
  <c r="X110" i="270"/>
  <c r="Z110" i="270" s="1"/>
  <c r="X108" i="270"/>
  <c r="Z108" i="270" s="1"/>
  <c r="X107" i="270"/>
  <c r="Z107" i="270" s="1"/>
  <c r="X106" i="270"/>
  <c r="Z106" i="270" s="1"/>
  <c r="X105" i="270"/>
  <c r="Z105" i="270" s="1"/>
  <c r="X104" i="270"/>
  <c r="Z104" i="270" s="1"/>
  <c r="X103" i="270"/>
  <c r="Z103" i="270" s="1"/>
  <c r="X102" i="270"/>
  <c r="Z102" i="270" s="1"/>
  <c r="X100" i="270"/>
  <c r="Z100" i="270" s="1"/>
  <c r="X99" i="270"/>
  <c r="Z99" i="270" s="1"/>
  <c r="X98" i="270"/>
  <c r="Z98" i="270" s="1"/>
  <c r="X97" i="270"/>
  <c r="Z97" i="270" s="1"/>
  <c r="X96" i="270"/>
  <c r="Z96" i="270" s="1"/>
  <c r="X95" i="270"/>
  <c r="Z95" i="270" s="1"/>
  <c r="X94" i="270"/>
  <c r="Z94" i="270" s="1"/>
  <c r="X93" i="270"/>
  <c r="Z93" i="270" s="1"/>
  <c r="X87" i="270"/>
  <c r="Z87" i="270" s="1"/>
  <c r="X86" i="270"/>
  <c r="Z86" i="270" s="1"/>
  <c r="X85" i="270"/>
  <c r="Z85" i="270" s="1"/>
  <c r="X84" i="270"/>
  <c r="Z84" i="270" s="1"/>
  <c r="X83" i="270"/>
  <c r="Z83" i="270" s="1"/>
  <c r="X82" i="270"/>
  <c r="Z82" i="270" s="1"/>
  <c r="X81" i="270"/>
  <c r="Z81" i="270" s="1"/>
  <c r="X80" i="270"/>
  <c r="Z80" i="270" s="1"/>
  <c r="X78" i="270"/>
  <c r="Z78" i="270" s="1"/>
  <c r="X77" i="270"/>
  <c r="Z77" i="270" s="1"/>
  <c r="X75" i="270"/>
  <c r="Z75" i="270" s="1"/>
  <c r="X74" i="270"/>
  <c r="Z74" i="270" s="1"/>
  <c r="X73" i="270"/>
  <c r="Z73" i="270" s="1"/>
  <c r="X72" i="270"/>
  <c r="Z72" i="270" s="1"/>
  <c r="X71" i="270"/>
  <c r="Z71" i="270" s="1"/>
  <c r="X70" i="270"/>
  <c r="Z70" i="270" s="1"/>
  <c r="X69" i="270"/>
  <c r="Z69" i="270" s="1"/>
  <c r="X67" i="270"/>
  <c r="Z67" i="270" s="1"/>
  <c r="X66" i="270"/>
  <c r="Z66" i="270" s="1"/>
  <c r="X65" i="270"/>
  <c r="Z65" i="270" s="1"/>
  <c r="X64" i="270"/>
  <c r="Z64" i="270" s="1"/>
  <c r="X63" i="270"/>
  <c r="Z63" i="270" s="1"/>
  <c r="X62" i="270"/>
  <c r="Z62" i="270" s="1"/>
  <c r="X61" i="270"/>
  <c r="Z61" i="270" s="1"/>
  <c r="X60" i="270"/>
  <c r="Z60" i="270" s="1"/>
  <c r="X59" i="270"/>
  <c r="Z59" i="270" s="1"/>
  <c r="X58" i="270"/>
  <c r="Z58" i="270" s="1"/>
  <c r="X57" i="270"/>
  <c r="Z57" i="270" s="1"/>
  <c r="X56" i="270"/>
  <c r="Z56" i="270" s="1"/>
  <c r="X54" i="270"/>
  <c r="Z54" i="270" s="1"/>
  <c r="X53" i="270"/>
  <c r="Z53" i="270" s="1"/>
  <c r="X52" i="270"/>
  <c r="Z52" i="270" s="1"/>
  <c r="X49" i="270"/>
  <c r="Z49" i="270" s="1"/>
  <c r="X48" i="270"/>
  <c r="Z48" i="270" s="1"/>
  <c r="X47" i="270"/>
  <c r="Z47" i="270" s="1"/>
  <c r="X46" i="270"/>
  <c r="Z46" i="270" s="1"/>
  <c r="X45" i="270"/>
  <c r="Z45" i="270" s="1"/>
  <c r="X44" i="270"/>
  <c r="Z44" i="270" s="1"/>
  <c r="X43" i="270"/>
  <c r="Z43" i="270" s="1"/>
  <c r="X42" i="270"/>
  <c r="Z42" i="270" s="1"/>
  <c r="X41" i="270"/>
  <c r="Z41" i="270" s="1"/>
  <c r="X40" i="270"/>
  <c r="Z40" i="270" s="1"/>
  <c r="X39" i="270"/>
  <c r="Z39" i="270" s="1"/>
  <c r="X38" i="270"/>
  <c r="Z38" i="270" s="1"/>
  <c r="X37" i="270"/>
  <c r="Z37" i="270" s="1"/>
  <c r="X35" i="270"/>
  <c r="Z35" i="270" s="1"/>
  <c r="X34" i="270"/>
  <c r="Z34" i="270" s="1"/>
  <c r="X33" i="270"/>
  <c r="Z33" i="270" s="1"/>
  <c r="X31" i="270"/>
  <c r="Z31" i="270" s="1"/>
  <c r="X30" i="270"/>
  <c r="Z30" i="270" s="1"/>
  <c r="X29" i="270"/>
  <c r="Z29" i="270" s="1"/>
  <c r="X28" i="270"/>
  <c r="Z28" i="270" s="1"/>
  <c r="X27" i="270"/>
  <c r="Z27" i="270" s="1"/>
  <c r="X26" i="270"/>
  <c r="Z26" i="270" s="1"/>
  <c r="X25" i="270"/>
  <c r="Z25" i="270" s="1"/>
  <c r="X24" i="270"/>
  <c r="Z24" i="270" s="1"/>
  <c r="X23" i="270"/>
  <c r="Z23" i="270" s="1"/>
  <c r="X22" i="270"/>
  <c r="Z22" i="270" s="1"/>
  <c r="X21" i="270"/>
  <c r="Z21" i="270" s="1"/>
  <c r="X19" i="270"/>
  <c r="Z19" i="270" s="1"/>
  <c r="X18" i="270"/>
  <c r="Z18" i="270" s="1"/>
  <c r="X17" i="270"/>
  <c r="Z17" i="270" s="1"/>
  <c r="X16" i="270"/>
  <c r="Z16" i="270" s="1"/>
  <c r="X14" i="270"/>
  <c r="Z14" i="270" s="1"/>
  <c r="X13" i="270"/>
  <c r="Z13" i="270" s="1"/>
  <c r="X12" i="270"/>
  <c r="Z12" i="270" s="1"/>
  <c r="X10" i="270"/>
  <c r="Z10" i="270" s="1"/>
  <c r="X9" i="270"/>
  <c r="Z9" i="270" s="1"/>
  <c r="X8" i="270"/>
  <c r="Z8" i="270" s="1"/>
  <c r="X7" i="270"/>
  <c r="Z7" i="270" s="1"/>
  <c r="X6" i="270"/>
  <c r="Z6" i="270" s="1"/>
  <c r="X5" i="270"/>
  <c r="Z5" i="270" s="1"/>
  <c r="X4" i="270"/>
  <c r="Z4" i="270" s="1"/>
  <c r="X3" i="270"/>
  <c r="Z3" i="270" s="1"/>
  <c r="X153" i="268"/>
  <c r="Z153" i="268" s="1"/>
  <c r="X152" i="268"/>
  <c r="Z152" i="268" s="1"/>
  <c r="X151" i="268"/>
  <c r="Z151" i="268" s="1"/>
  <c r="X150" i="268"/>
  <c r="Z150" i="268" s="1"/>
  <c r="X148" i="268"/>
  <c r="Z148" i="268" s="1"/>
  <c r="X147" i="268"/>
  <c r="Z147" i="268" s="1"/>
  <c r="X146" i="268"/>
  <c r="Z146" i="268" s="1"/>
  <c r="X145" i="268"/>
  <c r="Z145" i="268" s="1"/>
  <c r="X144" i="268"/>
  <c r="Z144" i="268" s="1"/>
  <c r="X143" i="268"/>
  <c r="Z143" i="268" s="1"/>
  <c r="X142" i="268"/>
  <c r="Z142" i="268" s="1"/>
  <c r="X141" i="268"/>
  <c r="Z141" i="268" s="1"/>
  <c r="X140" i="268"/>
  <c r="Z140" i="268" s="1"/>
  <c r="X139" i="268"/>
  <c r="Z139" i="268" s="1"/>
  <c r="X138" i="268"/>
  <c r="Z138" i="268" s="1"/>
  <c r="X137" i="268"/>
  <c r="Z137" i="268" s="1"/>
  <c r="X136" i="268"/>
  <c r="Z136" i="268" s="1"/>
  <c r="X135" i="268"/>
  <c r="Z135" i="268" s="1"/>
  <c r="X134" i="268"/>
  <c r="Z134" i="268" s="1"/>
  <c r="X133" i="268"/>
  <c r="Z133" i="268" s="1"/>
  <c r="X132" i="268"/>
  <c r="Z132" i="268" s="1"/>
  <c r="X131" i="268"/>
  <c r="Z131" i="268" s="1"/>
  <c r="X130" i="268"/>
  <c r="Z130" i="268" s="1"/>
  <c r="X129" i="268"/>
  <c r="Z129" i="268" s="1"/>
  <c r="X128" i="268"/>
  <c r="Z128" i="268" s="1"/>
  <c r="X125" i="268"/>
  <c r="Z125" i="268" s="1"/>
  <c r="X124" i="268"/>
  <c r="Z124" i="268" s="1"/>
  <c r="X123" i="268"/>
  <c r="Z123" i="268" s="1"/>
  <c r="X122" i="268"/>
  <c r="Z122" i="268" s="1"/>
  <c r="X121" i="268"/>
  <c r="Z121" i="268" s="1"/>
  <c r="X120" i="268"/>
  <c r="Z120" i="268" s="1"/>
  <c r="X119" i="268"/>
  <c r="Z119" i="268" s="1"/>
  <c r="X118" i="268"/>
  <c r="Z118" i="268" s="1"/>
  <c r="X116" i="268"/>
  <c r="Z116" i="268" s="1"/>
  <c r="X115" i="268"/>
  <c r="Z115" i="268" s="1"/>
  <c r="X112" i="268"/>
  <c r="Z112" i="268" s="1"/>
  <c r="X111" i="268"/>
  <c r="Z111" i="268" s="1"/>
  <c r="X109" i="268"/>
  <c r="Z109" i="268" s="1"/>
  <c r="X108" i="268"/>
  <c r="Z108" i="268" s="1"/>
  <c r="X107" i="268"/>
  <c r="Z107" i="268" s="1"/>
  <c r="X106" i="268"/>
  <c r="Z106" i="268" s="1"/>
  <c r="X105" i="268"/>
  <c r="Z105" i="268" s="1"/>
  <c r="X104" i="268"/>
  <c r="Z104" i="268" s="1"/>
  <c r="X103" i="268"/>
  <c r="Z103" i="268" s="1"/>
  <c r="X102" i="268"/>
  <c r="Z102" i="268" s="1"/>
  <c r="X101" i="268"/>
  <c r="Z101" i="268" s="1"/>
  <c r="X97" i="268"/>
  <c r="Z97" i="268" s="1"/>
  <c r="X96" i="268"/>
  <c r="Z96" i="268" s="1"/>
  <c r="X95" i="268"/>
  <c r="Z95" i="268" s="1"/>
  <c r="X93" i="268"/>
  <c r="Z93" i="268" s="1"/>
  <c r="X92" i="268"/>
  <c r="Z92" i="268" s="1"/>
  <c r="X91" i="268"/>
  <c r="Z91" i="268" s="1"/>
  <c r="X90" i="268"/>
  <c r="Z90" i="268" s="1"/>
  <c r="X89" i="268"/>
  <c r="Z89" i="268" s="1"/>
  <c r="X88" i="268"/>
  <c r="Z88" i="268" s="1"/>
  <c r="X87" i="268"/>
  <c r="Z87" i="268" s="1"/>
  <c r="X86" i="268"/>
  <c r="Z86" i="268" s="1"/>
  <c r="X85" i="268"/>
  <c r="Z85" i="268" s="1"/>
  <c r="X82" i="268"/>
  <c r="Z82" i="268" s="1"/>
  <c r="X81" i="268"/>
  <c r="Z81" i="268" s="1"/>
  <c r="X80" i="268"/>
  <c r="Z80" i="268" s="1"/>
  <c r="X79" i="268"/>
  <c r="Z79" i="268" s="1"/>
  <c r="X78" i="268"/>
  <c r="Z78" i="268" s="1"/>
  <c r="X77" i="268"/>
  <c r="Z77" i="268" s="1"/>
  <c r="X76" i="268"/>
  <c r="Z76" i="268" s="1"/>
  <c r="X75" i="268"/>
  <c r="Z75" i="268" s="1"/>
  <c r="X74" i="268"/>
  <c r="Z74" i="268" s="1"/>
  <c r="X73" i="268"/>
  <c r="Z73" i="268" s="1"/>
  <c r="X70" i="268"/>
  <c r="Z70" i="268" s="1"/>
  <c r="X69" i="268"/>
  <c r="Z69" i="268" s="1"/>
  <c r="X68" i="268"/>
  <c r="Z68" i="268" s="1"/>
  <c r="X66" i="268"/>
  <c r="Z66" i="268" s="1"/>
  <c r="X65" i="268"/>
  <c r="Z65" i="268" s="1"/>
  <c r="X64" i="268"/>
  <c r="Z64" i="268" s="1"/>
  <c r="X63" i="268"/>
  <c r="Z63" i="268" s="1"/>
  <c r="X62" i="268"/>
  <c r="Z62" i="268" s="1"/>
  <c r="X60" i="268"/>
  <c r="Z60" i="268" s="1"/>
  <c r="X59" i="268"/>
  <c r="Z59" i="268" s="1"/>
  <c r="X58" i="268"/>
  <c r="Z58" i="268" s="1"/>
  <c r="X56" i="268"/>
  <c r="Z56" i="268" s="1"/>
  <c r="X55" i="268"/>
  <c r="Z55" i="268" s="1"/>
  <c r="X54" i="268"/>
  <c r="Z54" i="268" s="1"/>
  <c r="X50" i="268"/>
  <c r="Z50" i="268" s="1"/>
  <c r="X48" i="268"/>
  <c r="Z48" i="268" s="1"/>
  <c r="X47" i="268"/>
  <c r="Z47" i="268" s="1"/>
  <c r="X45" i="268"/>
  <c r="Z45" i="268" s="1"/>
  <c r="X44" i="268"/>
  <c r="Z44" i="268" s="1"/>
  <c r="X43" i="268"/>
  <c r="Z43" i="268" s="1"/>
  <c r="X42" i="268"/>
  <c r="Z42" i="268" s="1"/>
  <c r="X41" i="268"/>
  <c r="Z41" i="268" s="1"/>
  <c r="X40" i="268"/>
  <c r="Z40" i="268" s="1"/>
  <c r="X39" i="268"/>
  <c r="Z39" i="268" s="1"/>
  <c r="X38" i="268"/>
  <c r="Z38" i="268" s="1"/>
  <c r="X37" i="268"/>
  <c r="Z37" i="268" s="1"/>
  <c r="X36" i="268"/>
  <c r="Z36" i="268" s="1"/>
  <c r="X35" i="268"/>
  <c r="Z35" i="268" s="1"/>
  <c r="X33" i="268"/>
  <c r="Z33" i="268" s="1"/>
  <c r="X32" i="268"/>
  <c r="Z32" i="268" s="1"/>
  <c r="X31" i="268"/>
  <c r="Z31" i="268" s="1"/>
  <c r="X30" i="268"/>
  <c r="Z30" i="268" s="1"/>
  <c r="X29" i="268"/>
  <c r="Z29" i="268" s="1"/>
  <c r="X28" i="268"/>
  <c r="Z28" i="268" s="1"/>
  <c r="X27" i="268"/>
  <c r="Z27" i="268" s="1"/>
  <c r="X25" i="268"/>
  <c r="Z25" i="268" s="1"/>
  <c r="X23" i="268"/>
  <c r="Z23" i="268" s="1"/>
  <c r="X22" i="268"/>
  <c r="Z22" i="268" s="1"/>
  <c r="X20" i="268"/>
  <c r="Z20" i="268" s="1"/>
  <c r="X19" i="268"/>
  <c r="Z19" i="268" s="1"/>
  <c r="X18" i="268"/>
  <c r="Z18" i="268" s="1"/>
  <c r="X14" i="268"/>
  <c r="Z14" i="268" s="1"/>
  <c r="X13" i="268"/>
  <c r="Z13" i="268" s="1"/>
  <c r="X12" i="268"/>
  <c r="Z12" i="268" s="1"/>
  <c r="X11" i="268"/>
  <c r="Z11" i="268" s="1"/>
  <c r="X10" i="268"/>
  <c r="Z10" i="268" s="1"/>
  <c r="X8" i="268"/>
  <c r="Z8" i="268" s="1"/>
  <c r="X7" i="268"/>
  <c r="Z7" i="268" s="1"/>
  <c r="X6" i="268"/>
  <c r="Z6" i="268" s="1"/>
  <c r="X5" i="268"/>
  <c r="Z5" i="268" s="1"/>
  <c r="X4" i="268"/>
  <c r="Z4" i="268" s="1"/>
  <c r="X3" i="268"/>
  <c r="Z3" i="268" s="1"/>
  <c r="X152" i="267"/>
  <c r="Z152" i="267" s="1"/>
  <c r="X151" i="267"/>
  <c r="Z151" i="267" s="1"/>
  <c r="X150" i="267"/>
  <c r="Z150" i="267" s="1"/>
  <c r="X149" i="267"/>
  <c r="Z149" i="267" s="1"/>
  <c r="X148" i="267"/>
  <c r="Z148" i="267" s="1"/>
  <c r="X147" i="267"/>
  <c r="Z147" i="267" s="1"/>
  <c r="X146" i="267"/>
  <c r="Z146" i="267" s="1"/>
  <c r="X145" i="267"/>
  <c r="Z145" i="267" s="1"/>
  <c r="X144" i="267"/>
  <c r="Z144" i="267" s="1"/>
  <c r="X142" i="267"/>
  <c r="Z142" i="267" s="1"/>
  <c r="X139" i="267"/>
  <c r="Z139" i="267" s="1"/>
  <c r="X138" i="267"/>
  <c r="Z138" i="267" s="1"/>
  <c r="X137" i="267"/>
  <c r="Z137" i="267" s="1"/>
  <c r="X135" i="267"/>
  <c r="Z135" i="267" s="1"/>
  <c r="X134" i="267"/>
  <c r="Z134" i="267" s="1"/>
  <c r="X131" i="267"/>
  <c r="Z131" i="267" s="1"/>
  <c r="X130" i="267"/>
  <c r="Z130" i="267" s="1"/>
  <c r="X129" i="267"/>
  <c r="Z129" i="267" s="1"/>
  <c r="X127" i="267"/>
  <c r="Z127" i="267" s="1"/>
  <c r="X124" i="267"/>
  <c r="Z124" i="267" s="1"/>
  <c r="X122" i="267"/>
  <c r="Z122" i="267" s="1"/>
  <c r="X121" i="267"/>
  <c r="Z121" i="267" s="1"/>
  <c r="X120" i="267"/>
  <c r="Z120" i="267" s="1"/>
  <c r="X119" i="267"/>
  <c r="Z119" i="267" s="1"/>
  <c r="X117" i="267"/>
  <c r="Z117" i="267" s="1"/>
  <c r="X116" i="267"/>
  <c r="Z116" i="267" s="1"/>
  <c r="X115" i="267"/>
  <c r="Z115" i="267" s="1"/>
  <c r="X114" i="267"/>
  <c r="Z114" i="267" s="1"/>
  <c r="X113" i="267"/>
  <c r="Z113" i="267" s="1"/>
  <c r="X112" i="267"/>
  <c r="Z112" i="267" s="1"/>
  <c r="X111" i="267"/>
  <c r="Z111" i="267" s="1"/>
  <c r="X110" i="267"/>
  <c r="Z110" i="267" s="1"/>
  <c r="X109" i="267"/>
  <c r="Z109" i="267" s="1"/>
  <c r="X108" i="267"/>
  <c r="Z108" i="267" s="1"/>
  <c r="X107" i="267"/>
  <c r="Z107" i="267" s="1"/>
  <c r="X104" i="267"/>
  <c r="Z104" i="267" s="1"/>
  <c r="X103" i="267"/>
  <c r="Z103" i="267" s="1"/>
  <c r="X102" i="267"/>
  <c r="Z102" i="267" s="1"/>
  <c r="X101" i="267"/>
  <c r="Z101" i="267" s="1"/>
  <c r="X100" i="267"/>
  <c r="Z100" i="267" s="1"/>
  <c r="X99" i="267"/>
  <c r="Z99" i="267" s="1"/>
  <c r="X98" i="267"/>
  <c r="Z98" i="267" s="1"/>
  <c r="X97" i="267"/>
  <c r="Z97" i="267" s="1"/>
  <c r="X96" i="267"/>
  <c r="Z96" i="267" s="1"/>
  <c r="X95" i="267"/>
  <c r="Z95" i="267" s="1"/>
  <c r="X94" i="267"/>
  <c r="Z94" i="267" s="1"/>
  <c r="X93" i="267"/>
  <c r="Z93" i="267" s="1"/>
  <c r="X92" i="267"/>
  <c r="Z92" i="267" s="1"/>
  <c r="X91" i="267"/>
  <c r="Z91" i="267" s="1"/>
  <c r="X89" i="267"/>
  <c r="Z89" i="267" s="1"/>
  <c r="X88" i="267"/>
  <c r="Z88" i="267" s="1"/>
  <c r="X87" i="267"/>
  <c r="Z87" i="267" s="1"/>
  <c r="X86" i="267"/>
  <c r="Z86" i="267" s="1"/>
  <c r="X85" i="267"/>
  <c r="Z85" i="267" s="1"/>
  <c r="X84" i="267"/>
  <c r="Z84" i="267" s="1"/>
  <c r="X83" i="267"/>
  <c r="Z83" i="267" s="1"/>
  <c r="X82" i="267"/>
  <c r="Z82" i="267" s="1"/>
  <c r="X81" i="267"/>
  <c r="Z81" i="267" s="1"/>
  <c r="X80" i="267"/>
  <c r="Z80" i="267" s="1"/>
  <c r="X79" i="267"/>
  <c r="Z79" i="267" s="1"/>
  <c r="X78" i="267"/>
  <c r="Z78" i="267" s="1"/>
  <c r="X76" i="267"/>
  <c r="Z76" i="267" s="1"/>
  <c r="X74" i="267"/>
  <c r="Z74" i="267" s="1"/>
  <c r="X73" i="267"/>
  <c r="Z73" i="267" s="1"/>
  <c r="X72" i="267"/>
  <c r="Z72" i="267" s="1"/>
  <c r="X71" i="267"/>
  <c r="Z71" i="267" s="1"/>
  <c r="X70" i="267"/>
  <c r="Z70" i="267" s="1"/>
  <c r="X69" i="267"/>
  <c r="Z69" i="267" s="1"/>
  <c r="X68" i="267"/>
  <c r="Z68" i="267" s="1"/>
  <c r="X66" i="267"/>
  <c r="Z66" i="267" s="1"/>
  <c r="X65" i="267"/>
  <c r="Z65" i="267" s="1"/>
  <c r="X64" i="267"/>
  <c r="Z64" i="267" s="1"/>
  <c r="X63" i="267"/>
  <c r="Z63" i="267" s="1"/>
  <c r="X62" i="267"/>
  <c r="Z62" i="267" s="1"/>
  <c r="X60" i="267"/>
  <c r="Z60" i="267" s="1"/>
  <c r="X59" i="267"/>
  <c r="Z59" i="267" s="1"/>
  <c r="X58" i="267"/>
  <c r="Z58" i="267" s="1"/>
  <c r="X54" i="267"/>
  <c r="Z54" i="267" s="1"/>
  <c r="X53" i="267"/>
  <c r="Z53" i="267" s="1"/>
  <c r="X52" i="267"/>
  <c r="Z52" i="267" s="1"/>
  <c r="X51" i="267"/>
  <c r="Z51" i="267" s="1"/>
  <c r="X49" i="267"/>
  <c r="Z49" i="267" s="1"/>
  <c r="X48" i="267"/>
  <c r="Z48" i="267" s="1"/>
  <c r="X47" i="267"/>
  <c r="Z47" i="267" s="1"/>
  <c r="X46" i="267"/>
  <c r="Z46" i="267" s="1"/>
  <c r="X45" i="267"/>
  <c r="Z45" i="267" s="1"/>
  <c r="X44" i="267"/>
  <c r="Z44" i="267" s="1"/>
  <c r="X42" i="267"/>
  <c r="Z42" i="267" s="1"/>
  <c r="X41" i="267"/>
  <c r="Z41" i="267" s="1"/>
  <c r="X40" i="267"/>
  <c r="Z40" i="267" s="1"/>
  <c r="X38" i="267"/>
  <c r="Z38" i="267" s="1"/>
  <c r="X37" i="267"/>
  <c r="Z37" i="267" s="1"/>
  <c r="X35" i="267"/>
  <c r="Z35" i="267" s="1"/>
  <c r="X34" i="267"/>
  <c r="Z34" i="267" s="1"/>
  <c r="X33" i="267"/>
  <c r="Z33" i="267" s="1"/>
  <c r="X32" i="267"/>
  <c r="Z32" i="267" s="1"/>
  <c r="X30" i="267"/>
  <c r="Z30" i="267" s="1"/>
  <c r="X29" i="267"/>
  <c r="Z29" i="267" s="1"/>
  <c r="X28" i="267"/>
  <c r="Z28" i="267" s="1"/>
  <c r="X27" i="267"/>
  <c r="Z27" i="267" s="1"/>
  <c r="X26" i="267"/>
  <c r="Z26" i="267" s="1"/>
  <c r="X23" i="267"/>
  <c r="Z23" i="267" s="1"/>
  <c r="X21" i="267"/>
  <c r="Z21" i="267" s="1"/>
  <c r="X19" i="267"/>
  <c r="Z19" i="267" s="1"/>
  <c r="X18" i="267"/>
  <c r="Z18" i="267" s="1"/>
  <c r="X17" i="267"/>
  <c r="Z17" i="267" s="1"/>
  <c r="X15" i="267"/>
  <c r="Z15" i="267" s="1"/>
  <c r="X14" i="267"/>
  <c r="Z14" i="267" s="1"/>
  <c r="X13" i="267"/>
  <c r="Z13" i="267" s="1"/>
  <c r="X12" i="267"/>
  <c r="Z12" i="267" s="1"/>
  <c r="X9" i="267"/>
  <c r="Z9" i="267" s="1"/>
  <c r="X7" i="267"/>
  <c r="Z7" i="267" s="1"/>
  <c r="X5" i="267"/>
  <c r="Z5" i="267" s="1"/>
  <c r="X153" i="264"/>
  <c r="Z153" i="264" s="1"/>
  <c r="X151" i="264"/>
  <c r="Z151" i="264" s="1"/>
  <c r="X150" i="264"/>
  <c r="Z150" i="264" s="1"/>
  <c r="X149" i="264"/>
  <c r="Z149" i="264" s="1"/>
  <c r="X148" i="264"/>
  <c r="Z148" i="264" s="1"/>
  <c r="X145" i="264"/>
  <c r="Z145" i="264" s="1"/>
  <c r="X143" i="264"/>
  <c r="Z143" i="264" s="1"/>
  <c r="X140" i="264"/>
  <c r="Z140" i="264" s="1"/>
  <c r="X136" i="264"/>
  <c r="Z136" i="264" s="1"/>
  <c r="X134" i="264"/>
  <c r="Z134" i="264" s="1"/>
  <c r="X133" i="264"/>
  <c r="Z133" i="264" s="1"/>
  <c r="X132" i="264"/>
  <c r="Z132" i="264" s="1"/>
  <c r="X130" i="264"/>
  <c r="Z130" i="264" s="1"/>
  <c r="X127" i="264"/>
  <c r="Z127" i="264" s="1"/>
  <c r="X126" i="264"/>
  <c r="Z126" i="264" s="1"/>
  <c r="X125" i="264"/>
  <c r="Z125" i="264" s="1"/>
  <c r="X123" i="264"/>
  <c r="Z123" i="264" s="1"/>
  <c r="X122" i="264"/>
  <c r="Z122" i="264" s="1"/>
  <c r="X121" i="264"/>
  <c r="Z121" i="264" s="1"/>
  <c r="X120" i="264"/>
  <c r="Z120" i="264" s="1"/>
  <c r="X119" i="264"/>
  <c r="Z119" i="264" s="1"/>
  <c r="X118" i="264"/>
  <c r="Z118" i="264" s="1"/>
  <c r="X117" i="264"/>
  <c r="Z117" i="264" s="1"/>
  <c r="X116" i="264"/>
  <c r="Z116" i="264" s="1"/>
  <c r="X115" i="264"/>
  <c r="Z115" i="264" s="1"/>
  <c r="X114" i="264"/>
  <c r="Z114" i="264" s="1"/>
  <c r="X113" i="264"/>
  <c r="Z113" i="264" s="1"/>
  <c r="X111" i="264"/>
  <c r="Z111" i="264" s="1"/>
  <c r="X110" i="264"/>
  <c r="Z110" i="264" s="1"/>
  <c r="X109" i="264"/>
  <c r="Z109" i="264" s="1"/>
  <c r="X108" i="264"/>
  <c r="Z108" i="264" s="1"/>
  <c r="X107" i="264"/>
  <c r="Z107" i="264" s="1"/>
  <c r="X106" i="264"/>
  <c r="Z106" i="264" s="1"/>
  <c r="X105" i="264"/>
  <c r="Z105" i="264" s="1"/>
  <c r="X104" i="264"/>
  <c r="Z104" i="264" s="1"/>
  <c r="X103" i="264"/>
  <c r="Z103" i="264" s="1"/>
  <c r="X102" i="264"/>
  <c r="Z102" i="264" s="1"/>
  <c r="X101" i="264"/>
  <c r="Z101" i="264" s="1"/>
  <c r="X100" i="264"/>
  <c r="Z100" i="264" s="1"/>
  <c r="X99" i="264"/>
  <c r="Z99" i="264" s="1"/>
  <c r="X98" i="264"/>
  <c r="Z98" i="264" s="1"/>
  <c r="X97" i="264"/>
  <c r="Z97" i="264" s="1"/>
  <c r="X96" i="264"/>
  <c r="Z96" i="264" s="1"/>
  <c r="X95" i="264"/>
  <c r="Z95" i="264" s="1"/>
  <c r="X94" i="264"/>
  <c r="Z94" i="264" s="1"/>
  <c r="X93" i="264"/>
  <c r="Z93" i="264" s="1"/>
  <c r="X92" i="264"/>
  <c r="Z92" i="264" s="1"/>
  <c r="X91" i="264"/>
  <c r="Z91" i="264" s="1"/>
  <c r="X90" i="264"/>
  <c r="Z90" i="264" s="1"/>
  <c r="X89" i="264"/>
  <c r="Z89" i="264" s="1"/>
  <c r="X88" i="264"/>
  <c r="Z88" i="264" s="1"/>
  <c r="X87" i="264"/>
  <c r="Z87" i="264" s="1"/>
  <c r="X86" i="264"/>
  <c r="Z86" i="264" s="1"/>
  <c r="X85" i="264"/>
  <c r="Z85" i="264" s="1"/>
  <c r="X84" i="264"/>
  <c r="Z84" i="264" s="1"/>
  <c r="X81" i="264"/>
  <c r="Z81" i="264" s="1"/>
  <c r="X80" i="264"/>
  <c r="Z80" i="264" s="1"/>
  <c r="X79" i="264"/>
  <c r="Z79" i="264" s="1"/>
  <c r="X78" i="264"/>
  <c r="Z78" i="264" s="1"/>
  <c r="X77" i="264"/>
  <c r="Z77" i="264" s="1"/>
  <c r="X75" i="264"/>
  <c r="Z75" i="264" s="1"/>
  <c r="X74" i="264"/>
  <c r="Z74" i="264" s="1"/>
  <c r="X73" i="264"/>
  <c r="Z73" i="264" s="1"/>
  <c r="X71" i="264"/>
  <c r="Z71" i="264" s="1"/>
  <c r="X69" i="264"/>
  <c r="Z69" i="264" s="1"/>
  <c r="X68" i="264"/>
  <c r="Z68" i="264" s="1"/>
  <c r="X67" i="264"/>
  <c r="Z67" i="264" s="1"/>
  <c r="X66" i="264"/>
  <c r="Z66" i="264" s="1"/>
  <c r="X65" i="264"/>
  <c r="Z65" i="264" s="1"/>
  <c r="X64" i="264"/>
  <c r="Z64" i="264" s="1"/>
  <c r="X63" i="264"/>
  <c r="Z63" i="264" s="1"/>
  <c r="X62" i="264"/>
  <c r="Z62" i="264" s="1"/>
  <c r="X61" i="264"/>
  <c r="Z61" i="264" s="1"/>
  <c r="X60" i="264"/>
  <c r="Z60" i="264" s="1"/>
  <c r="X59" i="264"/>
  <c r="Z59" i="264" s="1"/>
  <c r="X57" i="264"/>
  <c r="Z57" i="264" s="1"/>
  <c r="X56" i="264"/>
  <c r="Z56" i="264" s="1"/>
  <c r="X55" i="264"/>
  <c r="Z55" i="264" s="1"/>
  <c r="X54" i="264"/>
  <c r="Z54" i="264" s="1"/>
  <c r="X52" i="264"/>
  <c r="Z52" i="264" s="1"/>
  <c r="X50" i="264"/>
  <c r="Z50" i="264" s="1"/>
  <c r="X49" i="264"/>
  <c r="Z49" i="264" s="1"/>
  <c r="X48" i="264"/>
  <c r="Z48" i="264" s="1"/>
  <c r="X47" i="264"/>
  <c r="Z47" i="264" s="1"/>
  <c r="X46" i="264"/>
  <c r="Z46" i="264" s="1"/>
  <c r="X45" i="264"/>
  <c r="Z45" i="264" s="1"/>
  <c r="X44" i="264"/>
  <c r="Z44" i="264" s="1"/>
  <c r="X42" i="264"/>
  <c r="Z42" i="264" s="1"/>
  <c r="X41" i="264"/>
  <c r="Z41" i="264" s="1"/>
  <c r="X40" i="264"/>
  <c r="Z40" i="264" s="1"/>
  <c r="X39" i="264"/>
  <c r="Z39" i="264" s="1"/>
  <c r="X38" i="264"/>
  <c r="Z38" i="264" s="1"/>
  <c r="X37" i="264"/>
  <c r="Z37" i="264" s="1"/>
  <c r="X33" i="264"/>
  <c r="Z33" i="264" s="1"/>
  <c r="X30" i="264"/>
  <c r="Z30" i="264" s="1"/>
  <c r="X29" i="264"/>
  <c r="Z29" i="264" s="1"/>
  <c r="X27" i="264"/>
  <c r="Z27" i="264" s="1"/>
  <c r="X26" i="264"/>
  <c r="Z26" i="264" s="1"/>
  <c r="X25" i="264"/>
  <c r="Z25" i="264" s="1"/>
  <c r="X23" i="264"/>
  <c r="Z23" i="264" s="1"/>
  <c r="X22" i="264"/>
  <c r="Z22" i="264" s="1"/>
  <c r="X21" i="264"/>
  <c r="Z21" i="264" s="1"/>
  <c r="X20" i="264"/>
  <c r="Z20" i="264" s="1"/>
  <c r="X19" i="264"/>
  <c r="Z19" i="264" s="1"/>
  <c r="X18" i="264"/>
  <c r="Z18" i="264" s="1"/>
  <c r="X17" i="264"/>
  <c r="Z17" i="264" s="1"/>
  <c r="X16" i="264"/>
  <c r="Z16" i="264" s="1"/>
  <c r="X15" i="264"/>
  <c r="Z15" i="264" s="1"/>
  <c r="X12" i="264"/>
  <c r="Z12" i="264" s="1"/>
  <c r="X11" i="264"/>
  <c r="Z11" i="264" s="1"/>
  <c r="X10" i="264"/>
  <c r="Z10" i="264" s="1"/>
  <c r="X9" i="264"/>
  <c r="Z9" i="264" s="1"/>
  <c r="X8" i="264"/>
  <c r="Z8" i="264" s="1"/>
  <c r="X5" i="264"/>
  <c r="Z5" i="264" s="1"/>
  <c r="X3" i="264"/>
  <c r="Z3" i="264" s="1"/>
  <c r="X2" i="264"/>
  <c r="Z2" i="264" s="1"/>
  <c r="X151" i="262"/>
  <c r="Z151" i="262" s="1"/>
  <c r="X152" i="263"/>
  <c r="Z152" i="263" s="1"/>
  <c r="T155" i="263"/>
  <c r="W149" i="257"/>
  <c r="Y149" i="257" s="1"/>
  <c r="W155" i="257"/>
  <c r="Y155" i="257" s="1"/>
  <c r="W154" i="257"/>
  <c r="Y154" i="257" s="1"/>
  <c r="W153" i="257"/>
  <c r="Y153" i="257" s="1"/>
  <c r="W152" i="257"/>
  <c r="Y152" i="257" s="1"/>
  <c r="W151" i="257"/>
  <c r="Y151" i="257" s="1"/>
  <c r="W148" i="257"/>
  <c r="Y148" i="257" s="1"/>
  <c r="W147" i="257"/>
  <c r="Y147" i="257" s="1"/>
  <c r="W146" i="257"/>
  <c r="Y146" i="257" s="1"/>
  <c r="W145" i="257"/>
  <c r="Y145" i="257" s="1"/>
  <c r="W144" i="257"/>
  <c r="Y144" i="257" s="1"/>
  <c r="W143" i="257"/>
  <c r="Y143" i="257" s="1"/>
  <c r="W142" i="257"/>
  <c r="Y142" i="257" s="1"/>
  <c r="W141" i="257"/>
  <c r="Y141" i="257" s="1"/>
  <c r="W138" i="257"/>
  <c r="Y138" i="257" s="1"/>
  <c r="W136" i="257"/>
  <c r="Y136" i="257" s="1"/>
  <c r="W135" i="257"/>
  <c r="Y135" i="257" s="1"/>
  <c r="W134" i="257"/>
  <c r="Y134" i="257" s="1"/>
  <c r="W133" i="257"/>
  <c r="Y133" i="257" s="1"/>
  <c r="W132" i="257"/>
  <c r="Y132" i="257" s="1"/>
  <c r="W129" i="257"/>
  <c r="Y129" i="257" s="1"/>
  <c r="W128" i="257"/>
  <c r="Y128" i="257" s="1"/>
  <c r="W127" i="257"/>
  <c r="Y127" i="257" s="1"/>
  <c r="W126" i="257"/>
  <c r="Y126" i="257" s="1"/>
  <c r="W125" i="257"/>
  <c r="Y125" i="257" s="1"/>
  <c r="W124" i="257"/>
  <c r="Y124" i="257" s="1"/>
  <c r="W123" i="257"/>
  <c r="Y123" i="257" s="1"/>
  <c r="W120" i="257"/>
  <c r="Y120" i="257" s="1"/>
  <c r="W118" i="257"/>
  <c r="Y118" i="257" s="1"/>
  <c r="W117" i="257"/>
  <c r="Y117" i="257" s="1"/>
  <c r="W116" i="257"/>
  <c r="Y116" i="257" s="1"/>
  <c r="V134" i="229"/>
  <c r="X134" i="229" s="1"/>
  <c r="V133" i="229"/>
  <c r="X133" i="229" s="1"/>
  <c r="V122" i="229"/>
  <c r="X122" i="229" s="1"/>
  <c r="V112" i="229"/>
  <c r="X112" i="229" s="1"/>
  <c r="V110" i="229"/>
  <c r="X110" i="229" s="1"/>
  <c r="V103" i="229"/>
  <c r="X103" i="229" s="1"/>
  <c r="V94" i="229"/>
  <c r="X94" i="229" s="1"/>
  <c r="W115" i="257"/>
  <c r="Y115" i="257" s="1"/>
  <c r="W112" i="257"/>
  <c r="Y112" i="257" s="1"/>
  <c r="W111" i="257"/>
  <c r="Y111" i="257" s="1"/>
  <c r="W110" i="257"/>
  <c r="Y110" i="257" s="1"/>
  <c r="W108" i="257"/>
  <c r="Y108" i="257" s="1"/>
  <c r="W106" i="257"/>
  <c r="Y106" i="257" s="1"/>
  <c r="W105" i="257"/>
  <c r="Y105" i="257" s="1"/>
  <c r="W104" i="257"/>
  <c r="Y104" i="257" s="1"/>
  <c r="W103" i="257"/>
  <c r="Y103" i="257" s="1"/>
  <c r="W102" i="257"/>
  <c r="Y102" i="257" s="1"/>
  <c r="W101" i="257"/>
  <c r="Y101" i="257" s="1"/>
  <c r="W100" i="257"/>
  <c r="Y100" i="257" s="1"/>
  <c r="W98" i="257"/>
  <c r="Y98" i="257" s="1"/>
  <c r="W97" i="257"/>
  <c r="Y97" i="257" s="1"/>
  <c r="W96" i="257"/>
  <c r="Y96" i="257" s="1"/>
  <c r="W93" i="257"/>
  <c r="Y93" i="257" s="1"/>
  <c r="W92" i="257"/>
  <c r="Y92" i="257" s="1"/>
  <c r="W91" i="257"/>
  <c r="Y91" i="257" s="1"/>
  <c r="W90" i="257"/>
  <c r="Y90" i="257" s="1"/>
  <c r="W89" i="257"/>
  <c r="Y89" i="257" s="1"/>
  <c r="W88" i="257"/>
  <c r="Y88" i="257" s="1"/>
  <c r="W87" i="257"/>
  <c r="Y87" i="257" s="1"/>
  <c r="W86" i="257"/>
  <c r="Y86" i="257" s="1"/>
  <c r="W85" i="257"/>
  <c r="Y85" i="257" s="1"/>
  <c r="W84" i="257"/>
  <c r="Y84" i="257" s="1"/>
  <c r="W83" i="257"/>
  <c r="Y83" i="257" s="1"/>
  <c r="W82" i="257"/>
  <c r="Y82" i="257" s="1"/>
  <c r="W81" i="257"/>
  <c r="Y81" i="257" s="1"/>
  <c r="W80" i="257"/>
  <c r="Y80" i="257" s="1"/>
  <c r="W79" i="257"/>
  <c r="Y79" i="257" s="1"/>
  <c r="W78" i="257"/>
  <c r="Y78" i="257" s="1"/>
  <c r="W76" i="257"/>
  <c r="Y76" i="257" s="1"/>
  <c r="W75" i="257"/>
  <c r="Y75" i="257" s="1"/>
  <c r="W74" i="257"/>
  <c r="Y74" i="257" s="1"/>
  <c r="W73" i="257"/>
  <c r="Y73" i="257" s="1"/>
  <c r="W72" i="257"/>
  <c r="Y72" i="257" s="1"/>
  <c r="W71" i="257"/>
  <c r="Y71" i="257" s="1"/>
  <c r="W69" i="257"/>
  <c r="Y69" i="257" s="1"/>
  <c r="W68" i="257"/>
  <c r="Y68" i="257" s="1"/>
  <c r="W67" i="257"/>
  <c r="Y67" i="257" s="1"/>
  <c r="W66" i="257"/>
  <c r="Y66" i="257" s="1"/>
  <c r="W65" i="257"/>
  <c r="Y65" i="257" s="1"/>
  <c r="W64" i="257"/>
  <c r="Y64" i="257" s="1"/>
  <c r="W63" i="257"/>
  <c r="Y63" i="257" s="1"/>
  <c r="W62" i="257"/>
  <c r="Y62" i="257" s="1"/>
  <c r="W61" i="257"/>
  <c r="Y61" i="257" s="1"/>
  <c r="W60" i="257"/>
  <c r="Y60" i="257" s="1"/>
  <c r="W59" i="257"/>
  <c r="Y59" i="257" s="1"/>
  <c r="W58" i="257"/>
  <c r="Y58" i="257" s="1"/>
  <c r="W56" i="257"/>
  <c r="Y56" i="257" s="1"/>
  <c r="W55" i="257"/>
  <c r="Y55" i="257" s="1"/>
  <c r="W54" i="257"/>
  <c r="Y54" i="257" s="1"/>
  <c r="W53" i="257"/>
  <c r="Y53" i="257" s="1"/>
  <c r="W52" i="257"/>
  <c r="Y52" i="257" s="1"/>
  <c r="W51" i="257"/>
  <c r="Y51" i="257" s="1"/>
  <c r="W50" i="257"/>
  <c r="Y50" i="257" s="1"/>
  <c r="W49" i="257"/>
  <c r="Y49" i="257" s="1"/>
  <c r="W48" i="257"/>
  <c r="Y48" i="257" s="1"/>
  <c r="W46" i="257"/>
  <c r="Y46" i="257" s="1"/>
  <c r="W45" i="257"/>
  <c r="Y45" i="257" s="1"/>
  <c r="W44" i="257"/>
  <c r="Y44" i="257" s="1"/>
  <c r="W43" i="257"/>
  <c r="Y43" i="257" s="1"/>
  <c r="W42" i="257"/>
  <c r="Y42" i="257" s="1"/>
  <c r="W41" i="257"/>
  <c r="Y41" i="257" s="1"/>
  <c r="W40" i="257"/>
  <c r="Y40" i="257" s="1"/>
  <c r="W39" i="257"/>
  <c r="Y39" i="257" s="1"/>
  <c r="W37" i="257"/>
  <c r="Y37" i="257" s="1"/>
  <c r="W36" i="257"/>
  <c r="Y36" i="257" s="1"/>
  <c r="W35" i="257"/>
  <c r="Y35" i="257" s="1"/>
  <c r="W34" i="257"/>
  <c r="Y34" i="257" s="1"/>
  <c r="W33" i="257"/>
  <c r="Y33" i="257" s="1"/>
  <c r="W32" i="257"/>
  <c r="Y32" i="257" s="1"/>
  <c r="W31" i="257"/>
  <c r="Y31" i="257" s="1"/>
  <c r="W30" i="257"/>
  <c r="Y30" i="257" s="1"/>
  <c r="W29" i="257"/>
  <c r="Y29" i="257" s="1"/>
  <c r="W28" i="257"/>
  <c r="Y28" i="257" s="1"/>
  <c r="W27" i="257"/>
  <c r="Y27" i="257" s="1"/>
  <c r="W26" i="257"/>
  <c r="Y26" i="257" s="1"/>
  <c r="W25" i="257"/>
  <c r="Y25" i="257" s="1"/>
  <c r="W24" i="257"/>
  <c r="Y24" i="257" s="1"/>
  <c r="W23" i="257"/>
  <c r="Y23" i="257" s="1"/>
  <c r="W22" i="257"/>
  <c r="Y22" i="257" s="1"/>
  <c r="W21" i="257"/>
  <c r="Y21" i="257" s="1"/>
  <c r="W19" i="257"/>
  <c r="Y19" i="257" s="1"/>
  <c r="W18" i="257"/>
  <c r="Y18" i="257" s="1"/>
  <c r="W17" i="257"/>
  <c r="Y17" i="257" s="1"/>
  <c r="W16" i="257"/>
  <c r="Y16" i="257" s="1"/>
  <c r="W15" i="257"/>
  <c r="Y15" i="257" s="1"/>
  <c r="W14" i="257"/>
  <c r="Y14" i="257" s="1"/>
  <c r="W13" i="257"/>
  <c r="Y13" i="257" s="1"/>
  <c r="W12" i="257"/>
  <c r="Y12" i="257" s="1"/>
  <c r="W10" i="257"/>
  <c r="Y10" i="257" s="1"/>
  <c r="R164" i="257"/>
  <c r="W8" i="257"/>
  <c r="Y8" i="257" s="1"/>
  <c r="W7" i="257"/>
  <c r="Y7" i="257" s="1"/>
  <c r="W6" i="257"/>
  <c r="Y6" i="257" s="1"/>
  <c r="W5" i="257"/>
  <c r="Y5" i="257" s="1"/>
  <c r="W4" i="257"/>
  <c r="Y4" i="257" s="1"/>
  <c r="W3" i="257"/>
  <c r="Y3" i="257" s="1"/>
  <c r="U157" i="257"/>
  <c r="V157" i="257"/>
  <c r="T157" i="257"/>
  <c r="R157" i="257"/>
  <c r="S157" i="257"/>
  <c r="W3" i="256"/>
  <c r="Y3" i="256" s="1"/>
  <c r="W6" i="256"/>
  <c r="Y6" i="256" s="1"/>
  <c r="W7" i="256"/>
  <c r="Y7" i="256" s="1"/>
  <c r="W10" i="256"/>
  <c r="Y10" i="256" s="1"/>
  <c r="W11" i="256"/>
  <c r="Y11" i="256" s="1"/>
  <c r="W12" i="256"/>
  <c r="Y12" i="256" s="1"/>
  <c r="W15" i="256"/>
  <c r="Y15" i="256" s="1"/>
  <c r="W16" i="256"/>
  <c r="Y16" i="256" s="1"/>
  <c r="W18" i="256"/>
  <c r="Y18" i="256" s="1"/>
  <c r="W19" i="256"/>
  <c r="Y19" i="256" s="1"/>
  <c r="W20" i="256"/>
  <c r="Y20" i="256" s="1"/>
  <c r="W21" i="256"/>
  <c r="Y21" i="256" s="1"/>
  <c r="W25" i="256"/>
  <c r="Y25" i="256" s="1"/>
  <c r="W26" i="256"/>
  <c r="Y26" i="256" s="1"/>
  <c r="W27" i="256"/>
  <c r="Y27" i="256" s="1"/>
  <c r="W28" i="256"/>
  <c r="Y28" i="256" s="1"/>
  <c r="W29" i="256"/>
  <c r="Y29" i="256" s="1"/>
  <c r="W32" i="256"/>
  <c r="Y32" i="256" s="1"/>
  <c r="W33" i="256"/>
  <c r="Y33" i="256" s="1"/>
  <c r="W34" i="256"/>
  <c r="Y34" i="256" s="1"/>
  <c r="W35" i="256"/>
  <c r="Y35" i="256" s="1"/>
  <c r="W37" i="256"/>
  <c r="Y37" i="256" s="1"/>
  <c r="W38" i="256"/>
  <c r="Y38" i="256" s="1"/>
  <c r="W39" i="256"/>
  <c r="Y39" i="256" s="1"/>
  <c r="W42" i="256"/>
  <c r="Y42" i="256" s="1"/>
  <c r="W43" i="256"/>
  <c r="Y43" i="256" s="1"/>
  <c r="W44" i="256"/>
  <c r="Y44" i="256" s="1"/>
  <c r="W45" i="256"/>
  <c r="Y45" i="256" s="1"/>
  <c r="W46" i="256"/>
  <c r="Y46" i="256" s="1"/>
  <c r="W47" i="256"/>
  <c r="Y47" i="256" s="1"/>
  <c r="W49" i="256"/>
  <c r="Y49" i="256" s="1"/>
  <c r="W50" i="256"/>
  <c r="Y50" i="256" s="1"/>
  <c r="W52" i="256"/>
  <c r="Y52" i="256" s="1"/>
  <c r="W53" i="256"/>
  <c r="Y53" i="256" s="1"/>
  <c r="W54" i="256"/>
  <c r="Y54" i="256" s="1"/>
  <c r="W55" i="256"/>
  <c r="Y55" i="256" s="1"/>
  <c r="W57" i="256"/>
  <c r="Y57" i="256" s="1"/>
  <c r="W58" i="256"/>
  <c r="Y58" i="256" s="1"/>
  <c r="W59" i="256"/>
  <c r="Y59" i="256" s="1"/>
  <c r="W60" i="256"/>
  <c r="Y60" i="256" s="1"/>
  <c r="W61" i="256"/>
  <c r="Y61" i="256" s="1"/>
  <c r="W62" i="256"/>
  <c r="Y62" i="256" s="1"/>
  <c r="W63" i="256"/>
  <c r="Y63" i="256" s="1"/>
  <c r="W64" i="256"/>
  <c r="Y64" i="256" s="1"/>
  <c r="W65" i="256"/>
  <c r="Y65" i="256" s="1"/>
  <c r="W66" i="256"/>
  <c r="Y66" i="256" s="1"/>
  <c r="W69" i="256"/>
  <c r="Y69" i="256" s="1"/>
  <c r="W70" i="256"/>
  <c r="Y70" i="256" s="1"/>
  <c r="W71" i="256"/>
  <c r="Y71" i="256" s="1"/>
  <c r="W72" i="256"/>
  <c r="Y72" i="256" s="1"/>
  <c r="W73" i="256"/>
  <c r="Y73" i="256" s="1"/>
  <c r="W75" i="256"/>
  <c r="Y75" i="256" s="1"/>
  <c r="W76" i="256"/>
  <c r="Y76" i="256" s="1"/>
  <c r="W77" i="256"/>
  <c r="Y77" i="256" s="1"/>
  <c r="W79" i="256"/>
  <c r="Y79" i="256" s="1"/>
  <c r="W80" i="256"/>
  <c r="Y80" i="256" s="1"/>
  <c r="W82" i="256"/>
  <c r="Y82" i="256" s="1"/>
  <c r="W84" i="256"/>
  <c r="Y84" i="256" s="1"/>
  <c r="W85" i="256"/>
  <c r="Y85" i="256" s="1"/>
  <c r="W86" i="256"/>
  <c r="Y86" i="256" s="1"/>
  <c r="W91" i="256"/>
  <c r="Y91" i="256" s="1"/>
  <c r="W92" i="256"/>
  <c r="Y92" i="256" s="1"/>
  <c r="W94" i="256"/>
  <c r="Y94" i="256" s="1"/>
  <c r="W95" i="256"/>
  <c r="Y95" i="256" s="1"/>
  <c r="W96" i="256"/>
  <c r="Y96" i="256" s="1"/>
  <c r="W97" i="256"/>
  <c r="Y97" i="256" s="1"/>
  <c r="W98" i="256"/>
  <c r="Y98" i="256" s="1"/>
  <c r="W100" i="256"/>
  <c r="Y100" i="256" s="1"/>
  <c r="W101" i="256"/>
  <c r="Y101" i="256" s="1"/>
  <c r="W103" i="256"/>
  <c r="Y103" i="256" s="1"/>
  <c r="W104" i="256"/>
  <c r="Y104" i="256" s="1"/>
  <c r="W105" i="256"/>
  <c r="Y105" i="256" s="1"/>
  <c r="W106" i="256"/>
  <c r="Y106" i="256" s="1"/>
  <c r="W107" i="256"/>
  <c r="Y107" i="256" s="1"/>
  <c r="W110" i="256"/>
  <c r="Y110" i="256" s="1"/>
  <c r="W111" i="256"/>
  <c r="Y111" i="256" s="1"/>
  <c r="W113" i="256"/>
  <c r="Y113" i="256" s="1"/>
  <c r="W127" i="256"/>
  <c r="Y127" i="256" s="1"/>
  <c r="W128" i="256"/>
  <c r="Y128" i="256" s="1"/>
  <c r="W129" i="256"/>
  <c r="Y129" i="256" s="1"/>
  <c r="W131" i="256"/>
  <c r="Y131" i="256" s="1"/>
  <c r="W133" i="256"/>
  <c r="Y133" i="256" s="1"/>
  <c r="W135" i="256"/>
  <c r="Y135" i="256" s="1"/>
  <c r="W138" i="256"/>
  <c r="Y138" i="256" s="1"/>
  <c r="W139" i="256"/>
  <c r="Y139" i="256" s="1"/>
  <c r="W141" i="256"/>
  <c r="Y141" i="256" s="1"/>
  <c r="W142" i="256"/>
  <c r="Y142" i="256" s="1"/>
  <c r="W143" i="256"/>
  <c r="Y143" i="256" s="1"/>
  <c r="W144" i="256"/>
  <c r="Y144" i="256" s="1"/>
  <c r="W145" i="256"/>
  <c r="Y145" i="256" s="1"/>
  <c r="W146" i="256"/>
  <c r="Y146" i="256" s="1"/>
  <c r="W147" i="256"/>
  <c r="Y147" i="256" s="1"/>
  <c r="W149" i="256"/>
  <c r="Y149" i="256" s="1"/>
  <c r="W150" i="256"/>
  <c r="Y150" i="256" s="1"/>
  <c r="W151" i="256"/>
  <c r="Y151" i="256" s="1"/>
  <c r="W152" i="256"/>
  <c r="Y152" i="256" s="1"/>
  <c r="W153" i="256"/>
  <c r="Y153" i="256" s="1"/>
  <c r="W154" i="256"/>
  <c r="Y154" i="256" s="1"/>
  <c r="R161" i="256"/>
  <c r="T151" i="251"/>
  <c r="S151" i="251"/>
  <c r="V151" i="251"/>
  <c r="U151" i="251"/>
  <c r="R151" i="251"/>
  <c r="W4" i="251"/>
  <c r="Y4" i="251" s="1"/>
  <c r="W6" i="251"/>
  <c r="Y6" i="251" s="1"/>
  <c r="W8" i="251"/>
  <c r="Y8" i="251" s="1"/>
  <c r="W9" i="251"/>
  <c r="Y9" i="251" s="1"/>
  <c r="W10" i="251"/>
  <c r="Y10" i="251" s="1"/>
  <c r="W11" i="251"/>
  <c r="Y11" i="251" s="1"/>
  <c r="W12" i="251"/>
  <c r="Y12" i="251" s="1"/>
  <c r="W13" i="251"/>
  <c r="Y13" i="251" s="1"/>
  <c r="W14" i="251"/>
  <c r="Y14" i="251" s="1"/>
  <c r="W15" i="251"/>
  <c r="Y15" i="251" s="1"/>
  <c r="W16" i="251"/>
  <c r="Y16" i="251" s="1"/>
  <c r="W17" i="251"/>
  <c r="Y17" i="251" s="1"/>
  <c r="W18" i="251"/>
  <c r="Y18" i="251" s="1"/>
  <c r="W19" i="251"/>
  <c r="Y19" i="251" s="1"/>
  <c r="W20" i="251"/>
  <c r="Y20" i="251" s="1"/>
  <c r="W22" i="251"/>
  <c r="Y22" i="251" s="1"/>
  <c r="W23" i="251"/>
  <c r="Y23" i="251" s="1"/>
  <c r="W24" i="251"/>
  <c r="Y24" i="251" s="1"/>
  <c r="W25" i="251"/>
  <c r="Y25" i="251" s="1"/>
  <c r="W26" i="251"/>
  <c r="Y26" i="251" s="1"/>
  <c r="W27" i="251"/>
  <c r="Y27" i="251" s="1"/>
  <c r="W28" i="251"/>
  <c r="Y28" i="251" s="1"/>
  <c r="W29" i="251"/>
  <c r="Y29" i="251" s="1"/>
  <c r="W30" i="251"/>
  <c r="Y30" i="251" s="1"/>
  <c r="W31" i="251"/>
  <c r="Y31" i="251" s="1"/>
  <c r="W34" i="251"/>
  <c r="Y34" i="251" s="1"/>
  <c r="W35" i="251"/>
  <c r="Y35" i="251" s="1"/>
  <c r="W36" i="251"/>
  <c r="Y36" i="251" s="1"/>
  <c r="W37" i="251"/>
  <c r="Y37" i="251" s="1"/>
  <c r="W38" i="251"/>
  <c r="Y38" i="251" s="1"/>
  <c r="W39" i="251"/>
  <c r="Y39" i="251" s="1"/>
  <c r="W40" i="251"/>
  <c r="Y40" i="251" s="1"/>
  <c r="W46" i="251"/>
  <c r="Y46" i="251" s="1"/>
  <c r="W49" i="251"/>
  <c r="Y49" i="251" s="1"/>
  <c r="W51" i="251"/>
  <c r="Y51" i="251" s="1"/>
  <c r="W54" i="251"/>
  <c r="Y54" i="251" s="1"/>
  <c r="W57" i="251"/>
  <c r="Y57" i="251" s="1"/>
  <c r="W58" i="251"/>
  <c r="Y58" i="251" s="1"/>
  <c r="W59" i="251"/>
  <c r="Y59" i="251" s="1"/>
  <c r="W68" i="251"/>
  <c r="Y68" i="251" s="1"/>
  <c r="W69" i="251"/>
  <c r="Y69" i="251" s="1"/>
  <c r="W70" i="251"/>
  <c r="Y70" i="251" s="1"/>
  <c r="W71" i="251"/>
  <c r="Y71" i="251" s="1"/>
  <c r="W72" i="251"/>
  <c r="Y72" i="251" s="1"/>
  <c r="W89" i="251"/>
  <c r="Y89" i="251" s="1"/>
  <c r="W90" i="251"/>
  <c r="Y90" i="251" s="1"/>
  <c r="W91" i="251"/>
  <c r="Y91" i="251" s="1"/>
  <c r="W92" i="251"/>
  <c r="Y92" i="251" s="1"/>
  <c r="W93" i="251"/>
  <c r="Y93" i="251" s="1"/>
  <c r="W97" i="251"/>
  <c r="Y97" i="251" s="1"/>
  <c r="W98" i="251"/>
  <c r="Y98" i="251" s="1"/>
  <c r="W99" i="251"/>
  <c r="Y99" i="251" s="1"/>
  <c r="W113" i="251"/>
  <c r="Y113" i="251" s="1"/>
  <c r="W114" i="251"/>
  <c r="Y114" i="251" s="1"/>
  <c r="W115" i="251"/>
  <c r="Y115" i="251" s="1"/>
  <c r="W116" i="251"/>
  <c r="Y116" i="251" s="1"/>
  <c r="W117" i="251"/>
  <c r="Y117" i="251" s="1"/>
  <c r="W118" i="251"/>
  <c r="Y118" i="251" s="1"/>
  <c r="W119" i="251"/>
  <c r="Y119" i="251" s="1"/>
  <c r="W120" i="251"/>
  <c r="Y120" i="251" s="1"/>
  <c r="W121" i="251"/>
  <c r="Y121" i="251" s="1"/>
  <c r="W122" i="251"/>
  <c r="Y122" i="251" s="1"/>
  <c r="W123" i="251"/>
  <c r="Y123" i="251" s="1"/>
  <c r="W124" i="251"/>
  <c r="Y124" i="251" s="1"/>
  <c r="W125" i="251"/>
  <c r="Y125" i="251" s="1"/>
  <c r="W126" i="251"/>
  <c r="Y126" i="251" s="1"/>
  <c r="W127" i="251"/>
  <c r="Y127" i="251" s="1"/>
  <c r="W128" i="251"/>
  <c r="Y128" i="251" s="1"/>
  <c r="W129" i="251"/>
  <c r="Y129" i="251" s="1"/>
  <c r="W130" i="251"/>
  <c r="Y130" i="251" s="1"/>
  <c r="W131" i="251"/>
  <c r="Y131" i="251" s="1"/>
  <c r="W132" i="251"/>
  <c r="Y132" i="251" s="1"/>
  <c r="W138" i="251"/>
  <c r="Y138" i="251" s="1"/>
  <c r="W139" i="251"/>
  <c r="Y139" i="251" s="1"/>
  <c r="W140" i="251"/>
  <c r="Y140" i="251" s="1"/>
  <c r="W141" i="251"/>
  <c r="Y141" i="251" s="1"/>
  <c r="T152" i="248"/>
  <c r="W147" i="248"/>
  <c r="W88" i="248"/>
  <c r="Y88" i="248" s="1"/>
  <c r="W86" i="248"/>
  <c r="Y86" i="248" s="1"/>
  <c r="W82" i="248"/>
  <c r="Y82" i="248" s="1"/>
  <c r="W74" i="248"/>
  <c r="Y74" i="248" s="1"/>
  <c r="W73" i="248"/>
  <c r="Y73" i="248" s="1"/>
  <c r="W71" i="248"/>
  <c r="Y71" i="248" s="1"/>
  <c r="W56" i="248"/>
  <c r="Y56" i="248" s="1"/>
  <c r="W147" i="247"/>
  <c r="W136" i="247"/>
  <c r="Y136" i="247" s="1"/>
  <c r="W135" i="247"/>
  <c r="Y135" i="247" s="1"/>
  <c r="W131" i="247"/>
  <c r="Y131" i="247" s="1"/>
  <c r="W116" i="247"/>
  <c r="Y116" i="247" s="1"/>
  <c r="W113" i="247"/>
  <c r="Y113" i="247" s="1"/>
  <c r="W86" i="247"/>
  <c r="Y86" i="247" s="1"/>
  <c r="W85" i="247"/>
  <c r="Y85" i="247" s="1"/>
  <c r="W82" i="247"/>
  <c r="Y82" i="247" s="1"/>
  <c r="W77" i="247"/>
  <c r="Y77" i="247" s="1"/>
  <c r="W74" i="247"/>
  <c r="Y74" i="247" s="1"/>
  <c r="W70" i="247"/>
  <c r="Y70" i="247" s="1"/>
  <c r="W65" i="247"/>
  <c r="Y65" i="247" s="1"/>
  <c r="W63" i="247"/>
  <c r="Y63" i="247" s="1"/>
  <c r="W58" i="247"/>
  <c r="Y58" i="247" s="1"/>
  <c r="W56" i="247"/>
  <c r="Y56" i="247" s="1"/>
  <c r="W51" i="247"/>
  <c r="Y51" i="247" s="1"/>
  <c r="W48" i="247"/>
  <c r="Y48" i="247" s="1"/>
  <c r="W43" i="247"/>
  <c r="Y43" i="247" s="1"/>
  <c r="W31" i="247"/>
  <c r="Y31" i="247" s="1"/>
  <c r="W16" i="247"/>
  <c r="Y16" i="247" s="1"/>
  <c r="W11" i="247"/>
  <c r="Y11" i="247" s="1"/>
  <c r="W4" i="247"/>
  <c r="Y4" i="247" s="1"/>
  <c r="W145" i="244"/>
  <c r="W144" i="244"/>
  <c r="W141" i="244"/>
  <c r="W140" i="244"/>
  <c r="W139" i="244"/>
  <c r="W138" i="244"/>
  <c r="Y138" i="244" s="1"/>
  <c r="W136" i="244"/>
  <c r="Y136" i="244" s="1"/>
  <c r="W135" i="244"/>
  <c r="Y135" i="244" s="1"/>
  <c r="W134" i="244"/>
  <c r="Y134" i="244" s="1"/>
  <c r="W133" i="244"/>
  <c r="Y133" i="244" s="1"/>
  <c r="W132" i="244"/>
  <c r="Y132" i="244" s="1"/>
  <c r="W131" i="244"/>
  <c r="Y131" i="244" s="1"/>
  <c r="W130" i="244"/>
  <c r="Y130" i="244" s="1"/>
  <c r="W129" i="244"/>
  <c r="Y129" i="244" s="1"/>
  <c r="W128" i="244"/>
  <c r="Y128" i="244" s="1"/>
  <c r="W127" i="244"/>
  <c r="Y127" i="244" s="1"/>
  <c r="W125" i="244"/>
  <c r="Y125" i="244" s="1"/>
  <c r="W124" i="244"/>
  <c r="Y124" i="244" s="1"/>
  <c r="W123" i="244"/>
  <c r="Y123" i="244" s="1"/>
  <c r="W122" i="244"/>
  <c r="Y122" i="244" s="1"/>
  <c r="W121" i="244"/>
  <c r="Y121" i="244" s="1"/>
  <c r="W120" i="244"/>
  <c r="Y120" i="244" s="1"/>
  <c r="W119" i="244"/>
  <c r="Y119" i="244" s="1"/>
  <c r="W118" i="244"/>
  <c r="Y118" i="244" s="1"/>
  <c r="W117" i="244"/>
  <c r="Y117" i="244" s="1"/>
  <c r="W116" i="244"/>
  <c r="Y116" i="244" s="1"/>
  <c r="W115" i="244"/>
  <c r="Y115" i="244" s="1"/>
  <c r="W114" i="244"/>
  <c r="Y114" i="244" s="1"/>
  <c r="W113" i="244"/>
  <c r="Y113" i="244" s="1"/>
  <c r="W112" i="244"/>
  <c r="Y112" i="244" s="1"/>
  <c r="W111" i="244"/>
  <c r="Y111" i="244" s="1"/>
  <c r="W110" i="244"/>
  <c r="Y110" i="244" s="1"/>
  <c r="W109" i="244"/>
  <c r="Y109" i="244" s="1"/>
  <c r="W108" i="244"/>
  <c r="Y108" i="244" s="1"/>
  <c r="W107" i="244"/>
  <c r="Y107" i="244" s="1"/>
  <c r="W104" i="244"/>
  <c r="Y104" i="244" s="1"/>
  <c r="W103" i="244"/>
  <c r="Y103" i="244" s="1"/>
  <c r="W102" i="244"/>
  <c r="Y102" i="244" s="1"/>
  <c r="W101" i="244"/>
  <c r="Y101" i="244" s="1"/>
  <c r="W100" i="244"/>
  <c r="Y100" i="244" s="1"/>
  <c r="W97" i="244"/>
  <c r="Y97" i="244" s="1"/>
  <c r="W94" i="244"/>
  <c r="Y94" i="244" s="1"/>
  <c r="W92" i="244"/>
  <c r="Y92" i="244" s="1"/>
  <c r="W91" i="244"/>
  <c r="Y91" i="244" s="1"/>
  <c r="W90" i="244"/>
  <c r="Y90" i="244" s="1"/>
  <c r="W89" i="244"/>
  <c r="Y89" i="244" s="1"/>
  <c r="W88" i="244"/>
  <c r="Y88" i="244" s="1"/>
  <c r="W86" i="244"/>
  <c r="Y86" i="244" s="1"/>
  <c r="W85" i="244"/>
  <c r="Y85" i="244" s="1"/>
  <c r="W83" i="244"/>
  <c r="Y83" i="244" s="1"/>
  <c r="W82" i="244"/>
  <c r="Y82" i="244" s="1"/>
  <c r="W80" i="244"/>
  <c r="Y80" i="244" s="1"/>
  <c r="W79" i="244"/>
  <c r="Y79" i="244" s="1"/>
  <c r="W78" i="244"/>
  <c r="Y78" i="244" s="1"/>
  <c r="W77" i="244"/>
  <c r="Y77" i="244" s="1"/>
  <c r="W74" i="244"/>
  <c r="Y74" i="244" s="1"/>
  <c r="W73" i="244"/>
  <c r="Y73" i="244" s="1"/>
  <c r="W72" i="244"/>
  <c r="Y72" i="244" s="1"/>
  <c r="W71" i="244"/>
  <c r="Y71" i="244" s="1"/>
  <c r="W70" i="244"/>
  <c r="Y70" i="244" s="1"/>
  <c r="W69" i="244"/>
  <c r="Y69" i="244" s="1"/>
  <c r="W68" i="244"/>
  <c r="Y68" i="244" s="1"/>
  <c r="W67" i="244"/>
  <c r="Y67" i="244" s="1"/>
  <c r="W66" i="244"/>
  <c r="Y66" i="244" s="1"/>
  <c r="W65" i="244"/>
  <c r="Y65" i="244" s="1"/>
  <c r="W63" i="244"/>
  <c r="Y63" i="244" s="1"/>
  <c r="W62" i="244"/>
  <c r="Y62" i="244" s="1"/>
  <c r="W61" i="244"/>
  <c r="Y61" i="244" s="1"/>
  <c r="W60" i="244"/>
  <c r="Y60" i="244" s="1"/>
  <c r="W58" i="244"/>
  <c r="Y58" i="244" s="1"/>
  <c r="W56" i="244"/>
  <c r="Y56" i="244" s="1"/>
  <c r="W54" i="244"/>
  <c r="Y54" i="244" s="1"/>
  <c r="W53" i="244"/>
  <c r="Y53" i="244" s="1"/>
  <c r="W51" i="244"/>
  <c r="Y51" i="244" s="1"/>
  <c r="W50" i="244"/>
  <c r="Y50" i="244" s="1"/>
  <c r="W48" i="244"/>
  <c r="Y48" i="244" s="1"/>
  <c r="W47" i="244"/>
  <c r="Y47" i="244" s="1"/>
  <c r="W46" i="244"/>
  <c r="Y46" i="244" s="1"/>
  <c r="W45" i="244"/>
  <c r="Y45" i="244" s="1"/>
  <c r="W44" i="244"/>
  <c r="Y44" i="244" s="1"/>
  <c r="W42" i="244"/>
  <c r="Y42" i="244" s="1"/>
  <c r="W40" i="244"/>
  <c r="Y40" i="244" s="1"/>
  <c r="W39" i="244"/>
  <c r="Y39" i="244" s="1"/>
  <c r="W37" i="244"/>
  <c r="Y37" i="244" s="1"/>
  <c r="W36" i="244"/>
  <c r="Y36" i="244" s="1"/>
  <c r="W35" i="244"/>
  <c r="Y35" i="244" s="1"/>
  <c r="W34" i="244"/>
  <c r="Y34" i="244" s="1"/>
  <c r="W32" i="244"/>
  <c r="Y32" i="244" s="1"/>
  <c r="W31" i="244"/>
  <c r="Y31" i="244" s="1"/>
  <c r="W30" i="244"/>
  <c r="Y30" i="244" s="1"/>
  <c r="W29" i="244"/>
  <c r="Y29" i="244" s="1"/>
  <c r="W27" i="244"/>
  <c r="Y27" i="244" s="1"/>
  <c r="W24" i="244"/>
  <c r="Y24" i="244" s="1"/>
  <c r="W23" i="244"/>
  <c r="Y23" i="244" s="1"/>
  <c r="W22" i="244"/>
  <c r="Y22" i="244" s="1"/>
  <c r="W21" i="244"/>
  <c r="Y21" i="244" s="1"/>
  <c r="W20" i="244"/>
  <c r="Y20" i="244" s="1"/>
  <c r="W19" i="244"/>
  <c r="Y19" i="244" s="1"/>
  <c r="W18" i="244"/>
  <c r="Y18" i="244" s="1"/>
  <c r="W17" i="244"/>
  <c r="Y17" i="244" s="1"/>
  <c r="W16" i="244"/>
  <c r="Y16" i="244" s="1"/>
  <c r="W14" i="244"/>
  <c r="Y14" i="244" s="1"/>
  <c r="W13" i="244"/>
  <c r="Y13" i="244" s="1"/>
  <c r="W12" i="244"/>
  <c r="Y12" i="244" s="1"/>
  <c r="W11" i="244"/>
  <c r="Y11" i="244" s="1"/>
  <c r="W10" i="244"/>
  <c r="Y10" i="244" s="1"/>
  <c r="W9" i="244"/>
  <c r="Y9" i="244" s="1"/>
  <c r="W7" i="244"/>
  <c r="Y7" i="244" s="1"/>
  <c r="W6" i="244"/>
  <c r="Y6" i="244" s="1"/>
  <c r="W5" i="244"/>
  <c r="Y5" i="244" s="1"/>
  <c r="W3" i="244"/>
  <c r="Y3" i="244" s="1"/>
  <c r="W146" i="243"/>
  <c r="W145" i="243"/>
  <c r="W144" i="243"/>
  <c r="W143" i="243"/>
  <c r="W142" i="243"/>
  <c r="W141" i="243"/>
  <c r="W140" i="243"/>
  <c r="W138" i="243"/>
  <c r="Y138" i="243" s="1"/>
  <c r="W137" i="243"/>
  <c r="Y137" i="243" s="1"/>
  <c r="W136" i="243"/>
  <c r="Y136" i="243" s="1"/>
  <c r="W135" i="243"/>
  <c r="Y135" i="243" s="1"/>
  <c r="W134" i="243"/>
  <c r="Y134" i="243" s="1"/>
  <c r="W133" i="243"/>
  <c r="Y133" i="243" s="1"/>
  <c r="W132" i="243"/>
  <c r="Y132" i="243" s="1"/>
  <c r="W131" i="243"/>
  <c r="Y131" i="243" s="1"/>
  <c r="W130" i="243"/>
  <c r="Y130" i="243" s="1"/>
  <c r="W129" i="243"/>
  <c r="Y129" i="243" s="1"/>
  <c r="W128" i="243"/>
  <c r="Y128" i="243" s="1"/>
  <c r="W127" i="243"/>
  <c r="Y127" i="243" s="1"/>
  <c r="W126" i="243"/>
  <c r="Y126" i="243" s="1"/>
  <c r="W125" i="243"/>
  <c r="Y125" i="243" s="1"/>
  <c r="W124" i="243"/>
  <c r="Y124" i="243" s="1"/>
  <c r="W123" i="243"/>
  <c r="Y123" i="243" s="1"/>
  <c r="W122" i="243"/>
  <c r="Y122" i="243" s="1"/>
  <c r="W121" i="243"/>
  <c r="Y121" i="243" s="1"/>
  <c r="W120" i="243"/>
  <c r="Y120" i="243" s="1"/>
  <c r="W119" i="243"/>
  <c r="Y119" i="243" s="1"/>
  <c r="W118" i="243"/>
  <c r="Y118" i="243" s="1"/>
  <c r="W116" i="243"/>
  <c r="Y116" i="243" s="1"/>
  <c r="W115" i="243"/>
  <c r="Y115" i="243" s="1"/>
  <c r="W114" i="243"/>
  <c r="Y114" i="243" s="1"/>
  <c r="W113" i="243"/>
  <c r="Y113" i="243" s="1"/>
  <c r="W112" i="243"/>
  <c r="Y112" i="243" s="1"/>
  <c r="W111" i="243"/>
  <c r="Y111" i="243" s="1"/>
  <c r="W110" i="243"/>
  <c r="Y110" i="243" s="1"/>
  <c r="W109" i="243"/>
  <c r="Y109" i="243" s="1"/>
  <c r="W108" i="243"/>
  <c r="Y108" i="243" s="1"/>
  <c r="W107" i="243"/>
  <c r="Y107" i="243" s="1"/>
  <c r="W105" i="243"/>
  <c r="Y105" i="243" s="1"/>
  <c r="W104" i="243"/>
  <c r="Y104" i="243" s="1"/>
  <c r="W103" i="243"/>
  <c r="Y103" i="243" s="1"/>
  <c r="W102" i="243"/>
  <c r="Y102" i="243" s="1"/>
  <c r="W100" i="243"/>
  <c r="Y100" i="243" s="1"/>
  <c r="W99" i="243"/>
  <c r="Y99" i="243" s="1"/>
  <c r="W97" i="243"/>
  <c r="Y97" i="243" s="1"/>
  <c r="W96" i="243"/>
  <c r="Y96" i="243" s="1"/>
  <c r="W95" i="243"/>
  <c r="Y95" i="243" s="1"/>
  <c r="W94" i="243"/>
  <c r="Y94" i="243" s="1"/>
  <c r="W93" i="243"/>
  <c r="Y93" i="243" s="1"/>
  <c r="W92" i="243"/>
  <c r="Y92" i="243" s="1"/>
  <c r="W91" i="243"/>
  <c r="Y91" i="243" s="1"/>
  <c r="W90" i="243"/>
  <c r="Y90" i="243" s="1"/>
  <c r="W89" i="243"/>
  <c r="Y89" i="243" s="1"/>
  <c r="W88" i="243"/>
  <c r="Y88" i="243" s="1"/>
  <c r="W86" i="243"/>
  <c r="Y86" i="243" s="1"/>
  <c r="V138" i="229"/>
  <c r="X138" i="229" s="1"/>
  <c r="V137" i="229"/>
  <c r="X137" i="229" s="1"/>
  <c r="V129" i="229"/>
  <c r="X129" i="229" s="1"/>
  <c r="V126" i="229"/>
  <c r="X126" i="229" s="1"/>
  <c r="V108" i="229"/>
  <c r="X108" i="229" s="1"/>
  <c r="V106" i="229"/>
  <c r="X106" i="229" s="1"/>
  <c r="V101" i="229"/>
  <c r="X101" i="229" s="1"/>
  <c r="V98" i="229"/>
  <c r="X98" i="229" s="1"/>
  <c r="V91" i="229"/>
  <c r="X91" i="229" s="1"/>
  <c r="V89" i="229"/>
  <c r="X89" i="229" s="1"/>
  <c r="W85" i="243"/>
  <c r="Y85" i="243" s="1"/>
  <c r="W84" i="243"/>
  <c r="Y84" i="243" s="1"/>
  <c r="W82" i="243"/>
  <c r="Y82" i="243" s="1"/>
  <c r="W81" i="243"/>
  <c r="Y81" i="243" s="1"/>
  <c r="W80" i="243"/>
  <c r="Y80" i="243" s="1"/>
  <c r="W79" i="243"/>
  <c r="Y79" i="243" s="1"/>
  <c r="W78" i="243"/>
  <c r="Y78" i="243" s="1"/>
  <c r="W77" i="243"/>
  <c r="Y77" i="243" s="1"/>
  <c r="W76" i="243"/>
  <c r="Y76" i="243" s="1"/>
  <c r="W74" i="243"/>
  <c r="Y74" i="243" s="1"/>
  <c r="W73" i="243"/>
  <c r="Y73" i="243" s="1"/>
  <c r="W72" i="243"/>
  <c r="Y72" i="243" s="1"/>
  <c r="W71" i="243"/>
  <c r="Y71" i="243" s="1"/>
  <c r="W70" i="243"/>
  <c r="Y70" i="243" s="1"/>
  <c r="W69" i="243"/>
  <c r="Y69" i="243" s="1"/>
  <c r="W67" i="243"/>
  <c r="Y67" i="243" s="1"/>
  <c r="W66" i="243"/>
  <c r="Y66" i="243" s="1"/>
  <c r="W65" i="243"/>
  <c r="Y65" i="243" s="1"/>
  <c r="W64" i="243"/>
  <c r="Y64" i="243" s="1"/>
  <c r="W63" i="243"/>
  <c r="Y63" i="243" s="1"/>
  <c r="W62" i="243"/>
  <c r="Y62" i="243" s="1"/>
  <c r="W61" i="243"/>
  <c r="Y61" i="243" s="1"/>
  <c r="W60" i="243"/>
  <c r="Y60" i="243" s="1"/>
  <c r="W59" i="243"/>
  <c r="Y59" i="243" s="1"/>
  <c r="W58" i="243"/>
  <c r="Y58" i="243" s="1"/>
  <c r="W57" i="243"/>
  <c r="Y57" i="243" s="1"/>
  <c r="W56" i="243"/>
  <c r="Y56" i="243" s="1"/>
  <c r="W54" i="243"/>
  <c r="Y54" i="243" s="1"/>
  <c r="W53" i="243"/>
  <c r="Y53" i="243" s="1"/>
  <c r="W51" i="243"/>
  <c r="Y51" i="243" s="1"/>
  <c r="W50" i="243"/>
  <c r="Y50" i="243" s="1"/>
  <c r="W49" i="243"/>
  <c r="Y49" i="243" s="1"/>
  <c r="W48" i="243"/>
  <c r="Y48" i="243" s="1"/>
  <c r="W46" i="243"/>
  <c r="Y46" i="243" s="1"/>
  <c r="W45" i="243"/>
  <c r="Y45" i="243" s="1"/>
  <c r="W44" i="243"/>
  <c r="Y44" i="243" s="1"/>
  <c r="W43" i="243"/>
  <c r="Y43" i="243" s="1"/>
  <c r="W42" i="243"/>
  <c r="Y42" i="243" s="1"/>
  <c r="W40" i="243"/>
  <c r="Y40" i="243" s="1"/>
  <c r="W39" i="243"/>
  <c r="Y39" i="243" s="1"/>
  <c r="W38" i="243"/>
  <c r="Y38" i="243" s="1"/>
  <c r="W37" i="243"/>
  <c r="Y37" i="243" s="1"/>
  <c r="W36" i="243"/>
  <c r="Y36" i="243" s="1"/>
  <c r="W35" i="243"/>
  <c r="Y35" i="243" s="1"/>
  <c r="W34" i="243"/>
  <c r="Y34" i="243" s="1"/>
  <c r="W33" i="243"/>
  <c r="Y33" i="243" s="1"/>
  <c r="W32" i="243"/>
  <c r="Y32" i="243" s="1"/>
  <c r="W30" i="243"/>
  <c r="Y30" i="243" s="1"/>
  <c r="W29" i="243"/>
  <c r="Y29" i="243" s="1"/>
  <c r="W28" i="243"/>
  <c r="Y28" i="243" s="1"/>
  <c r="W27" i="243"/>
  <c r="Y27" i="243" s="1"/>
  <c r="W25" i="243"/>
  <c r="Y25" i="243" s="1"/>
  <c r="W24" i="243"/>
  <c r="Y24" i="243" s="1"/>
  <c r="W23" i="243"/>
  <c r="Y23" i="243" s="1"/>
  <c r="W22" i="243"/>
  <c r="Y22" i="243" s="1"/>
  <c r="W21" i="243"/>
  <c r="Y21" i="243" s="1"/>
  <c r="W19" i="243"/>
  <c r="Y19" i="243" s="1"/>
  <c r="W18" i="243"/>
  <c r="Y18" i="243" s="1"/>
  <c r="W17" i="243"/>
  <c r="Y17" i="243" s="1"/>
  <c r="W14" i="243"/>
  <c r="Y14" i="243" s="1"/>
  <c r="W13" i="243"/>
  <c r="Y13" i="243" s="1"/>
  <c r="W12" i="243"/>
  <c r="Y12" i="243" s="1"/>
  <c r="W10" i="243"/>
  <c r="Y10" i="243" s="1"/>
  <c r="W8" i="243"/>
  <c r="Y8" i="243" s="1"/>
  <c r="W7" i="243"/>
  <c r="Y7" i="243" s="1"/>
  <c r="W6" i="243"/>
  <c r="Y6" i="243" s="1"/>
  <c r="W5" i="243"/>
  <c r="Y5" i="243" s="1"/>
  <c r="W4" i="243"/>
  <c r="Y4" i="243" s="1"/>
  <c r="T149" i="243"/>
  <c r="U149" i="243"/>
  <c r="S149" i="243"/>
  <c r="R149" i="243"/>
  <c r="V149" i="243"/>
  <c r="W146" i="242"/>
  <c r="W145" i="242"/>
  <c r="W142" i="242"/>
  <c r="W140" i="242"/>
  <c r="W139" i="242"/>
  <c r="W138" i="242"/>
  <c r="Y138" i="242" s="1"/>
  <c r="W137" i="242"/>
  <c r="Y137" i="242" s="1"/>
  <c r="W136" i="242"/>
  <c r="Y136" i="242" s="1"/>
  <c r="W134" i="242"/>
  <c r="Y134" i="242" s="1"/>
  <c r="W133" i="242"/>
  <c r="Y133" i="242" s="1"/>
  <c r="W132" i="242"/>
  <c r="Y132" i="242" s="1"/>
  <c r="W131" i="242"/>
  <c r="Y131" i="242" s="1"/>
  <c r="W130" i="242"/>
  <c r="Y130" i="242" s="1"/>
  <c r="W129" i="242"/>
  <c r="Y129" i="242" s="1"/>
  <c r="W128" i="242"/>
  <c r="Y128" i="242" s="1"/>
  <c r="W127" i="242"/>
  <c r="Y127" i="242" s="1"/>
  <c r="W126" i="242"/>
  <c r="Y126" i="242" s="1"/>
  <c r="W124" i="242"/>
  <c r="Y124" i="242" s="1"/>
  <c r="W123" i="242"/>
  <c r="Y123" i="242" s="1"/>
  <c r="W122" i="242"/>
  <c r="Y122" i="242" s="1"/>
  <c r="W121" i="242"/>
  <c r="Y121" i="242" s="1"/>
  <c r="W120" i="242"/>
  <c r="Y120" i="242" s="1"/>
  <c r="W118" i="242"/>
  <c r="Y118" i="242" s="1"/>
  <c r="W117" i="242"/>
  <c r="Y117" i="242" s="1"/>
  <c r="W116" i="242"/>
  <c r="Y116" i="242" s="1"/>
  <c r="W115" i="242"/>
  <c r="Y115" i="242" s="1"/>
  <c r="W114" i="242"/>
  <c r="Y114" i="242" s="1"/>
  <c r="W113" i="242"/>
  <c r="Y113" i="242" s="1"/>
  <c r="W112" i="242"/>
  <c r="Y112" i="242" s="1"/>
  <c r="W111" i="242"/>
  <c r="Y111" i="242" s="1"/>
  <c r="W110" i="242"/>
  <c r="Y110" i="242" s="1"/>
  <c r="W109" i="242"/>
  <c r="Y109" i="242" s="1"/>
  <c r="W108" i="242"/>
  <c r="Y108" i="242" s="1"/>
  <c r="W106" i="242"/>
  <c r="Y106" i="242" s="1"/>
  <c r="W102" i="242"/>
  <c r="Y102" i="242" s="1"/>
  <c r="W101" i="242"/>
  <c r="Y101" i="242" s="1"/>
  <c r="W100" i="242"/>
  <c r="Y100" i="242" s="1"/>
  <c r="W99" i="242"/>
  <c r="Y99" i="242" s="1"/>
  <c r="W98" i="242"/>
  <c r="Y98" i="242" s="1"/>
  <c r="W97" i="242"/>
  <c r="Y97" i="242" s="1"/>
  <c r="W96" i="242"/>
  <c r="Y96" i="242" s="1"/>
  <c r="W94" i="242"/>
  <c r="Y94" i="242" s="1"/>
  <c r="W92" i="242"/>
  <c r="Y92" i="242" s="1"/>
  <c r="W91" i="242"/>
  <c r="Y91" i="242" s="1"/>
  <c r="W90" i="242"/>
  <c r="Y90" i="242" s="1"/>
  <c r="W88" i="242"/>
  <c r="Y88" i="242" s="1"/>
  <c r="W86" i="242"/>
  <c r="Y86" i="242" s="1"/>
  <c r="W84" i="242"/>
  <c r="Y84" i="242" s="1"/>
  <c r="W83" i="242"/>
  <c r="Y83" i="242" s="1"/>
  <c r="W82" i="242"/>
  <c r="Y82" i="242" s="1"/>
  <c r="W81" i="242"/>
  <c r="Y81" i="242" s="1"/>
  <c r="W80" i="242"/>
  <c r="Y80" i="242" s="1"/>
  <c r="W79" i="242"/>
  <c r="Y79" i="242" s="1"/>
  <c r="W78" i="242"/>
  <c r="Y78" i="242" s="1"/>
  <c r="W77" i="242"/>
  <c r="Y77" i="242" s="1"/>
  <c r="W75" i="242"/>
  <c r="Y75" i="242" s="1"/>
  <c r="W74" i="242"/>
  <c r="Y74" i="242" s="1"/>
  <c r="W73" i="242"/>
  <c r="Y73" i="242" s="1"/>
  <c r="W72" i="242"/>
  <c r="Y72" i="242" s="1"/>
  <c r="W71" i="242"/>
  <c r="Y71" i="242" s="1"/>
  <c r="W70" i="242"/>
  <c r="Y70" i="242" s="1"/>
  <c r="W69" i="242"/>
  <c r="Y69" i="242" s="1"/>
  <c r="W68" i="242"/>
  <c r="Y68" i="242" s="1"/>
  <c r="W67" i="242"/>
  <c r="Y67" i="242" s="1"/>
  <c r="W65" i="242"/>
  <c r="Y65" i="242" s="1"/>
  <c r="W63" i="242"/>
  <c r="Y63" i="242" s="1"/>
  <c r="W62" i="242"/>
  <c r="Y62" i="242" s="1"/>
  <c r="W61" i="242"/>
  <c r="Y61" i="242" s="1"/>
  <c r="W60" i="242"/>
  <c r="Y60" i="242" s="1"/>
  <c r="W58" i="242"/>
  <c r="Y58" i="242" s="1"/>
  <c r="W56" i="242"/>
  <c r="Y56" i="242" s="1"/>
  <c r="W53" i="242"/>
  <c r="Y53" i="242" s="1"/>
  <c r="W52" i="242"/>
  <c r="Y52" i="242" s="1"/>
  <c r="W51" i="242"/>
  <c r="Y51" i="242" s="1"/>
  <c r="W50" i="242"/>
  <c r="Y50" i="242" s="1"/>
  <c r="W49" i="242"/>
  <c r="Y49" i="242" s="1"/>
  <c r="W48" i="242"/>
  <c r="Y48" i="242" s="1"/>
  <c r="W47" i="242"/>
  <c r="Y47" i="242" s="1"/>
  <c r="W46" i="242"/>
  <c r="Y46" i="242" s="1"/>
  <c r="W45" i="242"/>
  <c r="Y45" i="242" s="1"/>
  <c r="W44" i="242"/>
  <c r="Y44" i="242" s="1"/>
  <c r="W43" i="242"/>
  <c r="Y43" i="242" s="1"/>
  <c r="W42" i="242"/>
  <c r="Y42" i="242" s="1"/>
  <c r="W41" i="242"/>
  <c r="Y41" i="242" s="1"/>
  <c r="W40" i="242"/>
  <c r="Y40" i="242" s="1"/>
  <c r="W39" i="242"/>
  <c r="Y39" i="242" s="1"/>
  <c r="W38" i="242"/>
  <c r="Y38" i="242" s="1"/>
  <c r="W36" i="242"/>
  <c r="Y36" i="242" s="1"/>
  <c r="W35" i="242"/>
  <c r="Y35" i="242" s="1"/>
  <c r="W33" i="242"/>
  <c r="Y33" i="242" s="1"/>
  <c r="W32" i="242"/>
  <c r="Y32" i="242" s="1"/>
  <c r="W31" i="242"/>
  <c r="Y31" i="242" s="1"/>
  <c r="W30" i="242"/>
  <c r="Y30" i="242" s="1"/>
  <c r="W29" i="242"/>
  <c r="Y29" i="242" s="1"/>
  <c r="W28" i="242"/>
  <c r="Y28" i="242" s="1"/>
  <c r="W26" i="242"/>
  <c r="Y26" i="242" s="1"/>
  <c r="W24" i="242"/>
  <c r="Y24" i="242" s="1"/>
  <c r="W23" i="242"/>
  <c r="Y23" i="242" s="1"/>
  <c r="W22" i="242"/>
  <c r="Y22" i="242" s="1"/>
  <c r="W20" i="242"/>
  <c r="Y20" i="242" s="1"/>
  <c r="W19" i="242"/>
  <c r="Y19" i="242" s="1"/>
  <c r="W18" i="242"/>
  <c r="Y18" i="242" s="1"/>
  <c r="W16" i="242"/>
  <c r="Y16" i="242" s="1"/>
  <c r="W15" i="242"/>
  <c r="Y15" i="242" s="1"/>
  <c r="W14" i="242"/>
  <c r="Y14" i="242" s="1"/>
  <c r="W13" i="242"/>
  <c r="Y13" i="242" s="1"/>
  <c r="W12" i="242"/>
  <c r="Y12" i="242" s="1"/>
  <c r="W11" i="242"/>
  <c r="Y11" i="242" s="1"/>
  <c r="W10" i="242"/>
  <c r="Y10" i="242" s="1"/>
  <c r="W9" i="242"/>
  <c r="Y9" i="242" s="1"/>
  <c r="W8" i="242"/>
  <c r="Y8" i="242" s="1"/>
  <c r="W7" i="242"/>
  <c r="Y7" i="242" s="1"/>
  <c r="W5" i="242"/>
  <c r="Y5" i="242" s="1"/>
  <c r="W3" i="241"/>
  <c r="Y3" i="241" s="1"/>
  <c r="S150" i="241"/>
  <c r="W4" i="241"/>
  <c r="Y4" i="241" s="1"/>
  <c r="W5" i="241"/>
  <c r="Y5" i="241" s="1"/>
  <c r="W6" i="241"/>
  <c r="Y6" i="241" s="1"/>
  <c r="W7" i="241"/>
  <c r="Y7" i="241" s="1"/>
  <c r="W8" i="241"/>
  <c r="Y8" i="241" s="1"/>
  <c r="W9" i="241"/>
  <c r="Y9" i="241" s="1"/>
  <c r="W10" i="241"/>
  <c r="Y10" i="241" s="1"/>
  <c r="W11" i="241"/>
  <c r="Y11" i="241" s="1"/>
  <c r="W12" i="241"/>
  <c r="Y12" i="241" s="1"/>
  <c r="W15" i="241"/>
  <c r="Y15" i="241" s="1"/>
  <c r="W16" i="241"/>
  <c r="Y16" i="241" s="1"/>
  <c r="W17" i="241"/>
  <c r="Y17" i="241" s="1"/>
  <c r="W20" i="241"/>
  <c r="Y20" i="241" s="1"/>
  <c r="W21" i="241"/>
  <c r="Y21" i="241" s="1"/>
  <c r="W22" i="241"/>
  <c r="Y22" i="241" s="1"/>
  <c r="W23" i="241"/>
  <c r="Y23" i="241" s="1"/>
  <c r="W24" i="241"/>
  <c r="Y24" i="241" s="1"/>
  <c r="W25" i="241"/>
  <c r="Y25" i="241" s="1"/>
  <c r="W26" i="241"/>
  <c r="Y26" i="241" s="1"/>
  <c r="W28" i="241"/>
  <c r="Y28" i="241" s="1"/>
  <c r="W31" i="241"/>
  <c r="Y31" i="241" s="1"/>
  <c r="W32" i="241"/>
  <c r="Y32" i="241" s="1"/>
  <c r="W33" i="241"/>
  <c r="Y33" i="241" s="1"/>
  <c r="W34" i="241"/>
  <c r="Y34" i="241" s="1"/>
  <c r="W35" i="241"/>
  <c r="Y35" i="241" s="1"/>
  <c r="W36" i="241"/>
  <c r="Y36" i="241" s="1"/>
  <c r="W37" i="241"/>
  <c r="Y37" i="241" s="1"/>
  <c r="W39" i="241"/>
  <c r="Y39" i="241" s="1"/>
  <c r="W40" i="241"/>
  <c r="Y40" i="241" s="1"/>
  <c r="W42" i="241"/>
  <c r="Y42" i="241" s="1"/>
  <c r="W50" i="241"/>
  <c r="Y50" i="241" s="1"/>
  <c r="W51" i="241"/>
  <c r="Y51" i="241" s="1"/>
  <c r="W53" i="241"/>
  <c r="Y53" i="241" s="1"/>
  <c r="W54" i="241"/>
  <c r="Y54" i="241" s="1"/>
  <c r="W55" i="241"/>
  <c r="Y55" i="241" s="1"/>
  <c r="W56" i="241"/>
  <c r="Y56" i="241" s="1"/>
  <c r="W57" i="241"/>
  <c r="Y57" i="241" s="1"/>
  <c r="W58" i="241"/>
  <c r="Y58" i="241" s="1"/>
  <c r="W59" i="241"/>
  <c r="Y59" i="241" s="1"/>
  <c r="W60" i="241"/>
  <c r="Y60" i="241" s="1"/>
  <c r="W61" i="241"/>
  <c r="Y61" i="241" s="1"/>
  <c r="W66" i="241"/>
  <c r="Y66" i="241" s="1"/>
  <c r="W67" i="241"/>
  <c r="Y67" i="241" s="1"/>
  <c r="W68" i="241"/>
  <c r="Y68" i="241" s="1"/>
  <c r="W69" i="241"/>
  <c r="Y69" i="241" s="1"/>
  <c r="W70" i="241"/>
  <c r="Y70" i="241" s="1"/>
  <c r="W71" i="241"/>
  <c r="Y71" i="241" s="1"/>
  <c r="W73" i="241"/>
  <c r="Y73" i="241" s="1"/>
  <c r="W74" i="241"/>
  <c r="Y74" i="241" s="1"/>
  <c r="W75" i="241"/>
  <c r="Y75" i="241" s="1"/>
  <c r="W76" i="241"/>
  <c r="Y76" i="241" s="1"/>
  <c r="W77" i="241"/>
  <c r="Y77" i="241" s="1"/>
  <c r="W78" i="241"/>
  <c r="Y78" i="241" s="1"/>
  <c r="W79" i="241"/>
  <c r="Y79" i="241" s="1"/>
  <c r="W80" i="241"/>
  <c r="Y80" i="241" s="1"/>
  <c r="W81" i="241"/>
  <c r="Y81" i="241" s="1"/>
  <c r="W86" i="241"/>
  <c r="Y86" i="241" s="1"/>
  <c r="W87" i="241"/>
  <c r="Y87" i="241" s="1"/>
  <c r="W88" i="241"/>
  <c r="Y88" i="241" s="1"/>
  <c r="W89" i="241"/>
  <c r="Y89" i="241" s="1"/>
  <c r="W90" i="241"/>
  <c r="Y90" i="241" s="1"/>
  <c r="W93" i="241"/>
  <c r="Y93" i="241" s="1"/>
  <c r="W94" i="241"/>
  <c r="Y94" i="241" s="1"/>
  <c r="W95" i="241"/>
  <c r="Y95" i="241" s="1"/>
  <c r="W96" i="241"/>
  <c r="Y96" i="241" s="1"/>
  <c r="W98" i="241"/>
  <c r="Y98" i="241" s="1"/>
  <c r="W99" i="241"/>
  <c r="Y99" i="241" s="1"/>
  <c r="W102" i="241"/>
  <c r="Y102" i="241" s="1"/>
  <c r="W103" i="241"/>
  <c r="Y103" i="241" s="1"/>
  <c r="W104" i="241"/>
  <c r="Y104" i="241" s="1"/>
  <c r="W106" i="241"/>
  <c r="Y106" i="241" s="1"/>
  <c r="W108" i="241"/>
  <c r="Y108" i="241" s="1"/>
  <c r="W109" i="241"/>
  <c r="Y109" i="241" s="1"/>
  <c r="W111" i="241"/>
  <c r="Y111" i="241" s="1"/>
  <c r="W112" i="241"/>
  <c r="Y112" i="241" s="1"/>
  <c r="W113" i="241"/>
  <c r="Y113" i="241" s="1"/>
  <c r="W115" i="241"/>
  <c r="Y115" i="241" s="1"/>
  <c r="W119" i="241"/>
  <c r="Y119" i="241" s="1"/>
  <c r="W121" i="241"/>
  <c r="Y121" i="241" s="1"/>
  <c r="W122" i="241"/>
  <c r="Y122" i="241" s="1"/>
  <c r="W123" i="241"/>
  <c r="Y123" i="241" s="1"/>
  <c r="W124" i="241"/>
  <c r="Y124" i="241" s="1"/>
  <c r="W125" i="241"/>
  <c r="Y125" i="241" s="1"/>
  <c r="W127" i="241"/>
  <c r="Y127" i="241" s="1"/>
  <c r="W128" i="241"/>
  <c r="Y128" i="241" s="1"/>
  <c r="W129" i="241"/>
  <c r="Y129" i="241" s="1"/>
  <c r="W131" i="241"/>
  <c r="Y131" i="241" s="1"/>
  <c r="W132" i="241"/>
  <c r="Y132" i="241" s="1"/>
  <c r="W133" i="241"/>
  <c r="Y133" i="241" s="1"/>
  <c r="W134" i="241"/>
  <c r="Y134" i="241" s="1"/>
  <c r="W136" i="241"/>
  <c r="Y136" i="241" s="1"/>
  <c r="W137" i="241"/>
  <c r="Y137" i="241" s="1"/>
  <c r="W138" i="241"/>
  <c r="Y138" i="241" s="1"/>
  <c r="W139" i="241"/>
  <c r="Y139" i="241" s="1"/>
  <c r="W143" i="241"/>
  <c r="W144" i="241"/>
  <c r="W145" i="241"/>
  <c r="W146" i="241"/>
  <c r="W147" i="241"/>
  <c r="W57" i="238"/>
  <c r="W67" i="234"/>
  <c r="Y67" i="234" s="1"/>
  <c r="W135" i="231"/>
  <c r="Y135" i="231" s="1"/>
  <c r="W134" i="231"/>
  <c r="Y134" i="231" s="1"/>
  <c r="W132" i="231"/>
  <c r="Y132" i="231" s="1"/>
  <c r="W131" i="231"/>
  <c r="Y131" i="231" s="1"/>
  <c r="W130" i="231"/>
  <c r="Y130" i="231" s="1"/>
  <c r="W128" i="231"/>
  <c r="Y128" i="231" s="1"/>
  <c r="W127" i="231"/>
  <c r="Y127" i="231" s="1"/>
  <c r="W125" i="231"/>
  <c r="Y125" i="231" s="1"/>
  <c r="W124" i="231"/>
  <c r="Y124" i="231" s="1"/>
  <c r="W122" i="231"/>
  <c r="Y122" i="231" s="1"/>
  <c r="W121" i="231"/>
  <c r="Y121" i="231" s="1"/>
  <c r="W120" i="231"/>
  <c r="Y120" i="231" s="1"/>
  <c r="W119" i="231"/>
  <c r="Y119" i="231" s="1"/>
  <c r="W118" i="231"/>
  <c r="Y118" i="231" s="1"/>
  <c r="W117" i="231"/>
  <c r="Y117" i="231" s="1"/>
  <c r="W115" i="231"/>
  <c r="Y115" i="231" s="1"/>
  <c r="W113" i="231"/>
  <c r="Y113" i="231" s="1"/>
  <c r="W112" i="231"/>
  <c r="Y112" i="231" s="1"/>
  <c r="W111" i="231"/>
  <c r="Y111" i="231" s="1"/>
  <c r="W110" i="231"/>
  <c r="Y110" i="231" s="1"/>
  <c r="W108" i="231"/>
  <c r="Y108" i="231" s="1"/>
  <c r="W107" i="231"/>
  <c r="Y107" i="231" s="1"/>
  <c r="W106" i="231"/>
  <c r="Y106" i="231" s="1"/>
  <c r="W105" i="231"/>
  <c r="Y105" i="231" s="1"/>
  <c r="W104" i="231"/>
  <c r="Y104" i="231" s="1"/>
  <c r="W102" i="231"/>
  <c r="Y102" i="231" s="1"/>
  <c r="W101" i="231"/>
  <c r="Y101" i="231" s="1"/>
  <c r="W100" i="231"/>
  <c r="Y100" i="231" s="1"/>
  <c r="W98" i="231"/>
  <c r="Y98" i="231" s="1"/>
  <c r="W97" i="231"/>
  <c r="Y97" i="231" s="1"/>
  <c r="W96" i="231"/>
  <c r="Y96" i="231" s="1"/>
  <c r="W95" i="231"/>
  <c r="Y95" i="231" s="1"/>
  <c r="W94" i="231"/>
  <c r="Y94" i="231" s="1"/>
  <c r="W93" i="231"/>
  <c r="Y93" i="231" s="1"/>
  <c r="W92" i="231"/>
  <c r="Y92" i="231" s="1"/>
  <c r="W91" i="231"/>
  <c r="Y91" i="231" s="1"/>
  <c r="W90" i="231"/>
  <c r="Y90" i="231" s="1"/>
  <c r="W89" i="231"/>
  <c r="Y89" i="231" s="1"/>
  <c r="W88" i="231"/>
  <c r="Y88" i="231" s="1"/>
  <c r="W87" i="231"/>
  <c r="Y87" i="231" s="1"/>
  <c r="W86" i="231"/>
  <c r="Y86" i="231" s="1"/>
  <c r="W82" i="231"/>
  <c r="Y82" i="231" s="1"/>
  <c r="W81" i="231"/>
  <c r="Y81" i="231" s="1"/>
  <c r="W80" i="231"/>
  <c r="Y80" i="231" s="1"/>
  <c r="W78" i="231"/>
  <c r="Y78" i="231" s="1"/>
  <c r="W77" i="231"/>
  <c r="Y77" i="231" s="1"/>
  <c r="W75" i="231"/>
  <c r="Y75" i="231" s="1"/>
  <c r="W74" i="231"/>
  <c r="Y74" i="231" s="1"/>
  <c r="W73" i="231"/>
  <c r="Y73" i="231" s="1"/>
  <c r="W72" i="231"/>
  <c r="Y72" i="231" s="1"/>
  <c r="W70" i="231"/>
  <c r="Y70" i="231" s="1"/>
  <c r="W69" i="231"/>
  <c r="Y69" i="231" s="1"/>
  <c r="W68" i="231"/>
  <c r="Y68" i="231" s="1"/>
  <c r="W67" i="231"/>
  <c r="Y67" i="231" s="1"/>
  <c r="W66" i="231"/>
  <c r="Y66" i="231" s="1"/>
  <c r="W65" i="231"/>
  <c r="Y65" i="231" s="1"/>
  <c r="W63" i="231"/>
  <c r="Y63" i="231" s="1"/>
  <c r="W62" i="231"/>
  <c r="Y62" i="231" s="1"/>
  <c r="W61" i="231"/>
  <c r="Y61" i="231" s="1"/>
  <c r="W60" i="231"/>
  <c r="Y60" i="231" s="1"/>
  <c r="W59" i="231"/>
  <c r="Y59" i="231" s="1"/>
  <c r="W58" i="231"/>
  <c r="Y58" i="231" s="1"/>
  <c r="W57" i="231"/>
  <c r="Y57" i="231" s="1"/>
  <c r="W55" i="231"/>
  <c r="Y55" i="231" s="1"/>
  <c r="W53" i="231"/>
  <c r="Y53" i="231" s="1"/>
  <c r="W52" i="231"/>
  <c r="Y52" i="231" s="1"/>
  <c r="W51" i="231"/>
  <c r="Y51" i="231" s="1"/>
  <c r="W48" i="231"/>
  <c r="Y48" i="231" s="1"/>
  <c r="W47" i="231"/>
  <c r="Y47" i="231" s="1"/>
  <c r="W46" i="231"/>
  <c r="Y46" i="231" s="1"/>
  <c r="W44" i="231"/>
  <c r="Y44" i="231" s="1"/>
  <c r="W43" i="231"/>
  <c r="Y43" i="231" s="1"/>
  <c r="W42" i="231"/>
  <c r="Y42" i="231" s="1"/>
  <c r="W41" i="231"/>
  <c r="Y41" i="231" s="1"/>
  <c r="W40" i="231"/>
  <c r="Y40" i="231" s="1"/>
  <c r="W39" i="231"/>
  <c r="Y39" i="231" s="1"/>
  <c r="W38" i="231"/>
  <c r="Y38" i="231" s="1"/>
  <c r="W37" i="231"/>
  <c r="Y37" i="231" s="1"/>
  <c r="W36" i="231"/>
  <c r="Y36" i="231" s="1"/>
  <c r="W34" i="231"/>
  <c r="Y34" i="231" s="1"/>
  <c r="W27" i="231"/>
  <c r="Y27" i="231" s="1"/>
  <c r="W23" i="231"/>
  <c r="Y23" i="231" s="1"/>
  <c r="W22" i="231"/>
  <c r="Y22" i="231" s="1"/>
  <c r="W21" i="231"/>
  <c r="Y21" i="231" s="1"/>
  <c r="W20" i="231"/>
  <c r="Y20" i="231" s="1"/>
  <c r="W19" i="231"/>
  <c r="Y19" i="231" s="1"/>
  <c r="W18" i="231"/>
  <c r="Y18" i="231" s="1"/>
  <c r="W17" i="231"/>
  <c r="Y17" i="231" s="1"/>
  <c r="W16" i="231"/>
  <c r="Y16" i="231" s="1"/>
  <c r="W15" i="231"/>
  <c r="Y15" i="231" s="1"/>
  <c r="W14" i="231"/>
  <c r="Y14" i="231" s="1"/>
  <c r="W13" i="231"/>
  <c r="Y13" i="231" s="1"/>
  <c r="W12" i="231"/>
  <c r="Y12" i="231" s="1"/>
  <c r="W11" i="231"/>
  <c r="Y11" i="231" s="1"/>
  <c r="W10" i="231"/>
  <c r="Y10" i="231" s="1"/>
  <c r="W9" i="231"/>
  <c r="Y9" i="231" s="1"/>
  <c r="W8" i="231"/>
  <c r="Y8" i="231" s="1"/>
  <c r="W7" i="231"/>
  <c r="Y7" i="231" s="1"/>
  <c r="W3" i="231"/>
  <c r="Y3" i="231" s="1"/>
  <c r="V139" i="230"/>
  <c r="X139" i="230" s="1"/>
  <c r="V137" i="230"/>
  <c r="X137" i="230" s="1"/>
  <c r="V136" i="230"/>
  <c r="X136" i="230" s="1"/>
  <c r="V134" i="230"/>
  <c r="X134" i="230" s="1"/>
  <c r="V132" i="230"/>
  <c r="X132" i="230" s="1"/>
  <c r="V131" i="230"/>
  <c r="X131" i="230" s="1"/>
  <c r="V130" i="230"/>
  <c r="X130" i="230" s="1"/>
  <c r="V129" i="230"/>
  <c r="X129" i="230" s="1"/>
  <c r="V127" i="230"/>
  <c r="X127" i="230" s="1"/>
  <c r="V126" i="230"/>
  <c r="X126" i="230" s="1"/>
  <c r="V124" i="230"/>
  <c r="X124" i="230" s="1"/>
  <c r="V123" i="230"/>
  <c r="X123" i="230" s="1"/>
  <c r="V122" i="230"/>
  <c r="X122" i="230" s="1"/>
  <c r="V121" i="230"/>
  <c r="X121" i="230" s="1"/>
  <c r="V120" i="230"/>
  <c r="X120" i="230" s="1"/>
  <c r="V119" i="230"/>
  <c r="X119" i="230" s="1"/>
  <c r="V118" i="230"/>
  <c r="X118" i="230" s="1"/>
  <c r="V117" i="230"/>
  <c r="X117" i="230" s="1"/>
  <c r="V116" i="230"/>
  <c r="X116" i="230" s="1"/>
  <c r="V114" i="230"/>
  <c r="X114" i="230" s="1"/>
  <c r="V113" i="230"/>
  <c r="X113" i="230" s="1"/>
  <c r="V112" i="230"/>
  <c r="X112" i="230" s="1"/>
  <c r="V111" i="230"/>
  <c r="X111" i="230" s="1"/>
  <c r="V109" i="230"/>
  <c r="X109" i="230" s="1"/>
  <c r="V105" i="230"/>
  <c r="X105" i="230" s="1"/>
  <c r="V104" i="230"/>
  <c r="X104" i="230" s="1"/>
  <c r="V103" i="230"/>
  <c r="X103" i="230" s="1"/>
  <c r="V101" i="230"/>
  <c r="X101" i="230" s="1"/>
  <c r="V99" i="230"/>
  <c r="X99" i="230" s="1"/>
  <c r="V98" i="230"/>
  <c r="X98" i="230" s="1"/>
  <c r="V97" i="230"/>
  <c r="X97" i="230" s="1"/>
  <c r="V95" i="230"/>
  <c r="X95" i="230" s="1"/>
  <c r="V94" i="230"/>
  <c r="X94" i="230" s="1"/>
  <c r="V93" i="230"/>
  <c r="X93" i="230" s="1"/>
  <c r="V91" i="230"/>
  <c r="X91" i="230" s="1"/>
  <c r="V90" i="230"/>
  <c r="X90" i="230" s="1"/>
  <c r="V89" i="230"/>
  <c r="X89" i="230" s="1"/>
  <c r="V88" i="230"/>
  <c r="X88" i="230" s="1"/>
  <c r="V87" i="230"/>
  <c r="X87" i="230" s="1"/>
  <c r="V86" i="230"/>
  <c r="X86" i="230" s="1"/>
  <c r="V85" i="230"/>
  <c r="X85" i="230" s="1"/>
  <c r="V84" i="230"/>
  <c r="X84" i="230" s="1"/>
  <c r="V83" i="230"/>
  <c r="X83" i="230" s="1"/>
  <c r="V82" i="230"/>
  <c r="X82" i="230" s="1"/>
  <c r="V81" i="230"/>
  <c r="X81" i="230" s="1"/>
  <c r="V80" i="230"/>
  <c r="X80" i="230" s="1"/>
  <c r="V77" i="230"/>
  <c r="X77" i="230" s="1"/>
  <c r="V74" i="230"/>
  <c r="X74" i="230" s="1"/>
  <c r="V73" i="230"/>
  <c r="X73" i="230" s="1"/>
  <c r="V72" i="230"/>
  <c r="X72" i="230" s="1"/>
  <c r="V71" i="230"/>
  <c r="X71" i="230" s="1"/>
  <c r="V66" i="230"/>
  <c r="X66" i="230" s="1"/>
  <c r="V65" i="230"/>
  <c r="X65" i="230" s="1"/>
  <c r="V64" i="230"/>
  <c r="X64" i="230" s="1"/>
  <c r="V63" i="230"/>
  <c r="X63" i="230" s="1"/>
  <c r="V62" i="230"/>
  <c r="X62" i="230" s="1"/>
  <c r="V61" i="230"/>
  <c r="X61" i="230" s="1"/>
  <c r="V60" i="230"/>
  <c r="X60" i="230" s="1"/>
  <c r="V58" i="230"/>
  <c r="X58" i="230" s="1"/>
  <c r="V57" i="230"/>
  <c r="X57" i="230" s="1"/>
  <c r="V56" i="230"/>
  <c r="X56" i="230" s="1"/>
  <c r="V55" i="230"/>
  <c r="X55" i="230" s="1"/>
  <c r="V54" i="230"/>
  <c r="X54" i="230" s="1"/>
  <c r="V51" i="230"/>
  <c r="X51" i="230" s="1"/>
  <c r="V50" i="230"/>
  <c r="X50" i="230" s="1"/>
  <c r="V48" i="230"/>
  <c r="X48" i="230" s="1"/>
  <c r="V47" i="230"/>
  <c r="X47" i="230" s="1"/>
  <c r="V45" i="230"/>
  <c r="X45" i="230" s="1"/>
  <c r="V44" i="230"/>
  <c r="X44" i="230" s="1"/>
  <c r="V42" i="230"/>
  <c r="X42" i="230" s="1"/>
  <c r="V40" i="230"/>
  <c r="X40" i="230" s="1"/>
  <c r="V39" i="230"/>
  <c r="X39" i="230" s="1"/>
  <c r="V38" i="230"/>
  <c r="X38" i="230" s="1"/>
  <c r="V37" i="230"/>
  <c r="X37" i="230" s="1"/>
  <c r="V36" i="230"/>
  <c r="X36" i="230" s="1"/>
  <c r="V35" i="230"/>
  <c r="X35" i="230" s="1"/>
  <c r="V34" i="230"/>
  <c r="X34" i="230" s="1"/>
  <c r="V33" i="230"/>
  <c r="X33" i="230" s="1"/>
  <c r="V32" i="230"/>
  <c r="X32" i="230" s="1"/>
  <c r="V31" i="230"/>
  <c r="X31" i="230" s="1"/>
  <c r="V28" i="230"/>
  <c r="X28" i="230" s="1"/>
  <c r="V27" i="230"/>
  <c r="X27" i="230" s="1"/>
  <c r="V26" i="230"/>
  <c r="X26" i="230" s="1"/>
  <c r="V25" i="230"/>
  <c r="X25" i="230" s="1"/>
  <c r="V24" i="230"/>
  <c r="X24" i="230" s="1"/>
  <c r="V23" i="230"/>
  <c r="X23" i="230" s="1"/>
  <c r="V22" i="230"/>
  <c r="X22" i="230" s="1"/>
  <c r="V21" i="230"/>
  <c r="X21" i="230" s="1"/>
  <c r="V19" i="230"/>
  <c r="X19" i="230" s="1"/>
  <c r="V17" i="230"/>
  <c r="X17" i="230" s="1"/>
  <c r="V16" i="230"/>
  <c r="X16" i="230" s="1"/>
  <c r="V15" i="230"/>
  <c r="X15" i="230" s="1"/>
  <c r="V14" i="230"/>
  <c r="X14" i="230" s="1"/>
  <c r="V13" i="230"/>
  <c r="X13" i="230" s="1"/>
  <c r="V12" i="230"/>
  <c r="X12" i="230" s="1"/>
  <c r="V11" i="230"/>
  <c r="X11" i="230" s="1"/>
  <c r="V10" i="230"/>
  <c r="X10" i="230" s="1"/>
  <c r="V9" i="230"/>
  <c r="X9" i="230" s="1"/>
  <c r="V6" i="230"/>
  <c r="X6" i="230" s="1"/>
  <c r="V5" i="230"/>
  <c r="X5" i="230" s="1"/>
  <c r="V3" i="230"/>
  <c r="X3" i="230" s="1"/>
  <c r="V127" i="229"/>
  <c r="X127" i="229" s="1"/>
  <c r="V119" i="229"/>
  <c r="X119" i="229" s="1"/>
  <c r="V113" i="229"/>
  <c r="X113" i="229" s="1"/>
  <c r="V104" i="229"/>
  <c r="X104" i="229" s="1"/>
  <c r="V102" i="229"/>
  <c r="X102" i="229" s="1"/>
  <c r="V100" i="229"/>
  <c r="X100" i="229" s="1"/>
  <c r="V95" i="229"/>
  <c r="X95" i="229" s="1"/>
  <c r="V86" i="229"/>
  <c r="X86" i="229" s="1"/>
  <c r="V85" i="229"/>
  <c r="X85" i="229" s="1"/>
  <c r="V84" i="229"/>
  <c r="X84" i="229" s="1"/>
  <c r="V83" i="229"/>
  <c r="X83" i="229" s="1"/>
  <c r="V82" i="229"/>
  <c r="X82" i="229" s="1"/>
  <c r="V81" i="229"/>
  <c r="X81" i="229" s="1"/>
  <c r="V80" i="229"/>
  <c r="X80" i="229" s="1"/>
  <c r="V79" i="229"/>
  <c r="X79" i="229" s="1"/>
  <c r="V78" i="229"/>
  <c r="X78" i="229" s="1"/>
  <c r="V77" i="229"/>
  <c r="X77" i="229" s="1"/>
  <c r="V76" i="229"/>
  <c r="X76" i="229" s="1"/>
  <c r="V75" i="229"/>
  <c r="X75" i="229" s="1"/>
  <c r="V74" i="229"/>
  <c r="X74" i="229" s="1"/>
  <c r="V73" i="229"/>
  <c r="X73" i="229" s="1"/>
  <c r="V71" i="229"/>
  <c r="X71" i="229" s="1"/>
  <c r="V70" i="229"/>
  <c r="X70" i="229" s="1"/>
  <c r="V69" i="229"/>
  <c r="X69" i="229" s="1"/>
  <c r="V68" i="229"/>
  <c r="X68" i="229" s="1"/>
  <c r="V65" i="229"/>
  <c r="X65" i="229" s="1"/>
  <c r="V64" i="229"/>
  <c r="X64" i="229" s="1"/>
  <c r="V63" i="229"/>
  <c r="X63" i="229" s="1"/>
  <c r="V62" i="229"/>
  <c r="X62" i="229" s="1"/>
  <c r="V61" i="229"/>
  <c r="X61" i="229" s="1"/>
  <c r="V60" i="229"/>
  <c r="X60" i="229" s="1"/>
  <c r="V59" i="229"/>
  <c r="X59" i="229" s="1"/>
  <c r="V58" i="229"/>
  <c r="X58" i="229" s="1"/>
  <c r="V57" i="229"/>
  <c r="X57" i="229" s="1"/>
  <c r="V56" i="229"/>
  <c r="X56" i="229" s="1"/>
  <c r="V55" i="229"/>
  <c r="X55" i="229" s="1"/>
  <c r="V54" i="229"/>
  <c r="X54" i="229" s="1"/>
  <c r="V53" i="229"/>
  <c r="X53" i="229" s="1"/>
  <c r="V52" i="229"/>
  <c r="X52" i="229" s="1"/>
  <c r="V49" i="229"/>
  <c r="X49" i="229" s="1"/>
  <c r="V48" i="229"/>
  <c r="X48" i="229" s="1"/>
  <c r="V47" i="229"/>
  <c r="X47" i="229" s="1"/>
  <c r="V46" i="229"/>
  <c r="X46" i="229" s="1"/>
  <c r="V45" i="229"/>
  <c r="X45" i="229" s="1"/>
  <c r="V42" i="229"/>
  <c r="X42" i="229" s="1"/>
  <c r="V41" i="229"/>
  <c r="X41" i="229" s="1"/>
  <c r="V40" i="229"/>
  <c r="X40" i="229" s="1"/>
  <c r="V39" i="229"/>
  <c r="X39" i="229" s="1"/>
  <c r="V38" i="229"/>
  <c r="X38" i="229" s="1"/>
  <c r="V37" i="229"/>
  <c r="X37" i="229" s="1"/>
  <c r="V35" i="229"/>
  <c r="X35" i="229" s="1"/>
  <c r="V34" i="229"/>
  <c r="X34" i="229" s="1"/>
  <c r="V31" i="229"/>
  <c r="X31" i="229" s="1"/>
  <c r="V28" i="229"/>
  <c r="X28" i="229" s="1"/>
  <c r="V27" i="229"/>
  <c r="X27" i="229" s="1"/>
  <c r="V25" i="229"/>
  <c r="X25" i="229" s="1"/>
  <c r="V23" i="229"/>
  <c r="X23" i="229" s="1"/>
  <c r="V22" i="229"/>
  <c r="X22" i="229" s="1"/>
  <c r="V20" i="229"/>
  <c r="X20" i="229" s="1"/>
  <c r="V19" i="229"/>
  <c r="X19" i="229" s="1"/>
  <c r="V18" i="229"/>
  <c r="X18" i="229" s="1"/>
  <c r="V17" i="229"/>
  <c r="X17" i="229" s="1"/>
  <c r="V15" i="229"/>
  <c r="X15" i="229" s="1"/>
  <c r="V14" i="229"/>
  <c r="X14" i="229" s="1"/>
  <c r="V13" i="229"/>
  <c r="X13" i="229" s="1"/>
  <c r="V12" i="229"/>
  <c r="X12" i="229" s="1"/>
  <c r="V9" i="229"/>
  <c r="X9" i="229" s="1"/>
  <c r="V8" i="229"/>
  <c r="X8" i="229" s="1"/>
  <c r="V6" i="229"/>
  <c r="X6" i="229" s="1"/>
  <c r="V5" i="229"/>
  <c r="X5" i="229" s="1"/>
  <c r="V4" i="229"/>
  <c r="X4" i="229" s="1"/>
  <c r="V3" i="229"/>
  <c r="X3" i="229" s="1"/>
  <c r="U141" i="229"/>
  <c r="T141" i="229"/>
  <c r="R141" i="229"/>
  <c r="Q141" i="229"/>
  <c r="S141" i="229"/>
  <c r="V139" i="227"/>
  <c r="X139" i="227" s="1"/>
  <c r="V138" i="227"/>
  <c r="X138" i="227" s="1"/>
  <c r="V137" i="227"/>
  <c r="X137" i="227" s="1"/>
  <c r="V136" i="227"/>
  <c r="X136" i="227" s="1"/>
  <c r="V135" i="227"/>
  <c r="X135" i="227" s="1"/>
  <c r="V134" i="227"/>
  <c r="X134" i="227" s="1"/>
  <c r="V133" i="227"/>
  <c r="X133" i="227" s="1"/>
  <c r="V132" i="227"/>
  <c r="X132" i="227" s="1"/>
  <c r="V131" i="227"/>
  <c r="X131" i="227" s="1"/>
  <c r="V130" i="227"/>
  <c r="X130" i="227" s="1"/>
  <c r="V129" i="227"/>
  <c r="X129" i="227" s="1"/>
  <c r="V127" i="227"/>
  <c r="X127" i="227" s="1"/>
  <c r="V126" i="227"/>
  <c r="X126" i="227" s="1"/>
  <c r="V125" i="227"/>
  <c r="X125" i="227" s="1"/>
  <c r="V124" i="227"/>
  <c r="X124" i="227" s="1"/>
  <c r="V123" i="227"/>
  <c r="X123" i="227" s="1"/>
  <c r="V122" i="227"/>
  <c r="X122" i="227" s="1"/>
  <c r="V121" i="227"/>
  <c r="X121" i="227" s="1"/>
  <c r="V120" i="227"/>
  <c r="X120" i="227" s="1"/>
  <c r="V119" i="227"/>
  <c r="X119" i="227" s="1"/>
  <c r="V118" i="227"/>
  <c r="X118" i="227" s="1"/>
  <c r="V117" i="227"/>
  <c r="X117" i="227" s="1"/>
  <c r="V116" i="227"/>
  <c r="X116" i="227" s="1"/>
  <c r="V115" i="227"/>
  <c r="X115" i="227" s="1"/>
  <c r="V113" i="227"/>
  <c r="X113" i="227" s="1"/>
  <c r="V112" i="227"/>
  <c r="X112" i="227" s="1"/>
  <c r="V111" i="227"/>
  <c r="X111" i="227" s="1"/>
  <c r="V110" i="227"/>
  <c r="X110" i="227" s="1"/>
  <c r="V108" i="227"/>
  <c r="X108" i="227" s="1"/>
  <c r="V106" i="227"/>
  <c r="X106" i="227" s="1"/>
  <c r="V105" i="227"/>
  <c r="X105" i="227" s="1"/>
  <c r="V104" i="227"/>
  <c r="X104" i="227" s="1"/>
  <c r="V103" i="227"/>
  <c r="X103" i="227" s="1"/>
  <c r="V101" i="227"/>
  <c r="X101" i="227" s="1"/>
  <c r="V100" i="227"/>
  <c r="X100" i="227" s="1"/>
  <c r="V99" i="227"/>
  <c r="X99" i="227" s="1"/>
  <c r="V97" i="227"/>
  <c r="X97" i="227" s="1"/>
  <c r="V96" i="227"/>
  <c r="X96" i="227" s="1"/>
  <c r="V94" i="227"/>
  <c r="X94" i="227" s="1"/>
  <c r="V93" i="227"/>
  <c r="X93" i="227" s="1"/>
  <c r="V92" i="227"/>
  <c r="X92" i="227" s="1"/>
  <c r="V91" i="227"/>
  <c r="X91" i="227" s="1"/>
  <c r="V90" i="227"/>
  <c r="X90" i="227" s="1"/>
  <c r="V89" i="227"/>
  <c r="X89" i="227" s="1"/>
  <c r="V88" i="227"/>
  <c r="X88" i="227" s="1"/>
  <c r="V87" i="227"/>
  <c r="X87" i="227" s="1"/>
  <c r="V86" i="227"/>
  <c r="X86" i="227" s="1"/>
  <c r="V85" i="227"/>
  <c r="X85" i="227" s="1"/>
  <c r="V84" i="227"/>
  <c r="X84" i="227" s="1"/>
  <c r="V82" i="227"/>
  <c r="X82" i="227" s="1"/>
  <c r="V81" i="227"/>
  <c r="X81" i="227" s="1"/>
  <c r="V79" i="227"/>
  <c r="X79" i="227" s="1"/>
  <c r="V78" i="227"/>
  <c r="X78" i="227" s="1"/>
  <c r="V77" i="227"/>
  <c r="X77" i="227" s="1"/>
  <c r="V76" i="227"/>
  <c r="X76" i="227" s="1"/>
  <c r="V75" i="227"/>
  <c r="X75" i="227" s="1"/>
  <c r="V74" i="227"/>
  <c r="X74" i="227" s="1"/>
  <c r="V72" i="227"/>
  <c r="X72" i="227" s="1"/>
  <c r="V71" i="227"/>
  <c r="X71" i="227" s="1"/>
  <c r="V70" i="227"/>
  <c r="X70" i="227" s="1"/>
  <c r="V69" i="227"/>
  <c r="X69" i="227" s="1"/>
  <c r="V68" i="227"/>
  <c r="X68" i="227" s="1"/>
  <c r="V66" i="227"/>
  <c r="X66" i="227" s="1"/>
  <c r="V65" i="227"/>
  <c r="X65" i="227" s="1"/>
  <c r="V64" i="227"/>
  <c r="X64" i="227" s="1"/>
  <c r="V62" i="227"/>
  <c r="X62" i="227" s="1"/>
  <c r="V61" i="227"/>
  <c r="X61" i="227" s="1"/>
  <c r="V59" i="227"/>
  <c r="X59" i="227" s="1"/>
  <c r="V58" i="227"/>
  <c r="X58" i="227" s="1"/>
  <c r="V57" i="227"/>
  <c r="X57" i="227" s="1"/>
  <c r="V56" i="227"/>
  <c r="X56" i="227" s="1"/>
  <c r="V55" i="227"/>
  <c r="X55" i="227" s="1"/>
  <c r="V54" i="227"/>
  <c r="X54" i="227" s="1"/>
  <c r="V53" i="227"/>
  <c r="X53" i="227" s="1"/>
  <c r="V52" i="227"/>
  <c r="X52" i="227" s="1"/>
  <c r="V51" i="227"/>
  <c r="X51" i="227" s="1"/>
  <c r="V50" i="227"/>
  <c r="X50" i="227" s="1"/>
  <c r="V47" i="227"/>
  <c r="X47" i="227" s="1"/>
  <c r="V46" i="227"/>
  <c r="X46" i="227" s="1"/>
  <c r="V45" i="227"/>
  <c r="X45" i="227" s="1"/>
  <c r="V44" i="227"/>
  <c r="X44" i="227" s="1"/>
  <c r="V43" i="227"/>
  <c r="X43" i="227" s="1"/>
  <c r="V42" i="227"/>
  <c r="X42" i="227" s="1"/>
  <c r="V41" i="227"/>
  <c r="X41" i="227" s="1"/>
  <c r="V40" i="227"/>
  <c r="X40" i="227" s="1"/>
  <c r="V38" i="227"/>
  <c r="X38" i="227" s="1"/>
  <c r="V37" i="227"/>
  <c r="X37" i="227" s="1"/>
  <c r="V36" i="227"/>
  <c r="X36" i="227" s="1"/>
  <c r="V35" i="227"/>
  <c r="X35" i="227" s="1"/>
  <c r="V33" i="227"/>
  <c r="X33" i="227" s="1"/>
  <c r="V32" i="227"/>
  <c r="X32" i="227" s="1"/>
  <c r="V31" i="227"/>
  <c r="X31" i="227" s="1"/>
  <c r="V30" i="227"/>
  <c r="X30" i="227" s="1"/>
  <c r="V29" i="227"/>
  <c r="X29" i="227" s="1"/>
  <c r="V27" i="227"/>
  <c r="X27" i="227" s="1"/>
  <c r="V24" i="227"/>
  <c r="X24" i="227" s="1"/>
  <c r="V23" i="227"/>
  <c r="X23" i="227" s="1"/>
  <c r="V22" i="227"/>
  <c r="X22" i="227" s="1"/>
  <c r="V21" i="227"/>
  <c r="X21" i="227" s="1"/>
  <c r="V20" i="227"/>
  <c r="X20" i="227" s="1"/>
  <c r="V19" i="227"/>
  <c r="X19" i="227" s="1"/>
  <c r="V18" i="227"/>
  <c r="X18" i="227" s="1"/>
  <c r="V14" i="227"/>
  <c r="X14" i="227" s="1"/>
  <c r="V12" i="227"/>
  <c r="X12" i="227" s="1"/>
  <c r="V9" i="227"/>
  <c r="X9" i="227" s="1"/>
  <c r="V7" i="227"/>
  <c r="X7" i="227" s="1"/>
  <c r="V6" i="227"/>
  <c r="X6" i="227" s="1"/>
  <c r="V5" i="227"/>
  <c r="X5" i="227" s="1"/>
  <c r="V3" i="227"/>
  <c r="X3" i="227" s="1"/>
  <c r="V138" i="224"/>
  <c r="X138" i="224" s="1"/>
  <c r="V137" i="224"/>
  <c r="X137" i="224" s="1"/>
  <c r="V136" i="224"/>
  <c r="X136" i="224" s="1"/>
  <c r="V135" i="224"/>
  <c r="X135" i="224" s="1"/>
  <c r="V134" i="224"/>
  <c r="X134" i="224" s="1"/>
  <c r="V133" i="224"/>
  <c r="X133" i="224" s="1"/>
  <c r="V132" i="224"/>
  <c r="X132" i="224" s="1"/>
  <c r="V131" i="224"/>
  <c r="X131" i="224" s="1"/>
  <c r="V130" i="224"/>
  <c r="X130" i="224" s="1"/>
  <c r="V128" i="224"/>
  <c r="X128" i="224" s="1"/>
  <c r="V127" i="224"/>
  <c r="X127" i="224" s="1"/>
  <c r="V126" i="224"/>
  <c r="X126" i="224" s="1"/>
  <c r="V125" i="224"/>
  <c r="X125" i="224" s="1"/>
  <c r="V122" i="224"/>
  <c r="X122" i="224" s="1"/>
  <c r="V121" i="224"/>
  <c r="X121" i="224" s="1"/>
  <c r="V120" i="224"/>
  <c r="X120" i="224" s="1"/>
  <c r="V119" i="224"/>
  <c r="X119" i="224" s="1"/>
  <c r="V118" i="224"/>
  <c r="X118" i="224" s="1"/>
  <c r="V117" i="224"/>
  <c r="X117" i="224" s="1"/>
  <c r="V116" i="224"/>
  <c r="X116" i="224" s="1"/>
  <c r="V115" i="224"/>
  <c r="X115" i="224" s="1"/>
  <c r="V114" i="224"/>
  <c r="X114" i="224" s="1"/>
  <c r="V111" i="224"/>
  <c r="X111" i="224" s="1"/>
  <c r="V110" i="224"/>
  <c r="X110" i="224" s="1"/>
  <c r="V109" i="224"/>
  <c r="X109" i="224" s="1"/>
  <c r="V108" i="224"/>
  <c r="X108" i="224" s="1"/>
  <c r="V107" i="224"/>
  <c r="X107" i="224" s="1"/>
  <c r="V106" i="224"/>
  <c r="X106" i="224" s="1"/>
  <c r="V105" i="224"/>
  <c r="X105" i="224" s="1"/>
  <c r="V104" i="224"/>
  <c r="X104" i="224" s="1"/>
  <c r="V103" i="224"/>
  <c r="X103" i="224" s="1"/>
  <c r="V102" i="224"/>
  <c r="X102" i="224" s="1"/>
  <c r="V101" i="224"/>
  <c r="X101" i="224" s="1"/>
  <c r="V100" i="224"/>
  <c r="X100" i="224" s="1"/>
  <c r="V99" i="224"/>
  <c r="X99" i="224" s="1"/>
  <c r="V97" i="224"/>
  <c r="X97" i="224" s="1"/>
  <c r="V96" i="224"/>
  <c r="X96" i="224" s="1"/>
  <c r="V95" i="224"/>
  <c r="X95" i="224" s="1"/>
  <c r="V94" i="224"/>
  <c r="X94" i="224" s="1"/>
  <c r="V92" i="224"/>
  <c r="X92" i="224" s="1"/>
  <c r="V91" i="224"/>
  <c r="X91" i="224" s="1"/>
  <c r="V90" i="224"/>
  <c r="X90" i="224" s="1"/>
  <c r="V89" i="224"/>
  <c r="X89" i="224" s="1"/>
  <c r="V88" i="224"/>
  <c r="X88" i="224" s="1"/>
  <c r="V87" i="224"/>
  <c r="X87" i="224" s="1"/>
  <c r="V86" i="224"/>
  <c r="X86" i="224" s="1"/>
  <c r="V85" i="224"/>
  <c r="X85" i="224" s="1"/>
  <c r="V84" i="224"/>
  <c r="X84" i="224" s="1"/>
  <c r="V83" i="224"/>
  <c r="X83" i="224" s="1"/>
  <c r="V82" i="224"/>
  <c r="X82" i="224" s="1"/>
  <c r="V81" i="224"/>
  <c r="X81" i="224" s="1"/>
  <c r="V79" i="224"/>
  <c r="X79" i="224" s="1"/>
  <c r="V78" i="224"/>
  <c r="X78" i="224" s="1"/>
  <c r="V77" i="224"/>
  <c r="X77" i="224" s="1"/>
  <c r="V76" i="224"/>
  <c r="X76" i="224" s="1"/>
  <c r="V75" i="224"/>
  <c r="X75" i="224" s="1"/>
  <c r="V74" i="224"/>
  <c r="X74" i="224" s="1"/>
  <c r="V73" i="224"/>
  <c r="X73" i="224" s="1"/>
  <c r="V72" i="224"/>
  <c r="X72" i="224" s="1"/>
  <c r="V70" i="224"/>
  <c r="X70" i="224" s="1"/>
  <c r="V68" i="224"/>
  <c r="X68" i="224" s="1"/>
  <c r="V67" i="224"/>
  <c r="X67" i="224" s="1"/>
  <c r="V66" i="224"/>
  <c r="X66" i="224" s="1"/>
  <c r="V65" i="224"/>
  <c r="X65" i="224" s="1"/>
  <c r="V64" i="224"/>
  <c r="X64" i="224" s="1"/>
  <c r="V63" i="224"/>
  <c r="X63" i="224" s="1"/>
  <c r="V62" i="224"/>
  <c r="X62" i="224" s="1"/>
  <c r="V61" i="224"/>
  <c r="X61" i="224" s="1"/>
  <c r="V60" i="224"/>
  <c r="X60" i="224" s="1"/>
  <c r="V59" i="224"/>
  <c r="X59" i="224" s="1"/>
  <c r="V58" i="224"/>
  <c r="X58" i="224" s="1"/>
  <c r="V57" i="224"/>
  <c r="X57" i="224" s="1"/>
  <c r="V56" i="224"/>
  <c r="X56" i="224" s="1"/>
  <c r="V55" i="224"/>
  <c r="X55" i="224" s="1"/>
  <c r="V54" i="224"/>
  <c r="X54" i="224" s="1"/>
  <c r="V50" i="224"/>
  <c r="X50" i="224" s="1"/>
  <c r="V49" i="224"/>
  <c r="X49" i="224" s="1"/>
  <c r="V47" i="224"/>
  <c r="X47" i="224" s="1"/>
  <c r="V46" i="224"/>
  <c r="X46" i="224" s="1"/>
  <c r="V45" i="224"/>
  <c r="X45" i="224" s="1"/>
  <c r="V44" i="224"/>
  <c r="X44" i="224" s="1"/>
  <c r="V43" i="224"/>
  <c r="X43" i="224" s="1"/>
  <c r="V42" i="224"/>
  <c r="X42" i="224" s="1"/>
  <c r="V41" i="224"/>
  <c r="X41" i="224" s="1"/>
  <c r="V40" i="224"/>
  <c r="X40" i="224" s="1"/>
  <c r="V38" i="224"/>
  <c r="X38" i="224" s="1"/>
  <c r="V37" i="224"/>
  <c r="X37" i="224" s="1"/>
  <c r="V36" i="224"/>
  <c r="X36" i="224" s="1"/>
  <c r="V34" i="224"/>
  <c r="X34" i="224" s="1"/>
  <c r="V33" i="224"/>
  <c r="X33" i="224" s="1"/>
  <c r="V32" i="224"/>
  <c r="X32" i="224" s="1"/>
  <c r="V31" i="224"/>
  <c r="X31" i="224" s="1"/>
  <c r="V30" i="224"/>
  <c r="X30" i="224" s="1"/>
  <c r="V28" i="224"/>
  <c r="X28" i="224" s="1"/>
  <c r="V27" i="224"/>
  <c r="X27" i="224" s="1"/>
  <c r="V26" i="224"/>
  <c r="X26" i="224" s="1"/>
  <c r="V25" i="224"/>
  <c r="X25" i="224" s="1"/>
  <c r="V24" i="224"/>
  <c r="X24" i="224" s="1"/>
  <c r="V23" i="224"/>
  <c r="X23" i="224" s="1"/>
  <c r="V22" i="224"/>
  <c r="X22" i="224" s="1"/>
  <c r="V20" i="224"/>
  <c r="X20" i="224" s="1"/>
  <c r="V18" i="224"/>
  <c r="X18" i="224" s="1"/>
  <c r="V17" i="224"/>
  <c r="X17" i="224" s="1"/>
  <c r="V16" i="224"/>
  <c r="X16" i="224" s="1"/>
  <c r="V15" i="224"/>
  <c r="X15" i="224" s="1"/>
  <c r="V14" i="224"/>
  <c r="X14" i="224" s="1"/>
  <c r="V13" i="224"/>
  <c r="X13" i="224" s="1"/>
  <c r="V12" i="224"/>
  <c r="X12" i="224" s="1"/>
  <c r="V11" i="224"/>
  <c r="X11" i="224" s="1"/>
  <c r="V10" i="224"/>
  <c r="X10" i="224" s="1"/>
  <c r="V9" i="224"/>
  <c r="X9" i="224" s="1"/>
  <c r="V8" i="224"/>
  <c r="X8" i="224" s="1"/>
  <c r="V7" i="224"/>
  <c r="X7" i="224" s="1"/>
  <c r="V6" i="224"/>
  <c r="X6" i="224" s="1"/>
  <c r="V5" i="224"/>
  <c r="X5" i="224" s="1"/>
  <c r="V4" i="224"/>
  <c r="X4" i="224" s="1"/>
  <c r="V3" i="224"/>
  <c r="X3" i="224" s="1"/>
  <c r="V139" i="222"/>
  <c r="X139" i="222" s="1"/>
  <c r="V138" i="222"/>
  <c r="X138" i="222" s="1"/>
  <c r="V137" i="222"/>
  <c r="X137" i="222" s="1"/>
  <c r="V136" i="222"/>
  <c r="X136" i="222" s="1"/>
  <c r="V135" i="222"/>
  <c r="X135" i="222" s="1"/>
  <c r="V134" i="222"/>
  <c r="X134" i="222" s="1"/>
  <c r="V133" i="222"/>
  <c r="X133" i="222" s="1"/>
  <c r="V132" i="222"/>
  <c r="X132" i="222" s="1"/>
  <c r="V131" i="222"/>
  <c r="X131" i="222" s="1"/>
  <c r="V130" i="222"/>
  <c r="X130" i="222" s="1"/>
  <c r="V129" i="222"/>
  <c r="X129" i="222" s="1"/>
  <c r="V126" i="222"/>
  <c r="X126" i="222" s="1"/>
  <c r="V125" i="222"/>
  <c r="X125" i="222" s="1"/>
  <c r="V124" i="222"/>
  <c r="X124" i="222" s="1"/>
  <c r="V123" i="222"/>
  <c r="X123" i="222" s="1"/>
  <c r="V122" i="222"/>
  <c r="X122" i="222" s="1"/>
  <c r="V121" i="222"/>
  <c r="X121" i="222" s="1"/>
  <c r="V120" i="222"/>
  <c r="X120" i="222" s="1"/>
  <c r="V119" i="222"/>
  <c r="X119" i="222" s="1"/>
  <c r="V117" i="222"/>
  <c r="X117" i="222" s="1"/>
  <c r="V115" i="222"/>
  <c r="X115" i="222" s="1"/>
  <c r="V114" i="222"/>
  <c r="X114" i="222" s="1"/>
  <c r="V113" i="222"/>
  <c r="X113" i="222" s="1"/>
  <c r="V112" i="222"/>
  <c r="X112" i="222" s="1"/>
  <c r="V107" i="222"/>
  <c r="X107" i="222" s="1"/>
  <c r="V106" i="222"/>
  <c r="X106" i="222" s="1"/>
  <c r="V105" i="222"/>
  <c r="X105" i="222" s="1"/>
  <c r="V104" i="222"/>
  <c r="X104" i="222" s="1"/>
  <c r="V103" i="222"/>
  <c r="X103" i="222" s="1"/>
  <c r="V101" i="222"/>
  <c r="X101" i="222" s="1"/>
  <c r="V100" i="222"/>
  <c r="X100" i="222" s="1"/>
  <c r="V99" i="222"/>
  <c r="X99" i="222" s="1"/>
  <c r="V98" i="222"/>
  <c r="X98" i="222" s="1"/>
  <c r="V97" i="222"/>
  <c r="X97" i="222" s="1"/>
  <c r="V96" i="222"/>
  <c r="X96" i="222" s="1"/>
  <c r="V95" i="222"/>
  <c r="X95" i="222" s="1"/>
  <c r="V94" i="222"/>
  <c r="X94" i="222" s="1"/>
  <c r="V93" i="222"/>
  <c r="X93" i="222" s="1"/>
  <c r="V92" i="222"/>
  <c r="X92" i="222" s="1"/>
  <c r="V87" i="222"/>
  <c r="X87" i="222" s="1"/>
  <c r="V86" i="222"/>
  <c r="X86" i="222" s="1"/>
  <c r="V85" i="222"/>
  <c r="X85" i="222" s="1"/>
  <c r="V83" i="222"/>
  <c r="X83" i="222" s="1"/>
  <c r="V82" i="222"/>
  <c r="X82" i="222" s="1"/>
  <c r="V81" i="222"/>
  <c r="X81" i="222" s="1"/>
  <c r="V80" i="222"/>
  <c r="X80" i="222" s="1"/>
  <c r="V79" i="222"/>
  <c r="X79" i="222" s="1"/>
  <c r="V78" i="222"/>
  <c r="X78" i="222" s="1"/>
  <c r="V77" i="222"/>
  <c r="X77" i="222" s="1"/>
  <c r="V76" i="222"/>
  <c r="X76" i="222" s="1"/>
  <c r="V75" i="222"/>
  <c r="X75" i="222" s="1"/>
  <c r="V74" i="222"/>
  <c r="X74" i="222" s="1"/>
  <c r="V73" i="222"/>
  <c r="X73" i="222" s="1"/>
  <c r="V71" i="222"/>
  <c r="X71" i="222" s="1"/>
  <c r="V70" i="222"/>
  <c r="X70" i="222" s="1"/>
  <c r="V69" i="222"/>
  <c r="X69" i="222" s="1"/>
  <c r="V68" i="222"/>
  <c r="X68" i="222" s="1"/>
  <c r="V67" i="222"/>
  <c r="X67" i="222" s="1"/>
  <c r="V66" i="222"/>
  <c r="X66" i="222" s="1"/>
  <c r="V65" i="222"/>
  <c r="X65" i="222" s="1"/>
  <c r="V63" i="222"/>
  <c r="X63" i="222" s="1"/>
  <c r="V62" i="222"/>
  <c r="X62" i="222" s="1"/>
  <c r="V61" i="222"/>
  <c r="X61" i="222" s="1"/>
  <c r="V60" i="222"/>
  <c r="X60" i="222" s="1"/>
  <c r="V59" i="222"/>
  <c r="X59" i="222" s="1"/>
  <c r="V58" i="222"/>
  <c r="X58" i="222" s="1"/>
  <c r="V57" i="222"/>
  <c r="X57" i="222" s="1"/>
  <c r="V56" i="222"/>
  <c r="X56" i="222" s="1"/>
  <c r="V55" i="222"/>
  <c r="X55" i="222" s="1"/>
  <c r="V54" i="222"/>
  <c r="X54" i="222" s="1"/>
  <c r="V53" i="222"/>
  <c r="X53" i="222" s="1"/>
  <c r="V52" i="222"/>
  <c r="X52" i="222" s="1"/>
  <c r="V50" i="222"/>
  <c r="X50" i="222" s="1"/>
  <c r="V49" i="222"/>
  <c r="X49" i="222" s="1"/>
  <c r="V48" i="222"/>
  <c r="X48" i="222" s="1"/>
  <c r="V47" i="222"/>
  <c r="X47" i="222" s="1"/>
  <c r="V46" i="222"/>
  <c r="X46" i="222" s="1"/>
  <c r="V45" i="222"/>
  <c r="X45" i="222" s="1"/>
  <c r="V44" i="222"/>
  <c r="X44" i="222" s="1"/>
  <c r="V43" i="222"/>
  <c r="X43" i="222" s="1"/>
  <c r="V41" i="222"/>
  <c r="X41" i="222" s="1"/>
  <c r="V40" i="222"/>
  <c r="X40" i="222" s="1"/>
  <c r="V39" i="222"/>
  <c r="X39" i="222" s="1"/>
  <c r="V38" i="222"/>
  <c r="X38" i="222" s="1"/>
  <c r="V37" i="222"/>
  <c r="X37" i="222" s="1"/>
  <c r="V36" i="222"/>
  <c r="X36" i="222" s="1"/>
  <c r="V34" i="222"/>
  <c r="X34" i="222" s="1"/>
  <c r="V33" i="222"/>
  <c r="X33" i="222" s="1"/>
  <c r="V32" i="222"/>
  <c r="X32" i="222" s="1"/>
  <c r="V30" i="222"/>
  <c r="X30" i="222" s="1"/>
  <c r="V28" i="222"/>
  <c r="X28" i="222" s="1"/>
  <c r="V27" i="222"/>
  <c r="X27" i="222" s="1"/>
  <c r="V25" i="222"/>
  <c r="X25" i="222" s="1"/>
  <c r="V24" i="222"/>
  <c r="X24" i="222" s="1"/>
  <c r="V23" i="222"/>
  <c r="X23" i="222" s="1"/>
  <c r="V22" i="222"/>
  <c r="X22" i="222" s="1"/>
  <c r="V21" i="222"/>
  <c r="X21" i="222" s="1"/>
  <c r="V20" i="222"/>
  <c r="X20" i="222" s="1"/>
  <c r="V19" i="222"/>
  <c r="X19" i="222" s="1"/>
  <c r="V18" i="222"/>
  <c r="X18" i="222" s="1"/>
  <c r="V17" i="222"/>
  <c r="X17" i="222" s="1"/>
  <c r="V15" i="222"/>
  <c r="X15" i="222" s="1"/>
  <c r="V14" i="222"/>
  <c r="X14" i="222" s="1"/>
  <c r="V13" i="222"/>
  <c r="X13" i="222" s="1"/>
  <c r="V11" i="222"/>
  <c r="X11" i="222" s="1"/>
  <c r="V8" i="222"/>
  <c r="X8" i="222" s="1"/>
  <c r="V7" i="222"/>
  <c r="X7" i="222" s="1"/>
  <c r="V6" i="222"/>
  <c r="X6" i="222" s="1"/>
  <c r="V5" i="222"/>
  <c r="X5" i="222" s="1"/>
  <c r="V4" i="222"/>
  <c r="X4" i="222" s="1"/>
  <c r="V3" i="222"/>
  <c r="X3" i="222" s="1"/>
  <c r="V9" i="221"/>
  <c r="X9" i="221" s="1"/>
  <c r="V10" i="221"/>
  <c r="X10" i="221" s="1"/>
  <c r="V11" i="221"/>
  <c r="X11" i="221" s="1"/>
  <c r="V12" i="221"/>
  <c r="X12" i="221" s="1"/>
  <c r="V13" i="221"/>
  <c r="X13" i="221" s="1"/>
  <c r="V14" i="221"/>
  <c r="X14" i="221" s="1"/>
  <c r="V16" i="221"/>
  <c r="X16" i="221" s="1"/>
  <c r="V18" i="221"/>
  <c r="X18" i="221" s="1"/>
  <c r="V19" i="221"/>
  <c r="X19" i="221" s="1"/>
  <c r="V20" i="221"/>
  <c r="X20" i="221" s="1"/>
  <c r="V21" i="221"/>
  <c r="X21" i="221" s="1"/>
  <c r="V22" i="221"/>
  <c r="X22" i="221" s="1"/>
  <c r="V23" i="221"/>
  <c r="X23" i="221" s="1"/>
  <c r="V25" i="221"/>
  <c r="X25" i="221" s="1"/>
  <c r="V26" i="221"/>
  <c r="X26" i="221" s="1"/>
  <c r="V27" i="221"/>
  <c r="X27" i="221" s="1"/>
  <c r="V20" i="219"/>
  <c r="X20" i="219" s="1"/>
  <c r="V19" i="219"/>
  <c r="X19" i="219" s="1"/>
  <c r="V18" i="219"/>
  <c r="X18" i="219" s="1"/>
  <c r="V17" i="219"/>
  <c r="X17" i="219" s="1"/>
  <c r="V16" i="219"/>
  <c r="X16" i="219" s="1"/>
  <c r="V15" i="219"/>
  <c r="X15" i="219" s="1"/>
  <c r="V12" i="219"/>
  <c r="X12" i="219" s="1"/>
  <c r="V11" i="219"/>
  <c r="X11" i="219" s="1"/>
  <c r="V10" i="219"/>
  <c r="X10" i="219" s="1"/>
  <c r="V9" i="219"/>
  <c r="X9" i="219" s="1"/>
  <c r="V8" i="219"/>
  <c r="X8" i="219" s="1"/>
  <c r="V7" i="219"/>
  <c r="X7" i="219" s="1"/>
  <c r="V6" i="219"/>
  <c r="X6" i="219" s="1"/>
  <c r="V5" i="219"/>
  <c r="X5" i="219" s="1"/>
  <c r="V4" i="219"/>
  <c r="X4" i="219" s="1"/>
  <c r="V3" i="219"/>
  <c r="X3" i="219" s="1"/>
  <c r="V139" i="221"/>
  <c r="X139" i="221" s="1"/>
  <c r="V138" i="221"/>
  <c r="X138" i="221" s="1"/>
  <c r="V137" i="221"/>
  <c r="X137" i="221" s="1"/>
  <c r="V136" i="221"/>
  <c r="X136" i="221" s="1"/>
  <c r="V135" i="221"/>
  <c r="X135" i="221" s="1"/>
  <c r="V134" i="221"/>
  <c r="X134" i="221" s="1"/>
  <c r="V133" i="221"/>
  <c r="X133" i="221" s="1"/>
  <c r="V132" i="221"/>
  <c r="X132" i="221" s="1"/>
  <c r="V131" i="221"/>
  <c r="X131" i="221" s="1"/>
  <c r="V129" i="221"/>
  <c r="X129" i="221" s="1"/>
  <c r="V128" i="221"/>
  <c r="X128" i="221" s="1"/>
  <c r="V127" i="221"/>
  <c r="X127" i="221" s="1"/>
  <c r="V126" i="221"/>
  <c r="X126" i="221" s="1"/>
  <c r="V125" i="221"/>
  <c r="X125" i="221" s="1"/>
  <c r="V124" i="221"/>
  <c r="X124" i="221" s="1"/>
  <c r="V123" i="221"/>
  <c r="X123" i="221" s="1"/>
  <c r="V120" i="221"/>
  <c r="X120" i="221" s="1"/>
  <c r="V119" i="221"/>
  <c r="X119" i="221" s="1"/>
  <c r="V118" i="221"/>
  <c r="X118" i="221" s="1"/>
  <c r="V116" i="221"/>
  <c r="X116" i="221" s="1"/>
  <c r="V115" i="221"/>
  <c r="X115" i="221" s="1"/>
  <c r="V113" i="221"/>
  <c r="X113" i="221" s="1"/>
  <c r="V109" i="221"/>
  <c r="X109" i="221" s="1"/>
  <c r="V108" i="221"/>
  <c r="X108" i="221" s="1"/>
  <c r="V107" i="221"/>
  <c r="X107" i="221" s="1"/>
  <c r="V106" i="221"/>
  <c r="X106" i="221" s="1"/>
  <c r="V105" i="221"/>
  <c r="X105" i="221" s="1"/>
  <c r="V104" i="221"/>
  <c r="X104" i="221" s="1"/>
  <c r="V102" i="221"/>
  <c r="X102" i="221" s="1"/>
  <c r="V100" i="221"/>
  <c r="X100" i="221" s="1"/>
  <c r="V99" i="221"/>
  <c r="X99" i="221" s="1"/>
  <c r="V98" i="221"/>
  <c r="X98" i="221" s="1"/>
  <c r="V97" i="221"/>
  <c r="X97" i="221" s="1"/>
  <c r="V96" i="221"/>
  <c r="X96" i="221" s="1"/>
  <c r="V90" i="221"/>
  <c r="X90" i="221" s="1"/>
  <c r="V89" i="221"/>
  <c r="X89" i="221" s="1"/>
  <c r="V88" i="221"/>
  <c r="X88" i="221" s="1"/>
  <c r="V85" i="221"/>
  <c r="X85" i="221" s="1"/>
  <c r="V84" i="221"/>
  <c r="X84" i="221" s="1"/>
  <c r="V83" i="221"/>
  <c r="X83" i="221" s="1"/>
  <c r="V82" i="221"/>
  <c r="X82" i="221" s="1"/>
  <c r="V81" i="221"/>
  <c r="X81" i="221" s="1"/>
  <c r="V79" i="221"/>
  <c r="X79" i="221" s="1"/>
  <c r="V76" i="221"/>
  <c r="X76" i="221" s="1"/>
  <c r="V75" i="221"/>
  <c r="X75" i="221" s="1"/>
  <c r="V72" i="221"/>
  <c r="X72" i="221" s="1"/>
  <c r="V70" i="221"/>
  <c r="X70" i="221" s="1"/>
  <c r="V69" i="221"/>
  <c r="X69" i="221" s="1"/>
  <c r="V67" i="221"/>
  <c r="X67" i="221" s="1"/>
  <c r="V66" i="221"/>
  <c r="X66" i="221" s="1"/>
  <c r="V65" i="221"/>
  <c r="X65" i="221" s="1"/>
  <c r="V63" i="221"/>
  <c r="X63" i="221" s="1"/>
  <c r="V62" i="221"/>
  <c r="X62" i="221" s="1"/>
  <c r="V61" i="221"/>
  <c r="X61" i="221" s="1"/>
  <c r="V60" i="221"/>
  <c r="X60" i="221" s="1"/>
  <c r="V59" i="221"/>
  <c r="X59" i="221" s="1"/>
  <c r="V58" i="221"/>
  <c r="X58" i="221" s="1"/>
  <c r="V57" i="221"/>
  <c r="X57" i="221" s="1"/>
  <c r="V56" i="221"/>
  <c r="X56" i="221" s="1"/>
  <c r="V55" i="221"/>
  <c r="X55" i="221" s="1"/>
  <c r="V54" i="221"/>
  <c r="X54" i="221" s="1"/>
  <c r="V53" i="221"/>
  <c r="X53" i="221" s="1"/>
  <c r="V52" i="221"/>
  <c r="X52" i="221" s="1"/>
  <c r="V51" i="221"/>
  <c r="X51" i="221" s="1"/>
  <c r="V50" i="221"/>
  <c r="X50" i="221" s="1"/>
  <c r="V49" i="221"/>
  <c r="X49" i="221" s="1"/>
  <c r="V48" i="221"/>
  <c r="X48" i="221" s="1"/>
  <c r="V47" i="221"/>
  <c r="X47" i="221" s="1"/>
  <c r="V46" i="221"/>
  <c r="X46" i="221" s="1"/>
  <c r="V45" i="221"/>
  <c r="X45" i="221" s="1"/>
  <c r="V44" i="221"/>
  <c r="X44" i="221" s="1"/>
  <c r="V42" i="221"/>
  <c r="X42" i="221" s="1"/>
  <c r="V41" i="221"/>
  <c r="X41" i="221" s="1"/>
  <c r="V40" i="221"/>
  <c r="X40" i="221" s="1"/>
  <c r="V39" i="221"/>
  <c r="X39" i="221" s="1"/>
  <c r="V38" i="221"/>
  <c r="X38" i="221" s="1"/>
  <c r="V37" i="221"/>
  <c r="X37" i="221" s="1"/>
  <c r="V36" i="221"/>
  <c r="X36" i="221" s="1"/>
  <c r="V35" i="221"/>
  <c r="X35" i="221" s="1"/>
  <c r="V34" i="221"/>
  <c r="X34" i="221" s="1"/>
  <c r="V32" i="221"/>
  <c r="X32" i="221" s="1"/>
  <c r="V31" i="221"/>
  <c r="X31" i="221" s="1"/>
  <c r="V30" i="221"/>
  <c r="X30" i="221" s="1"/>
  <c r="V29" i="221"/>
  <c r="X29" i="221" s="1"/>
  <c r="V8" i="221"/>
  <c r="X8" i="221" s="1"/>
  <c r="V7" i="221"/>
  <c r="X7" i="221" s="1"/>
  <c r="V6" i="221"/>
  <c r="X6" i="221" s="1"/>
  <c r="V5" i="221"/>
  <c r="X5" i="221" s="1"/>
  <c r="V4" i="221"/>
  <c r="X4" i="221" s="1"/>
  <c r="V142" i="220"/>
  <c r="X142" i="220" s="1"/>
  <c r="V141" i="220"/>
  <c r="X141" i="220" s="1"/>
  <c r="V140" i="220"/>
  <c r="X140" i="220" s="1"/>
  <c r="V139" i="220"/>
  <c r="X139" i="220" s="1"/>
  <c r="V138" i="220"/>
  <c r="X138" i="220" s="1"/>
  <c r="V136" i="220"/>
  <c r="X136" i="220" s="1"/>
  <c r="V135" i="220"/>
  <c r="X135" i="220" s="1"/>
  <c r="V134" i="220"/>
  <c r="X134" i="220" s="1"/>
  <c r="V133" i="220"/>
  <c r="X133" i="220" s="1"/>
  <c r="V132" i="220"/>
  <c r="X132" i="220" s="1"/>
  <c r="V131" i="220"/>
  <c r="X131" i="220" s="1"/>
  <c r="V130" i="220"/>
  <c r="X130" i="220" s="1"/>
  <c r="V128" i="220"/>
  <c r="X128" i="220" s="1"/>
  <c r="V126" i="220"/>
  <c r="X126" i="220" s="1"/>
  <c r="V125" i="220"/>
  <c r="X125" i="220" s="1"/>
  <c r="V124" i="220"/>
  <c r="X124" i="220" s="1"/>
  <c r="V123" i="220"/>
  <c r="X123" i="220" s="1"/>
  <c r="V122" i="220"/>
  <c r="X122" i="220" s="1"/>
  <c r="V121" i="220"/>
  <c r="X121" i="220" s="1"/>
  <c r="V120" i="220"/>
  <c r="X120" i="220" s="1"/>
  <c r="V119" i="220"/>
  <c r="X119" i="220" s="1"/>
  <c r="V118" i="220"/>
  <c r="X118" i="220" s="1"/>
  <c r="V117" i="220"/>
  <c r="X117" i="220" s="1"/>
  <c r="V116" i="220"/>
  <c r="X116" i="220" s="1"/>
  <c r="V115" i="220"/>
  <c r="X115" i="220" s="1"/>
  <c r="V114" i="220"/>
  <c r="X114" i="220" s="1"/>
  <c r="V113" i="220"/>
  <c r="X113" i="220" s="1"/>
  <c r="V112" i="220"/>
  <c r="X112" i="220" s="1"/>
  <c r="V109" i="220"/>
  <c r="X109" i="220" s="1"/>
  <c r="V108" i="220"/>
  <c r="X108" i="220" s="1"/>
  <c r="V106" i="220"/>
  <c r="X106" i="220" s="1"/>
  <c r="V105" i="220"/>
  <c r="X105" i="220" s="1"/>
  <c r="V104" i="220"/>
  <c r="X104" i="220" s="1"/>
  <c r="V103" i="220"/>
  <c r="X103" i="220" s="1"/>
  <c r="V102" i="220"/>
  <c r="X102" i="220" s="1"/>
  <c r="V101" i="220"/>
  <c r="X101" i="220" s="1"/>
  <c r="V100" i="220"/>
  <c r="X100" i="220" s="1"/>
  <c r="V98" i="220"/>
  <c r="X98" i="220" s="1"/>
  <c r="V97" i="220"/>
  <c r="X97" i="220" s="1"/>
  <c r="V93" i="220"/>
  <c r="X93" i="220" s="1"/>
  <c r="V92" i="220"/>
  <c r="X92" i="220" s="1"/>
  <c r="V91" i="220"/>
  <c r="X91" i="220" s="1"/>
  <c r="V90" i="220"/>
  <c r="X90" i="220" s="1"/>
  <c r="V88" i="220"/>
  <c r="X88" i="220" s="1"/>
  <c r="V86" i="220"/>
  <c r="X86" i="220" s="1"/>
  <c r="V84" i="220"/>
  <c r="X84" i="220" s="1"/>
  <c r="V83" i="220"/>
  <c r="X83" i="220" s="1"/>
  <c r="V82" i="220"/>
  <c r="X82" i="220" s="1"/>
  <c r="V81" i="220"/>
  <c r="X81" i="220" s="1"/>
  <c r="V80" i="220"/>
  <c r="X80" i="220" s="1"/>
  <c r="V79" i="220"/>
  <c r="X79" i="220" s="1"/>
  <c r="V78" i="220"/>
  <c r="X78" i="220" s="1"/>
  <c r="V76" i="220"/>
  <c r="X76" i="220" s="1"/>
  <c r="V74" i="220"/>
  <c r="X74" i="220" s="1"/>
  <c r="V73" i="220"/>
  <c r="X73" i="220" s="1"/>
  <c r="V71" i="220"/>
  <c r="X71" i="220" s="1"/>
  <c r="V70" i="220"/>
  <c r="X70" i="220" s="1"/>
  <c r="V69" i="220"/>
  <c r="X69" i="220" s="1"/>
  <c r="V68" i="220"/>
  <c r="X68" i="220" s="1"/>
  <c r="V67" i="220"/>
  <c r="X67" i="220" s="1"/>
  <c r="V66" i="220"/>
  <c r="X66" i="220" s="1"/>
  <c r="V65" i="220"/>
  <c r="X65" i="220" s="1"/>
  <c r="V64" i="220"/>
  <c r="X64" i="220" s="1"/>
  <c r="V63" i="220"/>
  <c r="X63" i="220" s="1"/>
  <c r="V62" i="220"/>
  <c r="X62" i="220" s="1"/>
  <c r="V61" i="220"/>
  <c r="X61" i="220" s="1"/>
  <c r="V60" i="220"/>
  <c r="X60" i="220" s="1"/>
  <c r="V58" i="220"/>
  <c r="X58" i="220" s="1"/>
  <c r="V57" i="220"/>
  <c r="X57" i="220" s="1"/>
  <c r="V56" i="220"/>
  <c r="X56" i="220" s="1"/>
  <c r="V55" i="220"/>
  <c r="X55" i="220" s="1"/>
  <c r="V54" i="220"/>
  <c r="X54" i="220" s="1"/>
  <c r="V52" i="220"/>
  <c r="X52" i="220" s="1"/>
  <c r="V51" i="220"/>
  <c r="X51" i="220" s="1"/>
  <c r="V50" i="220"/>
  <c r="X50" i="220" s="1"/>
  <c r="V49" i="220"/>
  <c r="X49" i="220" s="1"/>
  <c r="V48" i="220"/>
  <c r="X48" i="220" s="1"/>
  <c r="V47" i="220"/>
  <c r="X47" i="220" s="1"/>
  <c r="V46" i="220"/>
  <c r="X46" i="220" s="1"/>
  <c r="V45" i="220"/>
  <c r="X45" i="220" s="1"/>
  <c r="V44" i="220"/>
  <c r="X44" i="220" s="1"/>
  <c r="V42" i="220"/>
  <c r="X42" i="220" s="1"/>
  <c r="V41" i="220"/>
  <c r="X41" i="220" s="1"/>
  <c r="V39" i="220"/>
  <c r="X39" i="220" s="1"/>
  <c r="V38" i="220"/>
  <c r="X38" i="220" s="1"/>
  <c r="V35" i="220"/>
  <c r="X35" i="220" s="1"/>
  <c r="V34" i="220"/>
  <c r="X34" i="220" s="1"/>
  <c r="V33" i="220"/>
  <c r="X33" i="220" s="1"/>
  <c r="V32" i="220"/>
  <c r="X32" i="220" s="1"/>
  <c r="V31" i="220"/>
  <c r="X31" i="220" s="1"/>
  <c r="V30" i="220"/>
  <c r="X30" i="220" s="1"/>
  <c r="V29" i="220"/>
  <c r="X29" i="220" s="1"/>
  <c r="V28" i="220"/>
  <c r="X28" i="220" s="1"/>
  <c r="V8" i="220"/>
  <c r="X8" i="220" s="1"/>
  <c r="V7" i="220"/>
  <c r="X7" i="220" s="1"/>
  <c r="V6" i="220"/>
  <c r="X6" i="220" s="1"/>
  <c r="V5" i="220"/>
  <c r="X5" i="220" s="1"/>
  <c r="V4" i="220"/>
  <c r="X4" i="220" s="1"/>
  <c r="T144" i="220"/>
  <c r="U144" i="220"/>
  <c r="R144" i="220"/>
  <c r="S144" i="220"/>
  <c r="Q144" i="220"/>
  <c r="T175" i="285"/>
  <c r="O165" i="285" s="1"/>
  <c r="T174" i="285" s="1"/>
  <c r="T176" i="285" s="1"/>
  <c r="V174" i="282"/>
  <c r="V172" i="282" s="1"/>
  <c r="T175" i="281"/>
  <c r="O165" i="281" s="1"/>
  <c r="T174" i="281" s="1"/>
  <c r="T176" i="281" s="1"/>
  <c r="T173" i="281"/>
  <c r="U170" i="281"/>
  <c r="U175" i="281" s="1"/>
  <c r="S175" i="281"/>
  <c r="N165" i="281" s="1"/>
  <c r="S174" i="281" s="1"/>
  <c r="S173" i="281"/>
  <c r="V175" i="281"/>
  <c r="V173" i="281" s="1"/>
  <c r="T172" i="276"/>
  <c r="O162" i="276" s="1"/>
  <c r="T171" i="276" s="1"/>
  <c r="T173" i="276" s="1"/>
  <c r="T170" i="276"/>
  <c r="T172" i="275"/>
  <c r="V170" i="271"/>
  <c r="V168" i="271" s="1"/>
  <c r="Q167" i="257"/>
  <c r="R162" i="257"/>
  <c r="P167" i="257"/>
  <c r="O155" i="263"/>
  <c r="U164" i="263" s="1"/>
  <c r="U166" i="263" s="1"/>
  <c r="U163" i="263"/>
  <c r="O155" i="261"/>
  <c r="U164" i="261" s="1"/>
  <c r="U166" i="261" s="1"/>
  <c r="U163" i="261"/>
  <c r="L155" i="260"/>
  <c r="Q164" i="260" s="1"/>
  <c r="Q166" i="260" s="1"/>
  <c r="Q163" i="260"/>
  <c r="V161" i="247"/>
  <c r="U151" i="247"/>
  <c r="W2" i="247"/>
  <c r="Y2" i="247" s="1"/>
  <c r="Q159" i="244"/>
  <c r="R154" i="244"/>
  <c r="R159" i="244" s="1"/>
  <c r="R157" i="244" s="1"/>
  <c r="P159" i="244"/>
  <c r="K149" i="244" s="1"/>
  <c r="P158" i="244" s="1"/>
  <c r="P157" i="244"/>
  <c r="T159" i="244"/>
  <c r="R154" i="243"/>
  <c r="R159" i="243" s="1"/>
  <c r="R157" i="243" s="1"/>
  <c r="P159" i="243"/>
  <c r="K149" i="243" s="1"/>
  <c r="P158" i="243" s="1"/>
  <c r="P157" i="243"/>
  <c r="T159" i="243"/>
  <c r="R154" i="242"/>
  <c r="R159" i="242" s="1"/>
  <c r="R157" i="242" s="1"/>
  <c r="P159" i="242"/>
  <c r="R155" i="241"/>
  <c r="R160" i="241" s="1"/>
  <c r="P160" i="241"/>
  <c r="S160" i="241"/>
  <c r="S158" i="241" s="1"/>
  <c r="T160" i="241"/>
  <c r="T158" i="241" s="1"/>
  <c r="M152" i="249"/>
  <c r="S161" i="249" s="1"/>
  <c r="S163" i="249" s="1"/>
  <c r="S160" i="249"/>
  <c r="M152" i="248"/>
  <c r="S161" i="248" s="1"/>
  <c r="S163" i="248" s="1"/>
  <c r="S160" i="248"/>
  <c r="O151" i="247"/>
  <c r="U160" i="247" s="1"/>
  <c r="U162" i="247" s="1"/>
  <c r="U159" i="247"/>
  <c r="K150" i="246"/>
  <c r="P159" i="246" s="1"/>
  <c r="P158" i="246"/>
  <c r="S152" i="231"/>
  <c r="V152" i="231"/>
  <c r="P142" i="231" s="1"/>
  <c r="V151" i="231" s="1"/>
  <c r="V153" i="231" s="1"/>
  <c r="V150" i="231"/>
  <c r="Q146" i="230"/>
  <c r="Q151" i="230" s="1"/>
  <c r="Q149" i="230" s="1"/>
  <c r="O151" i="230"/>
  <c r="J141" i="230" s="1"/>
  <c r="O150" i="230" s="1"/>
  <c r="O149" i="230"/>
  <c r="S151" i="230"/>
  <c r="S151" i="229"/>
  <c r="K141" i="227"/>
  <c r="P150" i="227" s="1"/>
  <c r="P152" i="227" s="1"/>
  <c r="P149" i="227"/>
  <c r="R151" i="224"/>
  <c r="L141" i="224" s="1"/>
  <c r="R150" i="224" s="1"/>
  <c r="R152" i="224" s="1"/>
  <c r="R149" i="224"/>
  <c r="Q146" i="224"/>
  <c r="Q151" i="224" s="1"/>
  <c r="Q149" i="224" s="1"/>
  <c r="O151" i="224"/>
  <c r="J141" i="224" s="1"/>
  <c r="O150" i="224" s="1"/>
  <c r="O149" i="224"/>
  <c r="S151" i="224"/>
  <c r="P151" i="222"/>
  <c r="Q146" i="222"/>
  <c r="Q151" i="222" s="1"/>
  <c r="Q149" i="222" s="1"/>
  <c r="O151" i="222"/>
  <c r="J141" i="222" s="1"/>
  <c r="O150" i="222" s="1"/>
  <c r="O149" i="222"/>
  <c r="S151" i="222"/>
  <c r="U151" i="222"/>
  <c r="S154" i="220"/>
  <c r="Q151" i="220"/>
  <c r="O154" i="220"/>
  <c r="P151" i="221"/>
  <c r="Q146" i="221"/>
  <c r="O151" i="221"/>
  <c r="M143" i="234"/>
  <c r="S152" i="234" s="1"/>
  <c r="S154" i="234" s="1"/>
  <c r="S151" i="234"/>
  <c r="N143" i="233"/>
  <c r="T152" i="233" s="1"/>
  <c r="T154" i="233" s="1"/>
  <c r="T151" i="233"/>
  <c r="O143" i="233"/>
  <c r="U152" i="233" s="1"/>
  <c r="U154" i="233" s="1"/>
  <c r="U151" i="233"/>
  <c r="L143" i="232"/>
  <c r="Q152" i="232" s="1"/>
  <c r="Q154" i="232" s="1"/>
  <c r="Q151" i="232"/>
  <c r="M143" i="232"/>
  <c r="S152" i="232" s="1"/>
  <c r="S154" i="232" s="1"/>
  <c r="S151" i="232"/>
  <c r="O143" i="232"/>
  <c r="U152" i="232" s="1"/>
  <c r="U154" i="232" s="1"/>
  <c r="U151" i="232"/>
  <c r="V175" i="285"/>
  <c r="Z60" i="285"/>
  <c r="AB60" i="285" s="1"/>
  <c r="Z29" i="285"/>
  <c r="AB29" i="285" s="1"/>
  <c r="Z27" i="285"/>
  <c r="AB27" i="285" s="1"/>
  <c r="Z21" i="285"/>
  <c r="AB21" i="285" s="1"/>
  <c r="Z46" i="285"/>
  <c r="AB46" i="285" s="1"/>
  <c r="V177" i="285"/>
  <c r="P165" i="285"/>
  <c r="V174" i="285" s="1"/>
  <c r="V176" i="285" s="1"/>
  <c r="W177" i="285"/>
  <c r="Q165" i="285"/>
  <c r="W174" i="285" s="1"/>
  <c r="W176" i="285" s="1"/>
  <c r="U172" i="285"/>
  <c r="Y177" i="285"/>
  <c r="S165" i="285"/>
  <c r="Y174" i="285" s="1"/>
  <c r="Y176" i="285" s="1"/>
  <c r="S175" i="285"/>
  <c r="N165" i="285" s="1"/>
  <c r="S174" i="285" s="1"/>
  <c r="U169" i="285"/>
  <c r="X175" i="285"/>
  <c r="U170" i="285"/>
  <c r="T165" i="285"/>
  <c r="Z2" i="285"/>
  <c r="AB2" i="285" s="1"/>
  <c r="U165" i="285"/>
  <c r="V165" i="285"/>
  <c r="W165" i="285"/>
  <c r="X165" i="285"/>
  <c r="Y165" i="285"/>
  <c r="I165" i="285"/>
  <c r="V175" i="284"/>
  <c r="S175" i="284"/>
  <c r="N165" i="284" s="1"/>
  <c r="S174" i="284" s="1"/>
  <c r="U169" i="284"/>
  <c r="W175" i="284"/>
  <c r="U172" i="284"/>
  <c r="Y175" i="284"/>
  <c r="T165" i="284"/>
  <c r="Z12" i="284"/>
  <c r="AB12" i="284" s="1"/>
  <c r="U165" i="284"/>
  <c r="V165" i="284"/>
  <c r="W165" i="284"/>
  <c r="X165" i="284"/>
  <c r="Y165" i="284"/>
  <c r="I165" i="284"/>
  <c r="X175" i="284"/>
  <c r="U170" i="284"/>
  <c r="V175" i="283"/>
  <c r="U172" i="283"/>
  <c r="Y175" i="283"/>
  <c r="W175" i="283"/>
  <c r="X175" i="283"/>
  <c r="U170" i="283"/>
  <c r="T165" i="283"/>
  <c r="Z2" i="283"/>
  <c r="AB2" i="283" s="1"/>
  <c r="U165" i="283"/>
  <c r="V165" i="283"/>
  <c r="W165" i="283"/>
  <c r="X165" i="283"/>
  <c r="Y165" i="283"/>
  <c r="I165" i="283"/>
  <c r="X170" i="274" l="1"/>
  <c r="R162" i="274"/>
  <c r="X171" i="274" s="1"/>
  <c r="X173" i="274" s="1"/>
  <c r="X174" i="274"/>
  <c r="B173" i="280"/>
  <c r="F173" i="280" s="1"/>
  <c r="Y164" i="280"/>
  <c r="B172" i="280"/>
  <c r="F172" i="280" s="1"/>
  <c r="X164" i="280"/>
  <c r="B171" i="280"/>
  <c r="F171" i="280" s="1"/>
  <c r="W164" i="280"/>
  <c r="B168" i="280"/>
  <c r="F168" i="280" s="1"/>
  <c r="U164" i="280"/>
  <c r="B170" i="280"/>
  <c r="F170" i="280" s="1"/>
  <c r="V164" i="280"/>
  <c r="K151" i="253"/>
  <c r="P160" i="253" s="1"/>
  <c r="P159" i="253"/>
  <c r="B157" i="253"/>
  <c r="E155" i="253"/>
  <c r="B162" i="254"/>
  <c r="E160" i="254"/>
  <c r="F153" i="238"/>
  <c r="AF5" i="238"/>
  <c r="X16" i="217"/>
  <c r="V147" i="217"/>
  <c r="B154" i="217"/>
  <c r="D154" i="217" s="1"/>
  <c r="R148" i="217"/>
  <c r="AD5" i="217" s="1"/>
  <c r="S164" i="254"/>
  <c r="M156" i="254"/>
  <c r="S165" i="254" s="1"/>
  <c r="S167" i="254" s="1"/>
  <c r="F163" i="254" s="1"/>
  <c r="R161" i="253"/>
  <c r="R159" i="253" s="1"/>
  <c r="Q144" i="237"/>
  <c r="B147" i="237"/>
  <c r="O158" i="217"/>
  <c r="Q158" i="217" s="1"/>
  <c r="Q156" i="217"/>
  <c r="T160" i="214"/>
  <c r="F165" i="254"/>
  <c r="F160" i="252"/>
  <c r="F158" i="252"/>
  <c r="M147" i="217"/>
  <c r="S156" i="217" s="1"/>
  <c r="S158" i="217" s="1"/>
  <c r="E155" i="217" s="1"/>
  <c r="S155" i="217"/>
  <c r="O151" i="253"/>
  <c r="U160" i="253" s="1"/>
  <c r="U159" i="253"/>
  <c r="K145" i="238"/>
  <c r="P154" i="238" s="1"/>
  <c r="P156" i="238" s="1"/>
  <c r="R156" i="238" s="1"/>
  <c r="P153" i="238"/>
  <c r="P143" i="237"/>
  <c r="V152" i="237" s="1"/>
  <c r="V154" i="237" s="1"/>
  <c r="F153" i="237" s="1"/>
  <c r="V151" i="237"/>
  <c r="X3" i="214"/>
  <c r="V149" i="214"/>
  <c r="N151" i="252"/>
  <c r="T160" i="252" s="1"/>
  <c r="T162" i="252" s="1"/>
  <c r="F159" i="252" s="1"/>
  <c r="T159" i="252"/>
  <c r="L151" i="252"/>
  <c r="Q160" i="252" s="1"/>
  <c r="Q162" i="252" s="1"/>
  <c r="R162" i="252" s="1"/>
  <c r="Q159" i="252"/>
  <c r="B156" i="242"/>
  <c r="E156" i="242" s="1"/>
  <c r="S150" i="242"/>
  <c r="F157" i="239"/>
  <c r="AH5" i="239"/>
  <c r="AH6" i="239" s="1"/>
  <c r="F156" i="239"/>
  <c r="AG5" i="239"/>
  <c r="AG6" i="239" s="1"/>
  <c r="F155" i="239"/>
  <c r="AF5" i="239"/>
  <c r="AF6" i="239" s="1"/>
  <c r="T162" i="253"/>
  <c r="F159" i="253" s="1"/>
  <c r="U162" i="253"/>
  <c r="F160" i="253" s="1"/>
  <c r="S162" i="253"/>
  <c r="F158" i="253" s="1"/>
  <c r="Q162" i="253"/>
  <c r="B170" i="281"/>
  <c r="F170" i="281" s="1"/>
  <c r="U166" i="281"/>
  <c r="R156" i="260"/>
  <c r="B160" i="260"/>
  <c r="E160" i="260" s="1"/>
  <c r="B152" i="237"/>
  <c r="U144" i="237"/>
  <c r="B155" i="238"/>
  <c r="E155" i="238" s="1"/>
  <c r="V146" i="238"/>
  <c r="D160" i="172"/>
  <c r="L144" i="220"/>
  <c r="R153" i="220" s="1"/>
  <c r="R155" i="220" s="1"/>
  <c r="R152" i="220"/>
  <c r="B158" i="239"/>
  <c r="E153" i="239"/>
  <c r="AD5" i="239"/>
  <c r="AB6" i="239"/>
  <c r="R152" i="231"/>
  <c r="R150" i="231" s="1"/>
  <c r="M155" i="260"/>
  <c r="S164" i="260" s="1"/>
  <c r="S166" i="260" s="1"/>
  <c r="F162" i="260" s="1"/>
  <c r="S163" i="260"/>
  <c r="U175" i="283"/>
  <c r="Q167" i="254"/>
  <c r="R167" i="254" s="1"/>
  <c r="R165" i="254"/>
  <c r="V166" i="262"/>
  <c r="P158" i="262"/>
  <c r="V167" i="262" s="1"/>
  <c r="V169" i="262" s="1"/>
  <c r="P149" i="245"/>
  <c r="V158" i="245" s="1"/>
  <c r="V160" i="245" s="1"/>
  <c r="V157" i="245"/>
  <c r="B150" i="222"/>
  <c r="D150" i="222" s="1"/>
  <c r="T142" i="222"/>
  <c r="S142" i="222"/>
  <c r="B149" i="222"/>
  <c r="D149" i="222" s="1"/>
  <c r="Q142" i="222"/>
  <c r="B146" i="222"/>
  <c r="D146" i="222" s="1"/>
  <c r="U142" i="222"/>
  <c r="B151" i="222"/>
  <c r="D151" i="222" s="1"/>
  <c r="M149" i="245"/>
  <c r="S158" i="245" s="1"/>
  <c r="S160" i="245" s="1"/>
  <c r="S157" i="245"/>
  <c r="L149" i="245"/>
  <c r="Q158" i="245" s="1"/>
  <c r="Q160" i="245" s="1"/>
  <c r="Q157" i="245"/>
  <c r="N149" i="245"/>
  <c r="T158" i="245" s="1"/>
  <c r="T160" i="245" s="1"/>
  <c r="T157" i="245"/>
  <c r="R157" i="256"/>
  <c r="B161" i="256"/>
  <c r="E161" i="256" s="1"/>
  <c r="S157" i="256"/>
  <c r="B163" i="256"/>
  <c r="E163" i="256" s="1"/>
  <c r="T157" i="256"/>
  <c r="B164" i="256"/>
  <c r="E164" i="256" s="1"/>
  <c r="B166" i="256"/>
  <c r="E166" i="256" s="1"/>
  <c r="V157" i="256"/>
  <c r="B165" i="256"/>
  <c r="E165" i="256" s="1"/>
  <c r="U157" i="256"/>
  <c r="R146" i="238"/>
  <c r="B150" i="238"/>
  <c r="E150" i="238" s="1"/>
  <c r="AC5" i="238" s="1"/>
  <c r="W151" i="252"/>
  <c r="Q152" i="252"/>
  <c r="B155" i="252"/>
  <c r="E154" i="217"/>
  <c r="V159" i="253"/>
  <c r="P151" i="253"/>
  <c r="V160" i="253" s="1"/>
  <c r="V162" i="253" s="1"/>
  <c r="F161" i="253" s="1"/>
  <c r="B148" i="222"/>
  <c r="D148" i="222" s="1"/>
  <c r="R142" i="222"/>
  <c r="G158" i="214"/>
  <c r="R159" i="245"/>
  <c r="R157" i="245" s="1"/>
  <c r="R161" i="247"/>
  <c r="R159" i="247" s="1"/>
  <c r="E171" i="219"/>
  <c r="Q154" i="220"/>
  <c r="Q152" i="220" s="1"/>
  <c r="B160" i="261"/>
  <c r="E160" i="261" s="1"/>
  <c r="R156" i="261"/>
  <c r="S156" i="261"/>
  <c r="B162" i="261"/>
  <c r="E162" i="261" s="1"/>
  <c r="F162" i="261" s="1"/>
  <c r="B163" i="261"/>
  <c r="E163" i="261" s="1"/>
  <c r="T156" i="261"/>
  <c r="U156" i="261"/>
  <c r="B164" i="261"/>
  <c r="E164" i="261" s="1"/>
  <c r="F164" i="261" s="1"/>
  <c r="B165" i="261"/>
  <c r="E165" i="261" s="1"/>
  <c r="V156" i="261"/>
  <c r="O141" i="221"/>
  <c r="U150" i="221" s="1"/>
  <c r="U152" i="221" s="1"/>
  <c r="U149" i="221"/>
  <c r="O144" i="220"/>
  <c r="U153" i="220" s="1"/>
  <c r="U155" i="220" s="1"/>
  <c r="U152" i="220"/>
  <c r="Q144" i="234"/>
  <c r="B147" i="234"/>
  <c r="P151" i="233"/>
  <c r="K143" i="233"/>
  <c r="P152" i="233" s="1"/>
  <c r="S156" i="263"/>
  <c r="B160" i="263"/>
  <c r="F160" i="263" s="1"/>
  <c r="B165" i="263"/>
  <c r="F165" i="263" s="1"/>
  <c r="W156" i="263"/>
  <c r="V156" i="263"/>
  <c r="B164" i="263"/>
  <c r="F164" i="263" s="1"/>
  <c r="U156" i="263"/>
  <c r="B163" i="263"/>
  <c r="F163" i="263" s="1"/>
  <c r="G163" i="263" s="1"/>
  <c r="K142" i="231"/>
  <c r="P151" i="231" s="1"/>
  <c r="P150" i="231"/>
  <c r="Q150" i="231"/>
  <c r="L142" i="231"/>
  <c r="Q151" i="231" s="1"/>
  <c r="Q153" i="231" s="1"/>
  <c r="B151" i="231"/>
  <c r="E151" i="231" s="1"/>
  <c r="AG5" i="231" s="1"/>
  <c r="U143" i="231"/>
  <c r="R143" i="231"/>
  <c r="B147" i="231"/>
  <c r="E147" i="231" s="1"/>
  <c r="AC5" i="231" s="1"/>
  <c r="S143" i="231"/>
  <c r="B149" i="231"/>
  <c r="E149" i="231" s="1"/>
  <c r="AE5" i="231" s="1"/>
  <c r="R155" i="238"/>
  <c r="U151" i="237"/>
  <c r="O143" i="237"/>
  <c r="U152" i="237" s="1"/>
  <c r="U154" i="237" s="1"/>
  <c r="Q151" i="221"/>
  <c r="Q149" i="221" s="1"/>
  <c r="K149" i="245"/>
  <c r="P158" i="245" s="1"/>
  <c r="P157" i="245"/>
  <c r="B150" i="234"/>
  <c r="E150" i="234" s="1"/>
  <c r="S144" i="234"/>
  <c r="Q159" i="247"/>
  <c r="L151" i="247"/>
  <c r="Q160" i="247" s="1"/>
  <c r="Q162" i="247" s="1"/>
  <c r="Y94" i="237"/>
  <c r="W143" i="237"/>
  <c r="R142" i="221"/>
  <c r="B148" i="221"/>
  <c r="D148" i="221" s="1"/>
  <c r="U142" i="221"/>
  <c r="B151" i="221"/>
  <c r="D151" i="221" s="1"/>
  <c r="B149" i="221"/>
  <c r="D149" i="221" s="1"/>
  <c r="AE5" i="221" s="1"/>
  <c r="S142" i="221"/>
  <c r="T142" i="221"/>
  <c r="B150" i="221"/>
  <c r="D150" i="221" s="1"/>
  <c r="AF5" i="221" s="1"/>
  <c r="X5" i="172"/>
  <c r="V6" i="172"/>
  <c r="U174" i="274"/>
  <c r="U170" i="274"/>
  <c r="B168" i="272"/>
  <c r="F168" i="272" s="1"/>
  <c r="U161" i="272"/>
  <c r="R160" i="246"/>
  <c r="R158" i="246" s="1"/>
  <c r="T168" i="272"/>
  <c r="T172" i="272"/>
  <c r="N160" i="272"/>
  <c r="T169" i="272" s="1"/>
  <c r="T171" i="272" s="1"/>
  <c r="N149" i="244"/>
  <c r="T158" i="244" s="1"/>
  <c r="T160" i="244" s="1"/>
  <c r="T157" i="244"/>
  <c r="B152" i="231"/>
  <c r="E152" i="231" s="1"/>
  <c r="V143" i="231"/>
  <c r="N150" i="246"/>
  <c r="T159" i="246" s="1"/>
  <c r="T161" i="246" s="1"/>
  <c r="T158" i="246"/>
  <c r="Q142" i="221"/>
  <c r="B146" i="221"/>
  <c r="D146" i="221" s="1"/>
  <c r="AB5" i="221" s="1"/>
  <c r="P162" i="253"/>
  <c r="R162" i="253" s="1"/>
  <c r="R160" i="253"/>
  <c r="M155" i="259"/>
  <c r="S164" i="259" s="1"/>
  <c r="S166" i="259" s="1"/>
  <c r="S163" i="259"/>
  <c r="V163" i="275"/>
  <c r="B169" i="275"/>
  <c r="F169" i="275" s="1"/>
  <c r="B171" i="275"/>
  <c r="F171" i="275" s="1"/>
  <c r="X163" i="275"/>
  <c r="B172" i="275"/>
  <c r="F172" i="275" s="1"/>
  <c r="Y163" i="275"/>
  <c r="B170" i="275"/>
  <c r="F170" i="275" s="1"/>
  <c r="W163" i="275"/>
  <c r="B167" i="275"/>
  <c r="F167" i="275" s="1"/>
  <c r="U163" i="275"/>
  <c r="B167" i="254"/>
  <c r="E162" i="254"/>
  <c r="R167" i="257"/>
  <c r="R165" i="257" s="1"/>
  <c r="N155" i="259"/>
  <c r="T164" i="259" s="1"/>
  <c r="T166" i="259" s="1"/>
  <c r="T163" i="259"/>
  <c r="R163" i="263"/>
  <c r="M155" i="263"/>
  <c r="R164" i="263" s="1"/>
  <c r="R166" i="263" s="1"/>
  <c r="P155" i="263"/>
  <c r="V164" i="263" s="1"/>
  <c r="V166" i="263" s="1"/>
  <c r="V163" i="263"/>
  <c r="T163" i="263"/>
  <c r="N155" i="263"/>
  <c r="T164" i="263" s="1"/>
  <c r="T166" i="263" s="1"/>
  <c r="L155" i="261"/>
  <c r="Q164" i="261" s="1"/>
  <c r="Q166" i="261" s="1"/>
  <c r="Q163" i="261"/>
  <c r="P155" i="261"/>
  <c r="V164" i="261" s="1"/>
  <c r="V166" i="261" s="1"/>
  <c r="V163" i="261"/>
  <c r="N155" i="261"/>
  <c r="T164" i="261" s="1"/>
  <c r="T166" i="261" s="1"/>
  <c r="T163" i="261"/>
  <c r="Q153" i="249"/>
  <c r="B156" i="249"/>
  <c r="E156" i="249" s="1"/>
  <c r="B162" i="262"/>
  <c r="F162" i="262" s="1"/>
  <c r="R159" i="262"/>
  <c r="B155" i="247"/>
  <c r="E155" i="247" s="1"/>
  <c r="Q152" i="247"/>
  <c r="R161" i="251"/>
  <c r="R159" i="251" s="1"/>
  <c r="E157" i="253"/>
  <c r="B162" i="253"/>
  <c r="B153" i="217"/>
  <c r="D151" i="217"/>
  <c r="P154" i="237"/>
  <c r="R154" i="237" s="1"/>
  <c r="R152" i="237"/>
  <c r="AC5" i="217"/>
  <c r="AH5" i="217" s="1"/>
  <c r="R160" i="252"/>
  <c r="R159" i="252"/>
  <c r="L151" i="251"/>
  <c r="Q160" i="251" s="1"/>
  <c r="Q162" i="251" s="1"/>
  <c r="Q159" i="251"/>
  <c r="O151" i="251"/>
  <c r="U160" i="251" s="1"/>
  <c r="U162" i="251" s="1"/>
  <c r="U159" i="251"/>
  <c r="N151" i="251"/>
  <c r="T160" i="251" s="1"/>
  <c r="T162" i="251" s="1"/>
  <c r="T159" i="251"/>
  <c r="K151" i="251"/>
  <c r="P160" i="251" s="1"/>
  <c r="P159" i="251"/>
  <c r="P151" i="251"/>
  <c r="V160" i="251" s="1"/>
  <c r="V162" i="251" s="1"/>
  <c r="V159" i="251"/>
  <c r="L150" i="246"/>
  <c r="Q159" i="246" s="1"/>
  <c r="Q158" i="246"/>
  <c r="P150" i="246"/>
  <c r="V159" i="246" s="1"/>
  <c r="V161" i="246" s="1"/>
  <c r="V158" i="246"/>
  <c r="B158" i="245"/>
  <c r="E158" i="245" s="1"/>
  <c r="U150" i="245"/>
  <c r="T150" i="245"/>
  <c r="B157" i="245"/>
  <c r="E157" i="245" s="1"/>
  <c r="V150" i="245"/>
  <c r="B159" i="245"/>
  <c r="E159" i="245" s="1"/>
  <c r="R150" i="245"/>
  <c r="B154" i="245"/>
  <c r="E154" i="245" s="1"/>
  <c r="AC5" i="245" s="1"/>
  <c r="AC6" i="245" s="1"/>
  <c r="S150" i="245"/>
  <c r="B156" i="245"/>
  <c r="E156" i="245" s="1"/>
  <c r="R162" i="249"/>
  <c r="E172" i="219"/>
  <c r="E170" i="219"/>
  <c r="W151" i="247"/>
  <c r="U166" i="262"/>
  <c r="O158" i="262"/>
  <c r="U167" i="262" s="1"/>
  <c r="U169" i="262" s="1"/>
  <c r="U160" i="249"/>
  <c r="O152" i="249"/>
  <c r="U161" i="249" s="1"/>
  <c r="U163" i="249" s="1"/>
  <c r="V160" i="249"/>
  <c r="P152" i="249"/>
  <c r="V161" i="249" s="1"/>
  <c r="V163" i="249" s="1"/>
  <c r="U160" i="248"/>
  <c r="O152" i="248"/>
  <c r="U161" i="248" s="1"/>
  <c r="U163" i="248" s="1"/>
  <c r="V160" i="248"/>
  <c r="P152" i="248"/>
  <c r="V161" i="248" s="1"/>
  <c r="V163" i="248" s="1"/>
  <c r="T159" i="247"/>
  <c r="N151" i="247"/>
  <c r="T160" i="247" s="1"/>
  <c r="T162" i="247" s="1"/>
  <c r="Q151" i="246"/>
  <c r="B154" i="246"/>
  <c r="P143" i="233"/>
  <c r="V152" i="233" s="1"/>
  <c r="V154" i="233" s="1"/>
  <c r="F153" i="233" s="1"/>
  <c r="V151" i="233"/>
  <c r="L149" i="242"/>
  <c r="Q158" i="242" s="1"/>
  <c r="Q160" i="242" s="1"/>
  <c r="Q157" i="242"/>
  <c r="O150" i="246"/>
  <c r="U159" i="246" s="1"/>
  <c r="U161" i="246" s="1"/>
  <c r="U158" i="246"/>
  <c r="B153" i="245"/>
  <c r="Q150" i="245"/>
  <c r="B166" i="262"/>
  <c r="F166" i="262" s="1"/>
  <c r="U159" i="262"/>
  <c r="B167" i="262"/>
  <c r="F167" i="262" s="1"/>
  <c r="V159" i="262"/>
  <c r="W159" i="262"/>
  <c r="B168" i="262"/>
  <c r="F168" i="262" s="1"/>
  <c r="S159" i="262"/>
  <c r="B163" i="262"/>
  <c r="X158" i="262"/>
  <c r="B165" i="262"/>
  <c r="F165" i="262" s="1"/>
  <c r="G165" i="262" s="1"/>
  <c r="T159" i="262"/>
  <c r="B159" i="248"/>
  <c r="E159" i="248" s="1"/>
  <c r="F159" i="248" s="1"/>
  <c r="S153" i="248"/>
  <c r="V153" i="248"/>
  <c r="B162" i="248"/>
  <c r="E162" i="248" s="1"/>
  <c r="B159" i="247"/>
  <c r="E159" i="247" s="1"/>
  <c r="T152" i="247"/>
  <c r="R152" i="247"/>
  <c r="B156" i="247"/>
  <c r="N152" i="248"/>
  <c r="T161" i="248" s="1"/>
  <c r="T163" i="248" s="1"/>
  <c r="T160" i="248"/>
  <c r="X21" i="219"/>
  <c r="V162" i="219"/>
  <c r="B166" i="219"/>
  <c r="P163" i="219"/>
  <c r="AA5" i="219" s="1"/>
  <c r="AC5" i="219" s="1"/>
  <c r="AH5" i="219" s="1"/>
  <c r="B155" i="246"/>
  <c r="E155" i="246" s="1"/>
  <c r="AC5" i="246" s="1"/>
  <c r="AC6" i="246" s="1"/>
  <c r="R151" i="246"/>
  <c r="B158" i="246"/>
  <c r="E158" i="246" s="1"/>
  <c r="T151" i="246"/>
  <c r="B159" i="246"/>
  <c r="E159" i="246" s="1"/>
  <c r="U151" i="246"/>
  <c r="B157" i="246"/>
  <c r="E157" i="246" s="1"/>
  <c r="S151" i="246"/>
  <c r="V151" i="246"/>
  <c r="B160" i="246"/>
  <c r="E160" i="246" s="1"/>
  <c r="S152" i="247"/>
  <c r="B158" i="247"/>
  <c r="E158" i="247" s="1"/>
  <c r="F158" i="247" s="1"/>
  <c r="W152" i="249"/>
  <c r="R165" i="259"/>
  <c r="R163" i="259" s="1"/>
  <c r="S165" i="263"/>
  <c r="S163" i="263" s="1"/>
  <c r="R165" i="261"/>
  <c r="R163" i="261" s="1"/>
  <c r="F165" i="260"/>
  <c r="R154" i="234"/>
  <c r="F152" i="233"/>
  <c r="F151" i="233"/>
  <c r="V152" i="247"/>
  <c r="B161" i="247"/>
  <c r="E161" i="247" s="1"/>
  <c r="Q160" i="249"/>
  <c r="L152" i="249"/>
  <c r="Q161" i="249" s="1"/>
  <c r="Q163" i="249" s="1"/>
  <c r="K152" i="249"/>
  <c r="P161" i="249" s="1"/>
  <c r="P163" i="249" s="1"/>
  <c r="P160" i="249"/>
  <c r="N152" i="249"/>
  <c r="T161" i="249" s="1"/>
  <c r="T163" i="249" s="1"/>
  <c r="T160" i="249"/>
  <c r="P160" i="248"/>
  <c r="K152" i="248"/>
  <c r="P161" i="248" s="1"/>
  <c r="P159" i="247"/>
  <c r="K151" i="247"/>
  <c r="P160" i="247" s="1"/>
  <c r="O143" i="234"/>
  <c r="U152" i="234" s="1"/>
  <c r="U154" i="234" s="1"/>
  <c r="F152" i="234" s="1"/>
  <c r="U151" i="234"/>
  <c r="M143" i="233"/>
  <c r="S152" i="233" s="1"/>
  <c r="S154" i="233" s="1"/>
  <c r="F150" i="233" s="1"/>
  <c r="S151" i="233"/>
  <c r="B147" i="233"/>
  <c r="Q144" i="233"/>
  <c r="AE5" i="233"/>
  <c r="K143" i="232"/>
  <c r="P152" i="232" s="1"/>
  <c r="P151" i="232"/>
  <c r="B147" i="232"/>
  <c r="Q144" i="232"/>
  <c r="N143" i="232"/>
  <c r="T152" i="232" s="1"/>
  <c r="T154" i="232" s="1"/>
  <c r="T151" i="232"/>
  <c r="P143" i="232"/>
  <c r="V152" i="232" s="1"/>
  <c r="V154" i="232" s="1"/>
  <c r="V151" i="232"/>
  <c r="W163" i="276"/>
  <c r="B170" i="276"/>
  <c r="F170" i="276" s="1"/>
  <c r="X163" i="276"/>
  <c r="B171" i="276"/>
  <c r="F171" i="276" s="1"/>
  <c r="Y163" i="276"/>
  <c r="B172" i="276"/>
  <c r="F172" i="276" s="1"/>
  <c r="U163" i="276"/>
  <c r="B167" i="276"/>
  <c r="F167" i="276" s="1"/>
  <c r="V163" i="276"/>
  <c r="B169" i="276"/>
  <c r="F169" i="276" s="1"/>
  <c r="R161" i="272"/>
  <c r="B164" i="272"/>
  <c r="F164" i="272" s="1"/>
  <c r="Y57" i="238"/>
  <c r="W145" i="238"/>
  <c r="M144" i="220"/>
  <c r="S153" i="220" s="1"/>
  <c r="S155" i="220" s="1"/>
  <c r="S152" i="220"/>
  <c r="B157" i="249"/>
  <c r="R153" i="249"/>
  <c r="S153" i="249"/>
  <c r="B159" i="249"/>
  <c r="E159" i="249" s="1"/>
  <c r="F159" i="249" s="1"/>
  <c r="T153" i="249"/>
  <c r="B160" i="249"/>
  <c r="E160" i="249" s="1"/>
  <c r="B161" i="249"/>
  <c r="E161" i="249" s="1"/>
  <c r="U153" i="249"/>
  <c r="B162" i="249"/>
  <c r="E162" i="249" s="1"/>
  <c r="V153" i="249"/>
  <c r="R144" i="232"/>
  <c r="B148" i="232"/>
  <c r="E148" i="232" s="1"/>
  <c r="AC5" i="232" s="1"/>
  <c r="U144" i="232"/>
  <c r="B152" i="232"/>
  <c r="E152" i="232" s="1"/>
  <c r="T144" i="232"/>
  <c r="B151" i="232"/>
  <c r="E151" i="232" s="1"/>
  <c r="V144" i="232"/>
  <c r="B153" i="232"/>
  <c r="E153" i="232" s="1"/>
  <c r="S144" i="232"/>
  <c r="B150" i="232"/>
  <c r="E150" i="232" s="1"/>
  <c r="F164" i="260"/>
  <c r="Z162" i="274"/>
  <c r="X160" i="272"/>
  <c r="Y4" i="246"/>
  <c r="W150" i="246"/>
  <c r="Y3" i="245"/>
  <c r="W149" i="245"/>
  <c r="Y3" i="234"/>
  <c r="W143" i="234"/>
  <c r="Y4" i="233"/>
  <c r="W143" i="233"/>
  <c r="X155" i="263"/>
  <c r="R156" i="263"/>
  <c r="B159" i="263"/>
  <c r="Y3" i="232"/>
  <c r="W143" i="232"/>
  <c r="B161" i="248"/>
  <c r="E161" i="248" s="1"/>
  <c r="U153" i="248"/>
  <c r="U150" i="244"/>
  <c r="B158" i="244"/>
  <c r="E158" i="244" s="1"/>
  <c r="AG5" i="244" s="1"/>
  <c r="AG6" i="244" s="1"/>
  <c r="S150" i="244"/>
  <c r="B156" i="244"/>
  <c r="E156" i="244" s="1"/>
  <c r="AE5" i="244" s="1"/>
  <c r="AE6" i="244" s="1"/>
  <c r="B159" i="244"/>
  <c r="E159" i="244" s="1"/>
  <c r="AH5" i="244" s="1"/>
  <c r="AH6" i="244" s="1"/>
  <c r="V150" i="244"/>
  <c r="R150" i="244"/>
  <c r="B154" i="244"/>
  <c r="E154" i="244" s="1"/>
  <c r="AC5" i="244" s="1"/>
  <c r="AC6" i="244" s="1"/>
  <c r="T150" i="244"/>
  <c r="B157" i="244"/>
  <c r="E157" i="244" s="1"/>
  <c r="Q142" i="230"/>
  <c r="B146" i="230"/>
  <c r="D146" i="230" s="1"/>
  <c r="AB5" i="230" s="1"/>
  <c r="T142" i="230"/>
  <c r="B150" i="230"/>
  <c r="D150" i="230" s="1"/>
  <c r="AF5" i="230" s="1"/>
  <c r="U142" i="230"/>
  <c r="B151" i="230"/>
  <c r="D151" i="230" s="1"/>
  <c r="AG5" i="230" s="1"/>
  <c r="R142" i="230"/>
  <c r="B148" i="230"/>
  <c r="D148" i="230" s="1"/>
  <c r="AD5" i="230" s="1"/>
  <c r="S142" i="230"/>
  <c r="B149" i="230"/>
  <c r="D149" i="230" s="1"/>
  <c r="AE5" i="230" s="1"/>
  <c r="B159" i="259"/>
  <c r="E159" i="259" s="1"/>
  <c r="Q156" i="259"/>
  <c r="W155" i="259"/>
  <c r="P155" i="259"/>
  <c r="V164" i="259" s="1"/>
  <c r="V166" i="259" s="1"/>
  <c r="V163" i="259"/>
  <c r="P163" i="259"/>
  <c r="K155" i="259"/>
  <c r="P164" i="259" s="1"/>
  <c r="L155" i="263"/>
  <c r="Q164" i="263" s="1"/>
  <c r="Q163" i="263"/>
  <c r="Q155" i="263"/>
  <c r="W164" i="263" s="1"/>
  <c r="W166" i="263" s="1"/>
  <c r="W163" i="263"/>
  <c r="Q166" i="262"/>
  <c r="L158" i="262"/>
  <c r="Q167" i="262" s="1"/>
  <c r="Q158" i="262"/>
  <c r="W167" i="262" s="1"/>
  <c r="W169" i="262" s="1"/>
  <c r="W166" i="262"/>
  <c r="P163" i="261"/>
  <c r="K155" i="261"/>
  <c r="P164" i="261" s="1"/>
  <c r="W155" i="261"/>
  <c r="Q156" i="261"/>
  <c r="B159" i="261"/>
  <c r="P163" i="260"/>
  <c r="K155" i="260"/>
  <c r="P164" i="260" s="1"/>
  <c r="B159" i="260"/>
  <c r="Q156" i="260"/>
  <c r="W155" i="260"/>
  <c r="N155" i="260"/>
  <c r="T164" i="260" s="1"/>
  <c r="T166" i="260" s="1"/>
  <c r="F163" i="260" s="1"/>
  <c r="T163" i="260"/>
  <c r="M141" i="224"/>
  <c r="S150" i="224" s="1"/>
  <c r="S152" i="224" s="1"/>
  <c r="E149" i="224" s="1"/>
  <c r="S149" i="224"/>
  <c r="K141" i="222"/>
  <c r="P150" i="222" s="1"/>
  <c r="P149" i="222"/>
  <c r="M141" i="222"/>
  <c r="S150" i="222" s="1"/>
  <c r="S152" i="222" s="1"/>
  <c r="S149" i="222"/>
  <c r="J144" i="220"/>
  <c r="O153" i="220" s="1"/>
  <c r="O155" i="220" s="1"/>
  <c r="O152" i="220"/>
  <c r="K141" i="221"/>
  <c r="P150" i="221" s="1"/>
  <c r="P152" i="221" s="1"/>
  <c r="P149" i="221"/>
  <c r="Q164" i="282"/>
  <c r="W173" i="282" s="1"/>
  <c r="W175" i="282" s="1"/>
  <c r="G172" i="282" s="1"/>
  <c r="W176" i="282"/>
  <c r="U174" i="282"/>
  <c r="S164" i="282"/>
  <c r="Y173" i="282" s="1"/>
  <c r="Y175" i="282" s="1"/>
  <c r="G174" i="282" s="1"/>
  <c r="Y176" i="282"/>
  <c r="R164" i="282"/>
  <c r="X173" i="282" s="1"/>
  <c r="X175" i="282" s="1"/>
  <c r="G173" i="282" s="1"/>
  <c r="X176" i="282"/>
  <c r="B168" i="282"/>
  <c r="T165" i="282"/>
  <c r="Z164" i="282"/>
  <c r="S165" i="281"/>
  <c r="Y174" i="281" s="1"/>
  <c r="Y176" i="281" s="1"/>
  <c r="G175" i="281" s="1"/>
  <c r="Y177" i="281"/>
  <c r="Q165" i="281"/>
  <c r="W174" i="281" s="1"/>
  <c r="W176" i="281" s="1"/>
  <c r="G173" i="281" s="1"/>
  <c r="W177" i="281"/>
  <c r="R165" i="281"/>
  <c r="X174" i="281" s="1"/>
  <c r="X176" i="281" s="1"/>
  <c r="G174" i="281" s="1"/>
  <c r="X177" i="281"/>
  <c r="B169" i="281"/>
  <c r="T166" i="281"/>
  <c r="Z165" i="281"/>
  <c r="Q163" i="280"/>
  <c r="W172" i="280" s="1"/>
  <c r="W174" i="280" s="1"/>
  <c r="G171" i="280" s="1"/>
  <c r="W175" i="280"/>
  <c r="P163" i="280"/>
  <c r="V172" i="280" s="1"/>
  <c r="V174" i="280" s="1"/>
  <c r="G170" i="280" s="1"/>
  <c r="V175" i="280"/>
  <c r="U173" i="280"/>
  <c r="S163" i="280"/>
  <c r="Y172" i="280" s="1"/>
  <c r="Y174" i="280" s="1"/>
  <c r="G173" i="280" s="1"/>
  <c r="Y175" i="280"/>
  <c r="R163" i="280"/>
  <c r="X172" i="280" s="1"/>
  <c r="X174" i="280" s="1"/>
  <c r="G172" i="280" s="1"/>
  <c r="X175" i="280"/>
  <c r="B167" i="280"/>
  <c r="T164" i="280"/>
  <c r="Z163" i="280"/>
  <c r="Q163" i="278"/>
  <c r="W172" i="278" s="1"/>
  <c r="W174" i="278" s="1"/>
  <c r="W175" i="278"/>
  <c r="P163" i="278"/>
  <c r="V172" i="278" s="1"/>
  <c r="V174" i="278" s="1"/>
  <c r="V175" i="278"/>
  <c r="S163" i="278"/>
  <c r="Y172" i="278" s="1"/>
  <c r="Y174" i="278" s="1"/>
  <c r="Y175" i="278"/>
  <c r="U173" i="278"/>
  <c r="R163" i="278"/>
  <c r="X172" i="278" s="1"/>
  <c r="X174" i="278" s="1"/>
  <c r="X175" i="278"/>
  <c r="B167" i="278"/>
  <c r="T164" i="278"/>
  <c r="Z163" i="278"/>
  <c r="Q163" i="277"/>
  <c r="W172" i="277" s="1"/>
  <c r="W174" i="277" s="1"/>
  <c r="W175" i="277"/>
  <c r="P163" i="277"/>
  <c r="V172" i="277" s="1"/>
  <c r="V174" i="277" s="1"/>
  <c r="V175" i="277"/>
  <c r="U173" i="277"/>
  <c r="R163" i="277"/>
  <c r="X172" i="277" s="1"/>
  <c r="X174" i="277" s="1"/>
  <c r="X175" i="277"/>
  <c r="Z163" i="277"/>
  <c r="T164" i="277"/>
  <c r="B167" i="277"/>
  <c r="P162" i="276"/>
  <c r="V171" i="276" s="1"/>
  <c r="V173" i="276" s="1"/>
  <c r="V174" i="276"/>
  <c r="U172" i="276"/>
  <c r="S162" i="276"/>
  <c r="Y171" i="276" s="1"/>
  <c r="Y173" i="276" s="1"/>
  <c r="Y174" i="276"/>
  <c r="R162" i="276"/>
  <c r="X171" i="276" s="1"/>
  <c r="X173" i="276" s="1"/>
  <c r="X174" i="276"/>
  <c r="Q162" i="276"/>
  <c r="W171" i="276" s="1"/>
  <c r="W173" i="276" s="1"/>
  <c r="W174" i="276"/>
  <c r="B166" i="276"/>
  <c r="T163" i="276"/>
  <c r="Z162" i="276"/>
  <c r="S162" i="275"/>
  <c r="Y171" i="275" s="1"/>
  <c r="Y173" i="275" s="1"/>
  <c r="Y174" i="275"/>
  <c r="U172" i="275"/>
  <c r="P162" i="275"/>
  <c r="V171" i="275" s="1"/>
  <c r="V173" i="275" s="1"/>
  <c r="V174" i="275"/>
  <c r="R162" i="275"/>
  <c r="X171" i="275" s="1"/>
  <c r="X173" i="275" s="1"/>
  <c r="X174" i="275"/>
  <c r="Q162" i="275"/>
  <c r="W171" i="275" s="1"/>
  <c r="W173" i="275" s="1"/>
  <c r="W174" i="275"/>
  <c r="B166" i="275"/>
  <c r="T163" i="275"/>
  <c r="Z162" i="275"/>
  <c r="F166" i="274"/>
  <c r="U171" i="274"/>
  <c r="S173" i="274"/>
  <c r="U173" i="274" s="1"/>
  <c r="P160" i="272"/>
  <c r="V169" i="272" s="1"/>
  <c r="V171" i="272" s="1"/>
  <c r="V172" i="272"/>
  <c r="Q160" i="272"/>
  <c r="W169" i="272" s="1"/>
  <c r="W171" i="272" s="1"/>
  <c r="W172" i="272"/>
  <c r="O160" i="272"/>
  <c r="U169" i="272" s="1"/>
  <c r="U171" i="272" s="1"/>
  <c r="U172" i="272"/>
  <c r="S170" i="272"/>
  <c r="X172" i="271"/>
  <c r="R160" i="271"/>
  <c r="X169" i="271" s="1"/>
  <c r="X171" i="271" s="1"/>
  <c r="Y172" i="271"/>
  <c r="S160" i="271"/>
  <c r="Y169" i="271" s="1"/>
  <c r="Y171" i="271" s="1"/>
  <c r="U170" i="271"/>
  <c r="O160" i="271"/>
  <c r="T169" i="271" s="1"/>
  <c r="T171" i="271" s="1"/>
  <c r="T168" i="271"/>
  <c r="Z160" i="271"/>
  <c r="T161" i="271"/>
  <c r="B164" i="271"/>
  <c r="Q168" i="270"/>
  <c r="L160" i="270"/>
  <c r="Q169" i="270" s="1"/>
  <c r="S170" i="270"/>
  <c r="S168" i="270" s="1"/>
  <c r="B164" i="270"/>
  <c r="R161" i="270"/>
  <c r="X160" i="270"/>
  <c r="S165" i="268"/>
  <c r="S163" i="268" s="1"/>
  <c r="B159" i="268"/>
  <c r="R156" i="268"/>
  <c r="X155" i="268"/>
  <c r="S165" i="267"/>
  <c r="S163" i="267" s="1"/>
  <c r="X155" i="267"/>
  <c r="R156" i="267"/>
  <c r="B159" i="267"/>
  <c r="S165" i="264"/>
  <c r="S163" i="264" s="1"/>
  <c r="X155" i="264"/>
  <c r="R156" i="264"/>
  <c r="B159" i="264"/>
  <c r="W157" i="257"/>
  <c r="Q158" i="257"/>
  <c r="B161" i="257"/>
  <c r="B160" i="256"/>
  <c r="W156" i="256"/>
  <c r="Q157" i="256"/>
  <c r="R166" i="256"/>
  <c r="R164" i="256" s="1"/>
  <c r="W151" i="251"/>
  <c r="Y3" i="251"/>
  <c r="Q152" i="251"/>
  <c r="B155" i="251"/>
  <c r="Q153" i="248"/>
  <c r="W152" i="248"/>
  <c r="B156" i="248"/>
  <c r="B157" i="248"/>
  <c r="E157" i="248" s="1"/>
  <c r="R153" i="248"/>
  <c r="B153" i="244"/>
  <c r="Q150" i="244"/>
  <c r="W149" i="244"/>
  <c r="Y2" i="244"/>
  <c r="B153" i="243"/>
  <c r="Q150" i="243"/>
  <c r="Y2" i="243"/>
  <c r="W149" i="243"/>
  <c r="AH5" i="242"/>
  <c r="AH6" i="242" s="1"/>
  <c r="AG5" i="242"/>
  <c r="AG6" i="242" s="1"/>
  <c r="AF5" i="242"/>
  <c r="AF6" i="242" s="1"/>
  <c r="Q150" i="242"/>
  <c r="B153" i="242"/>
  <c r="Y2" i="242"/>
  <c r="W149" i="242"/>
  <c r="AE5" i="242"/>
  <c r="AE6" i="242" s="1"/>
  <c r="U162" i="241"/>
  <c r="O150" i="241"/>
  <c r="U159" i="241" s="1"/>
  <c r="U161" i="241" s="1"/>
  <c r="F159" i="241" s="1"/>
  <c r="V162" i="241"/>
  <c r="P150" i="241"/>
  <c r="V159" i="241" s="1"/>
  <c r="V161" i="241" s="1"/>
  <c r="F160" i="241" s="1"/>
  <c r="B154" i="241"/>
  <c r="Q151" i="241"/>
  <c r="Y2" i="241"/>
  <c r="W150" i="241"/>
  <c r="F154" i="238"/>
  <c r="AG5" i="238"/>
  <c r="B149" i="238"/>
  <c r="Q146" i="238"/>
  <c r="F152" i="238"/>
  <c r="AE5" i="238"/>
  <c r="E152" i="237"/>
  <c r="B146" i="231"/>
  <c r="Q143" i="231"/>
  <c r="W142" i="231"/>
  <c r="Y2" i="231"/>
  <c r="AF5" i="231"/>
  <c r="P142" i="230"/>
  <c r="B145" i="230"/>
  <c r="V141" i="230"/>
  <c r="X2" i="230"/>
  <c r="B145" i="229"/>
  <c r="P142" i="229"/>
  <c r="V141" i="229"/>
  <c r="X2" i="229"/>
  <c r="Q151" i="227"/>
  <c r="Q149" i="227" s="1"/>
  <c r="AE5" i="227"/>
  <c r="AD5" i="227"/>
  <c r="X2" i="227"/>
  <c r="V141" i="227"/>
  <c r="P142" i="227"/>
  <c r="B145" i="227"/>
  <c r="AG5" i="227"/>
  <c r="AF5" i="227"/>
  <c r="AE5" i="224"/>
  <c r="P142" i="224"/>
  <c r="B145" i="224"/>
  <c r="V141" i="224"/>
  <c r="X2" i="224"/>
  <c r="E148" i="224"/>
  <c r="AD5" i="224"/>
  <c r="AG5" i="224"/>
  <c r="AF5" i="224"/>
  <c r="Q172" i="219"/>
  <c r="Q170" i="219" s="1"/>
  <c r="B145" i="222"/>
  <c r="P142" i="222"/>
  <c r="V141" i="222"/>
  <c r="X2" i="222"/>
  <c r="B145" i="221"/>
  <c r="P142" i="221"/>
  <c r="V141" i="221"/>
  <c r="X2" i="221"/>
  <c r="X2" i="220"/>
  <c r="V144" i="220"/>
  <c r="B148" i="220"/>
  <c r="P145" i="220"/>
  <c r="F151" i="234"/>
  <c r="AF5" i="234"/>
  <c r="F153" i="234"/>
  <c r="AH5" i="234"/>
  <c r="AG5" i="234"/>
  <c r="B160" i="259"/>
  <c r="R156" i="259"/>
  <c r="B164" i="259"/>
  <c r="E164" i="259" s="1"/>
  <c r="F164" i="259" s="1"/>
  <c r="U156" i="259"/>
  <c r="B165" i="259"/>
  <c r="E165" i="259" s="1"/>
  <c r="V156" i="259"/>
  <c r="B163" i="259"/>
  <c r="E163" i="259" s="1"/>
  <c r="T156" i="259"/>
  <c r="B162" i="259"/>
  <c r="E162" i="259" s="1"/>
  <c r="S156" i="259"/>
  <c r="B168" i="278"/>
  <c r="F168" i="278" s="1"/>
  <c r="U164" i="278"/>
  <c r="V164" i="278"/>
  <c r="B170" i="278"/>
  <c r="F170" i="278" s="1"/>
  <c r="W164" i="278"/>
  <c r="B171" i="278"/>
  <c r="F171" i="278" s="1"/>
  <c r="X164" i="278"/>
  <c r="B172" i="278"/>
  <c r="F172" i="278" s="1"/>
  <c r="Y164" i="278"/>
  <c r="B173" i="278"/>
  <c r="F173" i="278" s="1"/>
  <c r="Y175" i="277"/>
  <c r="S163" i="277"/>
  <c r="Y172" i="277" s="1"/>
  <c r="Y174" i="277" s="1"/>
  <c r="Y171" i="277"/>
  <c r="B168" i="277"/>
  <c r="F168" i="277" s="1"/>
  <c r="U164" i="277"/>
  <c r="B170" i="277"/>
  <c r="F170" i="277" s="1"/>
  <c r="V164" i="277"/>
  <c r="B171" i="277"/>
  <c r="F171" i="277" s="1"/>
  <c r="W164" i="277"/>
  <c r="B172" i="277"/>
  <c r="F172" i="277" s="1"/>
  <c r="X164" i="277"/>
  <c r="B173" i="277"/>
  <c r="F173" i="277" s="1"/>
  <c r="Y164" i="277"/>
  <c r="B167" i="274"/>
  <c r="U163" i="274"/>
  <c r="X163" i="274"/>
  <c r="B171" i="274"/>
  <c r="F171" i="274" s="1"/>
  <c r="G171" i="274" s="1"/>
  <c r="B169" i="274"/>
  <c r="F169" i="274" s="1"/>
  <c r="G169" i="274" s="1"/>
  <c r="V163" i="274"/>
  <c r="W163" i="274"/>
  <c r="B170" i="274"/>
  <c r="F170" i="274" s="1"/>
  <c r="G170" i="274" s="1"/>
  <c r="B172" i="274"/>
  <c r="F172" i="274" s="1"/>
  <c r="G172" i="274" s="1"/>
  <c r="Y163" i="274"/>
  <c r="B167" i="272"/>
  <c r="F167" i="272" s="1"/>
  <c r="T161" i="272"/>
  <c r="V161" i="272"/>
  <c r="B169" i="272"/>
  <c r="F169" i="272" s="1"/>
  <c r="B165" i="272"/>
  <c r="S161" i="272"/>
  <c r="B170" i="272"/>
  <c r="F170" i="272" s="1"/>
  <c r="W161" i="272"/>
  <c r="Q160" i="271"/>
  <c r="W169" i="271" s="1"/>
  <c r="W171" i="271" s="1"/>
  <c r="W172" i="271"/>
  <c r="W168" i="271"/>
  <c r="B168" i="271"/>
  <c r="F168" i="271" s="1"/>
  <c r="W161" i="271"/>
  <c r="B169" i="271"/>
  <c r="F169" i="271" s="1"/>
  <c r="X161" i="271"/>
  <c r="B170" i="271"/>
  <c r="F170" i="271" s="1"/>
  <c r="Y161" i="271"/>
  <c r="B167" i="271"/>
  <c r="F167" i="271" s="1"/>
  <c r="V161" i="271"/>
  <c r="B165" i="271"/>
  <c r="F165" i="271" s="1"/>
  <c r="U161" i="271"/>
  <c r="T156" i="263"/>
  <c r="B162" i="263"/>
  <c r="F162" i="263" s="1"/>
  <c r="B166" i="257"/>
  <c r="E166" i="257" s="1"/>
  <c r="U158" i="257"/>
  <c r="B167" i="257"/>
  <c r="E167" i="257" s="1"/>
  <c r="V158" i="257"/>
  <c r="B165" i="257"/>
  <c r="E165" i="257" s="1"/>
  <c r="T158" i="257"/>
  <c r="B162" i="257"/>
  <c r="E162" i="257" s="1"/>
  <c r="R158" i="257"/>
  <c r="B164" i="257"/>
  <c r="E164" i="257" s="1"/>
  <c r="S158" i="257"/>
  <c r="B159" i="251"/>
  <c r="E159" i="251" s="1"/>
  <c r="T152" i="251"/>
  <c r="S152" i="251"/>
  <c r="B158" i="251"/>
  <c r="E158" i="251" s="1"/>
  <c r="F158" i="251" s="1"/>
  <c r="B161" i="251"/>
  <c r="E161" i="251" s="1"/>
  <c r="V152" i="251"/>
  <c r="B160" i="251"/>
  <c r="E160" i="251" s="1"/>
  <c r="U152" i="251"/>
  <c r="B156" i="251"/>
  <c r="E156" i="251" s="1"/>
  <c r="R152" i="251"/>
  <c r="T153" i="248"/>
  <c r="B160" i="248"/>
  <c r="E160" i="248" s="1"/>
  <c r="B157" i="243"/>
  <c r="E157" i="243" s="1"/>
  <c r="T150" i="243"/>
  <c r="U150" i="243"/>
  <c r="B158" i="243"/>
  <c r="E158" i="243" s="1"/>
  <c r="S150" i="243"/>
  <c r="B156" i="243"/>
  <c r="E156" i="243" s="1"/>
  <c r="B154" i="243"/>
  <c r="E154" i="243" s="1"/>
  <c r="AC5" i="243" s="1"/>
  <c r="AC6" i="243" s="1"/>
  <c r="R150" i="243"/>
  <c r="B159" i="243"/>
  <c r="E159" i="243" s="1"/>
  <c r="V150" i="243"/>
  <c r="B157" i="241"/>
  <c r="E157" i="241" s="1"/>
  <c r="S151" i="241"/>
  <c r="B151" i="229"/>
  <c r="D151" i="229" s="1"/>
  <c r="U142" i="229"/>
  <c r="B150" i="229"/>
  <c r="D150" i="229" s="1"/>
  <c r="T142" i="229"/>
  <c r="R142" i="229"/>
  <c r="B148" i="229"/>
  <c r="D148" i="229" s="1"/>
  <c r="Q142" i="229"/>
  <c r="B146" i="229"/>
  <c r="D146" i="229" s="1"/>
  <c r="S142" i="229"/>
  <c r="B149" i="229"/>
  <c r="D149" i="229" s="1"/>
  <c r="T145" i="220"/>
  <c r="B153" i="220"/>
  <c r="D153" i="220" s="1"/>
  <c r="U145" i="220"/>
  <c r="B154" i="220"/>
  <c r="D154" i="220" s="1"/>
  <c r="R145" i="220"/>
  <c r="B151" i="220"/>
  <c r="D151" i="220" s="1"/>
  <c r="S145" i="220"/>
  <c r="B152" i="220"/>
  <c r="D152" i="220" s="1"/>
  <c r="Q145" i="220"/>
  <c r="B149" i="220"/>
  <c r="D149" i="220" s="1"/>
  <c r="AB5" i="220" s="1"/>
  <c r="V176" i="282"/>
  <c r="P164" i="282"/>
  <c r="V173" i="282" s="1"/>
  <c r="V175" i="282" s="1"/>
  <c r="G171" i="282" s="1"/>
  <c r="S176" i="281"/>
  <c r="U176" i="281" s="1"/>
  <c r="U174" i="281"/>
  <c r="V177" i="281"/>
  <c r="P165" i="281"/>
  <c r="V174" i="281" s="1"/>
  <c r="V176" i="281" s="1"/>
  <c r="G172" i="281" s="1"/>
  <c r="P160" i="271"/>
  <c r="V169" i="271" s="1"/>
  <c r="V171" i="271" s="1"/>
  <c r="V172" i="271"/>
  <c r="B160" i="247"/>
  <c r="E160" i="247" s="1"/>
  <c r="F160" i="247" s="1"/>
  <c r="U152" i="247"/>
  <c r="P160" i="244"/>
  <c r="P160" i="243"/>
  <c r="R160" i="243" s="1"/>
  <c r="R158" i="243"/>
  <c r="S162" i="241"/>
  <c r="M150" i="241"/>
  <c r="S159" i="241" s="1"/>
  <c r="S161" i="241" s="1"/>
  <c r="N150" i="241"/>
  <c r="T159" i="241" s="1"/>
  <c r="T161" i="241" s="1"/>
  <c r="F158" i="241" s="1"/>
  <c r="T162" i="241"/>
  <c r="P161" i="246"/>
  <c r="O152" i="230"/>
  <c r="O152" i="224"/>
  <c r="O152" i="222"/>
  <c r="N164" i="282"/>
  <c r="S173" i="282" s="1"/>
  <c r="S172" i="282"/>
  <c r="O164" i="282"/>
  <c r="T173" i="282" s="1"/>
  <c r="T175" i="282" s="1"/>
  <c r="T172" i="282"/>
  <c r="O163" i="280"/>
  <c r="T172" i="280" s="1"/>
  <c r="T174" i="280" s="1"/>
  <c r="T171" i="280"/>
  <c r="N163" i="280"/>
  <c r="S172" i="280" s="1"/>
  <c r="S171" i="280"/>
  <c r="N163" i="278"/>
  <c r="S172" i="278" s="1"/>
  <c r="S171" i="278"/>
  <c r="N163" i="277"/>
  <c r="S172" i="277" s="1"/>
  <c r="S171" i="277"/>
  <c r="O163" i="277"/>
  <c r="T172" i="277" s="1"/>
  <c r="T174" i="277" s="1"/>
  <c r="T171" i="277"/>
  <c r="N162" i="276"/>
  <c r="S171" i="276" s="1"/>
  <c r="S170" i="276"/>
  <c r="N162" i="275"/>
  <c r="S171" i="275" s="1"/>
  <c r="S170" i="275"/>
  <c r="L160" i="272"/>
  <c r="Q169" i="272" s="1"/>
  <c r="Q168" i="272"/>
  <c r="N160" i="271"/>
  <c r="S169" i="271" s="1"/>
  <c r="S168" i="271"/>
  <c r="M160" i="270"/>
  <c r="R169" i="270" s="1"/>
  <c r="R171" i="270" s="1"/>
  <c r="R168" i="270"/>
  <c r="P160" i="270"/>
  <c r="V169" i="270" s="1"/>
  <c r="V171" i="270" s="1"/>
  <c r="G169" i="270" s="1"/>
  <c r="V168" i="270"/>
  <c r="O160" i="270"/>
  <c r="U169" i="270" s="1"/>
  <c r="U171" i="270" s="1"/>
  <c r="G168" i="270" s="1"/>
  <c r="U168" i="270"/>
  <c r="N160" i="270"/>
  <c r="T169" i="270" s="1"/>
  <c r="T171" i="270" s="1"/>
  <c r="G167" i="270" s="1"/>
  <c r="T168" i="270"/>
  <c r="Q160" i="270"/>
  <c r="W169" i="270" s="1"/>
  <c r="W171" i="270" s="1"/>
  <c r="G170" i="270" s="1"/>
  <c r="W168" i="270"/>
  <c r="M155" i="268"/>
  <c r="R164" i="268" s="1"/>
  <c r="R166" i="268" s="1"/>
  <c r="R163" i="268"/>
  <c r="O155" i="268"/>
  <c r="U164" i="268" s="1"/>
  <c r="U166" i="268" s="1"/>
  <c r="G163" i="268" s="1"/>
  <c r="U163" i="268"/>
  <c r="P155" i="268"/>
  <c r="V164" i="268" s="1"/>
  <c r="V166" i="268" s="1"/>
  <c r="G164" i="268" s="1"/>
  <c r="V163" i="268"/>
  <c r="L155" i="268"/>
  <c r="Q164" i="268" s="1"/>
  <c r="Q163" i="268"/>
  <c r="Q155" i="268"/>
  <c r="W164" i="268" s="1"/>
  <c r="W166" i="268" s="1"/>
  <c r="G165" i="268" s="1"/>
  <c r="W163" i="268"/>
  <c r="N155" i="268"/>
  <c r="T164" i="268" s="1"/>
  <c r="T166" i="268" s="1"/>
  <c r="G162" i="268" s="1"/>
  <c r="T163" i="268"/>
  <c r="M155" i="267"/>
  <c r="R164" i="267" s="1"/>
  <c r="R166" i="267" s="1"/>
  <c r="R163" i="267"/>
  <c r="L155" i="267"/>
  <c r="Q164" i="267" s="1"/>
  <c r="Q163" i="267"/>
  <c r="O155" i="267"/>
  <c r="U164" i="267" s="1"/>
  <c r="U166" i="267" s="1"/>
  <c r="G163" i="267" s="1"/>
  <c r="U163" i="267"/>
  <c r="Q155" i="267"/>
  <c r="W164" i="267" s="1"/>
  <c r="W166" i="267" s="1"/>
  <c r="G165" i="267" s="1"/>
  <c r="W163" i="267"/>
  <c r="N155" i="267"/>
  <c r="T164" i="267" s="1"/>
  <c r="T166" i="267" s="1"/>
  <c r="G162" i="267" s="1"/>
  <c r="T163" i="267"/>
  <c r="P155" i="267"/>
  <c r="V164" i="267" s="1"/>
  <c r="V166" i="267" s="1"/>
  <c r="G164" i="267" s="1"/>
  <c r="V163" i="267"/>
  <c r="M155" i="264"/>
  <c r="R164" i="264" s="1"/>
  <c r="R166" i="264" s="1"/>
  <c r="R163" i="264"/>
  <c r="N155" i="264"/>
  <c r="T164" i="264" s="1"/>
  <c r="T166" i="264" s="1"/>
  <c r="G162" i="264" s="1"/>
  <c r="T163" i="264"/>
  <c r="P155" i="264"/>
  <c r="V164" i="264" s="1"/>
  <c r="V166" i="264" s="1"/>
  <c r="G164" i="264" s="1"/>
  <c r="V163" i="264"/>
  <c r="O155" i="264"/>
  <c r="U164" i="264" s="1"/>
  <c r="U166" i="264" s="1"/>
  <c r="G163" i="264" s="1"/>
  <c r="U163" i="264"/>
  <c r="L155" i="264"/>
  <c r="Q164" i="264" s="1"/>
  <c r="Q163" i="264"/>
  <c r="Q155" i="264"/>
  <c r="W164" i="264" s="1"/>
  <c r="W166" i="264" s="1"/>
  <c r="G165" i="264" s="1"/>
  <c r="W163" i="264"/>
  <c r="P157" i="257"/>
  <c r="V166" i="257" s="1"/>
  <c r="V168" i="257" s="1"/>
  <c r="V165" i="257"/>
  <c r="M157" i="257"/>
  <c r="S166" i="257" s="1"/>
  <c r="S168" i="257" s="1"/>
  <c r="S165" i="257"/>
  <c r="N157" i="257"/>
  <c r="T166" i="257" s="1"/>
  <c r="T168" i="257" s="1"/>
  <c r="T165" i="257"/>
  <c r="O157" i="257"/>
  <c r="U166" i="257" s="1"/>
  <c r="U168" i="257" s="1"/>
  <c r="U165" i="257"/>
  <c r="M156" i="256"/>
  <c r="S165" i="256" s="1"/>
  <c r="S167" i="256" s="1"/>
  <c r="S164" i="256"/>
  <c r="O156" i="256"/>
  <c r="U165" i="256" s="1"/>
  <c r="U167" i="256" s="1"/>
  <c r="U164" i="256"/>
  <c r="L156" i="256"/>
  <c r="Q165" i="256" s="1"/>
  <c r="Q167" i="256" s="1"/>
  <c r="Q164" i="256"/>
  <c r="K156" i="256"/>
  <c r="P165" i="256" s="1"/>
  <c r="P164" i="256"/>
  <c r="N156" i="256"/>
  <c r="T165" i="256" s="1"/>
  <c r="T167" i="256" s="1"/>
  <c r="T164" i="256"/>
  <c r="P156" i="256"/>
  <c r="V165" i="256" s="1"/>
  <c r="V167" i="256" s="1"/>
  <c r="V164" i="256"/>
  <c r="M149" i="244"/>
  <c r="S158" i="244" s="1"/>
  <c r="S160" i="244" s="1"/>
  <c r="S157" i="244"/>
  <c r="P149" i="244"/>
  <c r="V158" i="244" s="1"/>
  <c r="V160" i="244" s="1"/>
  <c r="V157" i="244"/>
  <c r="O149" i="244"/>
  <c r="U158" i="244" s="1"/>
  <c r="U160" i="244" s="1"/>
  <c r="U157" i="244"/>
  <c r="M149" i="243"/>
  <c r="S158" i="243" s="1"/>
  <c r="S160" i="243" s="1"/>
  <c r="S157" i="243"/>
  <c r="P149" i="243"/>
  <c r="V158" i="243" s="1"/>
  <c r="V160" i="243" s="1"/>
  <c r="V157" i="243"/>
  <c r="O149" i="243"/>
  <c r="U158" i="243" s="1"/>
  <c r="U160" i="243" s="1"/>
  <c r="U157" i="243"/>
  <c r="N149" i="242"/>
  <c r="T158" i="242" s="1"/>
  <c r="T160" i="242" s="1"/>
  <c r="F157" i="242" s="1"/>
  <c r="T157" i="242"/>
  <c r="M149" i="242"/>
  <c r="S158" i="242" s="1"/>
  <c r="S160" i="242" s="1"/>
  <c r="S157" i="242"/>
  <c r="P149" i="242"/>
  <c r="V158" i="242" s="1"/>
  <c r="V160" i="242" s="1"/>
  <c r="F159" i="242" s="1"/>
  <c r="V157" i="242"/>
  <c r="O149" i="242"/>
  <c r="U158" i="242" s="1"/>
  <c r="U160" i="242" s="1"/>
  <c r="F158" i="242" s="1"/>
  <c r="U157" i="242"/>
  <c r="R162" i="241"/>
  <c r="R158" i="241"/>
  <c r="L150" i="241"/>
  <c r="Q159" i="241" s="1"/>
  <c r="Q161" i="241" s="1"/>
  <c r="Q158" i="241"/>
  <c r="O142" i="231"/>
  <c r="U151" i="231" s="1"/>
  <c r="U153" i="231" s="1"/>
  <c r="U150" i="231"/>
  <c r="N142" i="231"/>
  <c r="T151" i="231" s="1"/>
  <c r="T153" i="231" s="1"/>
  <c r="F150" i="231" s="1"/>
  <c r="T150" i="231"/>
  <c r="K141" i="230"/>
  <c r="P150" i="230" s="1"/>
  <c r="P149" i="230"/>
  <c r="O141" i="230"/>
  <c r="U150" i="230" s="1"/>
  <c r="U152" i="230" s="1"/>
  <c r="U149" i="230"/>
  <c r="L141" i="230"/>
  <c r="R150" i="230" s="1"/>
  <c r="R152" i="230" s="1"/>
  <c r="R149" i="230"/>
  <c r="N141" i="230"/>
  <c r="T150" i="230" s="1"/>
  <c r="T152" i="230" s="1"/>
  <c r="T149" i="230"/>
  <c r="K141" i="229"/>
  <c r="P150" i="229" s="1"/>
  <c r="P149" i="229"/>
  <c r="O141" i="229"/>
  <c r="U150" i="229" s="1"/>
  <c r="U152" i="229" s="1"/>
  <c r="U149" i="229"/>
  <c r="L141" i="229"/>
  <c r="R150" i="229" s="1"/>
  <c r="R152" i="229" s="1"/>
  <c r="R149" i="229"/>
  <c r="N141" i="229"/>
  <c r="T150" i="229" s="1"/>
  <c r="T152" i="229" s="1"/>
  <c r="T149" i="229"/>
  <c r="J141" i="227"/>
  <c r="O150" i="227" s="1"/>
  <c r="O149" i="227"/>
  <c r="M141" i="227"/>
  <c r="S150" i="227" s="1"/>
  <c r="S152" i="227" s="1"/>
  <c r="E149" i="227" s="1"/>
  <c r="S149" i="227"/>
  <c r="O141" i="227"/>
  <c r="U150" i="227" s="1"/>
  <c r="U152" i="227" s="1"/>
  <c r="E151" i="227" s="1"/>
  <c r="U149" i="227"/>
  <c r="L141" i="227"/>
  <c r="R150" i="227" s="1"/>
  <c r="R152" i="227" s="1"/>
  <c r="E148" i="227" s="1"/>
  <c r="R149" i="227"/>
  <c r="N141" i="227"/>
  <c r="T150" i="227" s="1"/>
  <c r="T152" i="227" s="1"/>
  <c r="E150" i="227" s="1"/>
  <c r="T149" i="227"/>
  <c r="K141" i="224"/>
  <c r="P150" i="224" s="1"/>
  <c r="P149" i="224"/>
  <c r="O141" i="224"/>
  <c r="U150" i="224" s="1"/>
  <c r="U152" i="224" s="1"/>
  <c r="E151" i="224" s="1"/>
  <c r="U149" i="224"/>
  <c r="N141" i="224"/>
  <c r="T150" i="224" s="1"/>
  <c r="T152" i="224" s="1"/>
  <c r="E150" i="224" s="1"/>
  <c r="T149" i="224"/>
  <c r="J162" i="219"/>
  <c r="O171" i="219" s="1"/>
  <c r="O170" i="219"/>
  <c r="L162" i="219"/>
  <c r="R171" i="219" s="1"/>
  <c r="R173" i="219" s="1"/>
  <c r="E169" i="219" s="1"/>
  <c r="R170" i="219"/>
  <c r="L141" i="222"/>
  <c r="R150" i="222" s="1"/>
  <c r="R152" i="222" s="1"/>
  <c r="R149" i="222"/>
  <c r="N141" i="222"/>
  <c r="T150" i="222" s="1"/>
  <c r="T152" i="222" s="1"/>
  <c r="T149" i="222"/>
  <c r="N144" i="220"/>
  <c r="T153" i="220" s="1"/>
  <c r="T155" i="220" s="1"/>
  <c r="T152" i="220"/>
  <c r="K144" i="220"/>
  <c r="P153" i="220" s="1"/>
  <c r="P152" i="220"/>
  <c r="M141" i="221"/>
  <c r="S150" i="221" s="1"/>
  <c r="S152" i="221" s="1"/>
  <c r="S149" i="221"/>
  <c r="N141" i="221"/>
  <c r="T150" i="221" s="1"/>
  <c r="T152" i="221" s="1"/>
  <c r="T149" i="221"/>
  <c r="R152" i="234"/>
  <c r="R151" i="234"/>
  <c r="R151" i="232"/>
  <c r="U177" i="281"/>
  <c r="U173" i="281"/>
  <c r="O162" i="275"/>
  <c r="T171" i="275" s="1"/>
  <c r="T173" i="275" s="1"/>
  <c r="T170" i="275"/>
  <c r="L157" i="257"/>
  <c r="Q166" i="257" s="1"/>
  <c r="Q168" i="257" s="1"/>
  <c r="Q165" i="257"/>
  <c r="K157" i="257"/>
  <c r="P166" i="257" s="1"/>
  <c r="P165" i="257"/>
  <c r="P151" i="247"/>
  <c r="V160" i="247" s="1"/>
  <c r="V162" i="247" s="1"/>
  <c r="V159" i="247"/>
  <c r="L149" i="244"/>
  <c r="Q158" i="244" s="1"/>
  <c r="Q157" i="244"/>
  <c r="N149" i="243"/>
  <c r="T158" i="243" s="1"/>
  <c r="T160" i="243" s="1"/>
  <c r="T157" i="243"/>
  <c r="K149" i="242"/>
  <c r="P158" i="242" s="1"/>
  <c r="P157" i="242"/>
  <c r="K150" i="241"/>
  <c r="P159" i="241" s="1"/>
  <c r="P158" i="241"/>
  <c r="M142" i="231"/>
  <c r="S151" i="231" s="1"/>
  <c r="S153" i="231" s="1"/>
  <c r="S150" i="231"/>
  <c r="M141" i="230"/>
  <c r="S150" i="230" s="1"/>
  <c r="S152" i="230" s="1"/>
  <c r="S149" i="230"/>
  <c r="M141" i="229"/>
  <c r="S150" i="229" s="1"/>
  <c r="S152" i="229" s="1"/>
  <c r="S149" i="229"/>
  <c r="O141" i="222"/>
  <c r="U150" i="222" s="1"/>
  <c r="U152" i="222" s="1"/>
  <c r="U149" i="222"/>
  <c r="J141" i="221"/>
  <c r="O150" i="221" s="1"/>
  <c r="O149" i="221"/>
  <c r="B175" i="285"/>
  <c r="F175" i="285" s="1"/>
  <c r="G175" i="285" s="1"/>
  <c r="Y166" i="285"/>
  <c r="B174" i="285"/>
  <c r="F174" i="285" s="1"/>
  <c r="X166" i="285"/>
  <c r="B173" i="285"/>
  <c r="F173" i="285" s="1"/>
  <c r="G173" i="285" s="1"/>
  <c r="W166" i="285"/>
  <c r="B172" i="285"/>
  <c r="F172" i="285" s="1"/>
  <c r="G172" i="285" s="1"/>
  <c r="V166" i="285"/>
  <c r="B170" i="285"/>
  <c r="F170" i="285" s="1"/>
  <c r="U166" i="285"/>
  <c r="B169" i="285"/>
  <c r="T166" i="285"/>
  <c r="Z165" i="285"/>
  <c r="X177" i="285"/>
  <c r="R165" i="285"/>
  <c r="X174" i="285" s="1"/>
  <c r="X176" i="285" s="1"/>
  <c r="U175" i="285"/>
  <c r="S176" i="285"/>
  <c r="U176" i="285" s="1"/>
  <c r="X177" i="284"/>
  <c r="R165" i="284"/>
  <c r="X174" i="284" s="1"/>
  <c r="X176" i="284" s="1"/>
  <c r="B175" i="284"/>
  <c r="F175" i="284" s="1"/>
  <c r="Y166" i="284"/>
  <c r="B174" i="284"/>
  <c r="F174" i="284" s="1"/>
  <c r="X166" i="284"/>
  <c r="B173" i="284"/>
  <c r="F173" i="284" s="1"/>
  <c r="W166" i="284"/>
  <c r="B172" i="284"/>
  <c r="F172" i="284" s="1"/>
  <c r="V166" i="284"/>
  <c r="B170" i="284"/>
  <c r="F170" i="284" s="1"/>
  <c r="U166" i="284"/>
  <c r="B169" i="284"/>
  <c r="T166" i="284"/>
  <c r="Z165" i="284"/>
  <c r="Y177" i="284"/>
  <c r="S165" i="284"/>
  <c r="Y174" i="284" s="1"/>
  <c r="Y176" i="284" s="1"/>
  <c r="W177" i="284"/>
  <c r="Q165" i="284"/>
  <c r="W174" i="284" s="1"/>
  <c r="W176" i="284" s="1"/>
  <c r="U175" i="284"/>
  <c r="S176" i="284"/>
  <c r="U176" i="284" s="1"/>
  <c r="V177" i="284"/>
  <c r="P165" i="284"/>
  <c r="V174" i="284" s="1"/>
  <c r="V176" i="284" s="1"/>
  <c r="B175" i="283"/>
  <c r="F175" i="283" s="1"/>
  <c r="Y166" i="283"/>
  <c r="B174" i="283"/>
  <c r="F174" i="283" s="1"/>
  <c r="X166" i="283"/>
  <c r="B173" i="283"/>
  <c r="F173" i="283" s="1"/>
  <c r="W166" i="283"/>
  <c r="B172" i="283"/>
  <c r="F172" i="283" s="1"/>
  <c r="V166" i="283"/>
  <c r="B170" i="283"/>
  <c r="F170" i="283" s="1"/>
  <c r="U166" i="283"/>
  <c r="B169" i="283"/>
  <c r="T166" i="283"/>
  <c r="Z165" i="283"/>
  <c r="X177" i="283"/>
  <c r="R165" i="283"/>
  <c r="X174" i="283" s="1"/>
  <c r="X176" i="283" s="1"/>
  <c r="W177" i="283"/>
  <c r="Q165" i="283"/>
  <c r="W174" i="283" s="1"/>
  <c r="W176" i="283" s="1"/>
  <c r="Y177" i="283"/>
  <c r="S165" i="283"/>
  <c r="Y174" i="283" s="1"/>
  <c r="Y176" i="283" s="1"/>
  <c r="V177" i="283"/>
  <c r="P165" i="283"/>
  <c r="V174" i="283" s="1"/>
  <c r="V176" i="283" s="1"/>
  <c r="F156" i="242" l="1"/>
  <c r="B149" i="237"/>
  <c r="E147" i="237"/>
  <c r="AB5" i="237" s="1"/>
  <c r="AD5" i="237" s="1"/>
  <c r="F155" i="238"/>
  <c r="AH5" i="238"/>
  <c r="E158" i="239"/>
  <c r="F153" i="239"/>
  <c r="AD6" i="239"/>
  <c r="AI5" i="239"/>
  <c r="F165" i="261"/>
  <c r="F163" i="261"/>
  <c r="G167" i="262"/>
  <c r="E149" i="222"/>
  <c r="F163" i="256"/>
  <c r="F165" i="256"/>
  <c r="F164" i="256"/>
  <c r="F166" i="256"/>
  <c r="E150" i="222"/>
  <c r="E151" i="222"/>
  <c r="U177" i="283"/>
  <c r="U174" i="283"/>
  <c r="E147" i="234"/>
  <c r="AB5" i="234" s="1"/>
  <c r="AD5" i="234" s="1"/>
  <c r="B149" i="234"/>
  <c r="AE5" i="234"/>
  <c r="F150" i="234"/>
  <c r="F163" i="259"/>
  <c r="F162" i="259"/>
  <c r="R163" i="249"/>
  <c r="G164" i="263"/>
  <c r="G165" i="263"/>
  <c r="B157" i="252"/>
  <c r="E155" i="252"/>
  <c r="R152" i="233"/>
  <c r="P154" i="233"/>
  <c r="R154" i="233" s="1"/>
  <c r="P153" i="231"/>
  <c r="R153" i="231" s="1"/>
  <c r="R151" i="231"/>
  <c r="E148" i="221"/>
  <c r="AD5" i="221"/>
  <c r="E151" i="221"/>
  <c r="AG5" i="221"/>
  <c r="G166" i="262"/>
  <c r="F162" i="248"/>
  <c r="F159" i="247"/>
  <c r="F160" i="249"/>
  <c r="G168" i="272"/>
  <c r="G167" i="272"/>
  <c r="G162" i="263"/>
  <c r="F159" i="251"/>
  <c r="F161" i="251"/>
  <c r="F160" i="251"/>
  <c r="Q161" i="246"/>
  <c r="R161" i="246" s="1"/>
  <c r="R159" i="246"/>
  <c r="F151" i="231"/>
  <c r="E148" i="222"/>
  <c r="E149" i="221"/>
  <c r="E150" i="221"/>
  <c r="F149" i="231"/>
  <c r="R158" i="245"/>
  <c r="P160" i="245"/>
  <c r="R160" i="245" s="1"/>
  <c r="G173" i="277"/>
  <c r="G168" i="271"/>
  <c r="R154" i="238"/>
  <c r="R153" i="238"/>
  <c r="F161" i="249"/>
  <c r="F162" i="249"/>
  <c r="F161" i="248"/>
  <c r="G168" i="262"/>
  <c r="R160" i="249"/>
  <c r="R161" i="249"/>
  <c r="F152" i="231"/>
  <c r="AH5" i="231"/>
  <c r="G169" i="276"/>
  <c r="G172" i="276"/>
  <c r="G171" i="276"/>
  <c r="G172" i="275"/>
  <c r="G169" i="275"/>
  <c r="G171" i="275"/>
  <c r="G170" i="275"/>
  <c r="F160" i="248"/>
  <c r="G170" i="276"/>
  <c r="U177" i="284"/>
  <c r="U174" i="284"/>
  <c r="E167" i="254"/>
  <c r="F162" i="254"/>
  <c r="E162" i="253"/>
  <c r="F157" i="253"/>
  <c r="B158" i="217"/>
  <c r="D153" i="217"/>
  <c r="P162" i="251"/>
  <c r="R162" i="251" s="1"/>
  <c r="R160" i="251"/>
  <c r="F163" i="262"/>
  <c r="B164" i="262"/>
  <c r="B161" i="263"/>
  <c r="F159" i="263"/>
  <c r="AF5" i="244"/>
  <c r="AF6" i="244" s="1"/>
  <c r="F157" i="244"/>
  <c r="B161" i="261"/>
  <c r="E159" i="261"/>
  <c r="E159" i="260"/>
  <c r="B161" i="260"/>
  <c r="F158" i="245"/>
  <c r="AG5" i="245"/>
  <c r="AG6" i="245" s="1"/>
  <c r="F157" i="245"/>
  <c r="AF5" i="245"/>
  <c r="AF6" i="245" s="1"/>
  <c r="F159" i="245"/>
  <c r="AH5" i="245"/>
  <c r="AH6" i="245" s="1"/>
  <c r="F156" i="245"/>
  <c r="AE5" i="245"/>
  <c r="AE6" i="245" s="1"/>
  <c r="F165" i="259"/>
  <c r="F161" i="247"/>
  <c r="E149" i="230"/>
  <c r="E154" i="246"/>
  <c r="AB5" i="246" s="1"/>
  <c r="B156" i="246"/>
  <c r="E153" i="245"/>
  <c r="AB5" i="245" s="1"/>
  <c r="B155" i="245"/>
  <c r="E156" i="247"/>
  <c r="B157" i="247"/>
  <c r="B149" i="233"/>
  <c r="E147" i="233"/>
  <c r="AB5" i="233" s="1"/>
  <c r="AD5" i="233" s="1"/>
  <c r="AI5" i="233" s="1"/>
  <c r="P154" i="232"/>
  <c r="R154" i="232" s="1"/>
  <c r="R152" i="232"/>
  <c r="B149" i="232"/>
  <c r="E147" i="232"/>
  <c r="AB5" i="232" s="1"/>
  <c r="AD5" i="232" s="1"/>
  <c r="E157" i="249"/>
  <c r="B158" i="249"/>
  <c r="B168" i="219"/>
  <c r="D166" i="219"/>
  <c r="F158" i="246"/>
  <c r="AF5" i="246"/>
  <c r="AF6" i="246" s="1"/>
  <c r="AG5" i="246"/>
  <c r="AG6" i="246" s="1"/>
  <c r="F159" i="246"/>
  <c r="AE5" i="246"/>
  <c r="AE6" i="246" s="1"/>
  <c r="F157" i="246"/>
  <c r="AH5" i="246"/>
  <c r="AH6" i="246" s="1"/>
  <c r="F160" i="246"/>
  <c r="G170" i="278"/>
  <c r="G171" i="278"/>
  <c r="G172" i="278"/>
  <c r="G173" i="278"/>
  <c r="G170" i="277"/>
  <c r="G171" i="277"/>
  <c r="G172" i="277"/>
  <c r="G169" i="272"/>
  <c r="G170" i="272"/>
  <c r="G169" i="271"/>
  <c r="G170" i="271"/>
  <c r="F156" i="244"/>
  <c r="F159" i="244"/>
  <c r="F158" i="244"/>
  <c r="E151" i="230"/>
  <c r="E148" i="230"/>
  <c r="E150" i="230"/>
  <c r="P163" i="248"/>
  <c r="R163" i="248" s="1"/>
  <c r="R161" i="248"/>
  <c r="P162" i="247"/>
  <c r="R162" i="247" s="1"/>
  <c r="R160" i="247"/>
  <c r="P166" i="259"/>
  <c r="R166" i="259" s="1"/>
  <c r="R164" i="259"/>
  <c r="Q166" i="263"/>
  <c r="S166" i="263" s="1"/>
  <c r="S164" i="263"/>
  <c r="Q169" i="262"/>
  <c r="S169" i="262" s="1"/>
  <c r="S167" i="262"/>
  <c r="P166" i="261"/>
  <c r="R166" i="261" s="1"/>
  <c r="R164" i="261"/>
  <c r="P166" i="260"/>
  <c r="R166" i="260" s="1"/>
  <c r="R164" i="260"/>
  <c r="P152" i="222"/>
  <c r="Q152" i="222" s="1"/>
  <c r="Q150" i="222"/>
  <c r="AG5" i="232"/>
  <c r="F152" i="232"/>
  <c r="AF5" i="232"/>
  <c r="F151" i="232"/>
  <c r="AH5" i="232"/>
  <c r="F153" i="232"/>
  <c r="AE5" i="232"/>
  <c r="F150" i="232"/>
  <c r="F166" i="257"/>
  <c r="F167" i="257"/>
  <c r="F165" i="257"/>
  <c r="F164" i="257"/>
  <c r="E151" i="229"/>
  <c r="E150" i="229"/>
  <c r="E148" i="229"/>
  <c r="E149" i="229"/>
  <c r="G174" i="284"/>
  <c r="P152" i="230"/>
  <c r="Q152" i="230" s="1"/>
  <c r="Q150" i="230"/>
  <c r="P152" i="224"/>
  <c r="Q152" i="224" s="1"/>
  <c r="Q150" i="224"/>
  <c r="P155" i="220"/>
  <c r="Q155" i="220" s="1"/>
  <c r="Q153" i="220"/>
  <c r="Q160" i="244"/>
  <c r="R160" i="244" s="1"/>
  <c r="R158" i="244"/>
  <c r="B170" i="282"/>
  <c r="F168" i="282"/>
  <c r="B171" i="281"/>
  <c r="F169" i="281"/>
  <c r="B169" i="280"/>
  <c r="F167" i="280"/>
  <c r="B169" i="278"/>
  <c r="F167" i="278"/>
  <c r="F167" i="277"/>
  <c r="B169" i="277"/>
  <c r="B168" i="276"/>
  <c r="F166" i="276"/>
  <c r="B168" i="275"/>
  <c r="F166" i="275"/>
  <c r="F164" i="271"/>
  <c r="B166" i="271"/>
  <c r="S169" i="270"/>
  <c r="Q171" i="270"/>
  <c r="S171" i="270" s="1"/>
  <c r="B166" i="270"/>
  <c r="F164" i="270"/>
  <c r="B161" i="268"/>
  <c r="F159" i="268"/>
  <c r="F159" i="267"/>
  <c r="B161" i="267"/>
  <c r="F159" i="264"/>
  <c r="B161" i="264"/>
  <c r="E161" i="257"/>
  <c r="B163" i="257"/>
  <c r="B162" i="256"/>
  <c r="E160" i="256"/>
  <c r="B157" i="251"/>
  <c r="E155" i="251"/>
  <c r="E156" i="248"/>
  <c r="B158" i="248"/>
  <c r="B155" i="244"/>
  <c r="E153" i="244"/>
  <c r="AB5" i="244" s="1"/>
  <c r="B155" i="243"/>
  <c r="E153" i="243"/>
  <c r="AB5" i="243" s="1"/>
  <c r="E153" i="242"/>
  <c r="AB5" i="242" s="1"/>
  <c r="B155" i="242"/>
  <c r="E154" i="241"/>
  <c r="B156" i="241"/>
  <c r="B151" i="238"/>
  <c r="E149" i="238"/>
  <c r="AB5" i="238" s="1"/>
  <c r="AD5" i="238" s="1"/>
  <c r="AI5" i="238" s="1"/>
  <c r="F152" i="237"/>
  <c r="AG5" i="237"/>
  <c r="AI5" i="237" s="1"/>
  <c r="B148" i="231"/>
  <c r="E146" i="231"/>
  <c r="AB5" i="231" s="1"/>
  <c r="AD5" i="231" s="1"/>
  <c r="D145" i="230"/>
  <c r="AA5" i="230" s="1"/>
  <c r="AC5" i="230" s="1"/>
  <c r="AH5" i="230" s="1"/>
  <c r="B147" i="230"/>
  <c r="D145" i="229"/>
  <c r="B147" i="229"/>
  <c r="B147" i="227"/>
  <c r="D145" i="227"/>
  <c r="AA5" i="227" s="1"/>
  <c r="AC5" i="227" s="1"/>
  <c r="AH5" i="227" s="1"/>
  <c r="B147" i="224"/>
  <c r="D145" i="224"/>
  <c r="AA5" i="224" s="1"/>
  <c r="AC5" i="224" s="1"/>
  <c r="AH5" i="224" s="1"/>
  <c r="B147" i="222"/>
  <c r="D145" i="222"/>
  <c r="D145" i="221"/>
  <c r="AA5" i="221" s="1"/>
  <c r="AC5" i="221" s="1"/>
  <c r="B147" i="221"/>
  <c r="D148" i="220"/>
  <c r="AA5" i="220" s="1"/>
  <c r="AC5" i="220" s="1"/>
  <c r="B150" i="220"/>
  <c r="AF5" i="243"/>
  <c r="AF6" i="243" s="1"/>
  <c r="F157" i="243"/>
  <c r="AG5" i="243"/>
  <c r="AG6" i="243" s="1"/>
  <c r="F158" i="243"/>
  <c r="AE5" i="243"/>
  <c r="AE6" i="243" s="1"/>
  <c r="F156" i="243"/>
  <c r="AH5" i="243"/>
  <c r="AH6" i="243" s="1"/>
  <c r="F159" i="243"/>
  <c r="AF5" i="220"/>
  <c r="E153" i="220"/>
  <c r="E154" i="220"/>
  <c r="AG5" i="220"/>
  <c r="E151" i="220"/>
  <c r="AD5" i="220"/>
  <c r="E152" i="220"/>
  <c r="AE5" i="220"/>
  <c r="S175" i="282"/>
  <c r="U175" i="282" s="1"/>
  <c r="U173" i="282"/>
  <c r="S174" i="280"/>
  <c r="U174" i="280" s="1"/>
  <c r="U172" i="280"/>
  <c r="S174" i="278"/>
  <c r="U174" i="278" s="1"/>
  <c r="U172" i="278"/>
  <c r="S174" i="277"/>
  <c r="U174" i="277" s="1"/>
  <c r="U172" i="277"/>
  <c r="S173" i="276"/>
  <c r="U173" i="276" s="1"/>
  <c r="U171" i="276"/>
  <c r="S173" i="275"/>
  <c r="U173" i="275" s="1"/>
  <c r="U171" i="275"/>
  <c r="S169" i="272"/>
  <c r="Q171" i="272"/>
  <c r="S171" i="272" s="1"/>
  <c r="S171" i="271"/>
  <c r="U171" i="271" s="1"/>
  <c r="U169" i="271"/>
  <c r="Q166" i="268"/>
  <c r="S166" i="268" s="1"/>
  <c r="S164" i="268"/>
  <c r="Q166" i="267"/>
  <c r="S166" i="267" s="1"/>
  <c r="S164" i="267"/>
  <c r="S164" i="264"/>
  <c r="Q166" i="264"/>
  <c r="S166" i="264" s="1"/>
  <c r="P167" i="256"/>
  <c r="R167" i="256" s="1"/>
  <c r="R165" i="256"/>
  <c r="Q150" i="229"/>
  <c r="P152" i="229"/>
  <c r="Q152" i="229" s="1"/>
  <c r="Q150" i="227"/>
  <c r="O152" i="227"/>
  <c r="Q152" i="227" s="1"/>
  <c r="Q171" i="219"/>
  <c r="O173" i="219"/>
  <c r="Q173" i="219" s="1"/>
  <c r="R166" i="257"/>
  <c r="P168" i="257"/>
  <c r="R168" i="257" s="1"/>
  <c r="P160" i="242"/>
  <c r="R160" i="242" s="1"/>
  <c r="R158" i="242"/>
  <c r="R159" i="241"/>
  <c r="P161" i="241"/>
  <c r="R161" i="241" s="1"/>
  <c r="Q150" i="221"/>
  <c r="O152" i="221"/>
  <c r="Q152" i="221" s="1"/>
  <c r="G167" i="271"/>
  <c r="F157" i="241"/>
  <c r="U176" i="282"/>
  <c r="U172" i="282"/>
  <c r="U175" i="280"/>
  <c r="U171" i="280"/>
  <c r="U175" i="278"/>
  <c r="U171" i="278"/>
  <c r="U175" i="277"/>
  <c r="U171" i="277"/>
  <c r="U174" i="276"/>
  <c r="U170" i="276"/>
  <c r="U174" i="275"/>
  <c r="U170" i="275"/>
  <c r="S172" i="272"/>
  <c r="S168" i="272"/>
  <c r="U172" i="271"/>
  <c r="U168" i="271"/>
  <c r="E160" i="259"/>
  <c r="B161" i="259"/>
  <c r="F167" i="274"/>
  <c r="B168" i="274"/>
  <c r="F165" i="272"/>
  <c r="B166" i="272"/>
  <c r="U177" i="285"/>
  <c r="U174" i="285"/>
  <c r="B171" i="285"/>
  <c r="F169" i="285"/>
  <c r="G174" i="285"/>
  <c r="B171" i="284"/>
  <c r="F169" i="284"/>
  <c r="G172" i="284"/>
  <c r="G173" i="284"/>
  <c r="G175" i="284"/>
  <c r="B171" i="283"/>
  <c r="F169" i="283"/>
  <c r="G172" i="283"/>
  <c r="G173" i="283"/>
  <c r="G174" i="283"/>
  <c r="G175" i="283"/>
  <c r="B154" i="237" l="1"/>
  <c r="E149" i="237"/>
  <c r="AI5" i="234"/>
  <c r="E149" i="234"/>
  <c r="B154" i="234"/>
  <c r="AH5" i="221"/>
  <c r="B162" i="252"/>
  <c r="E157" i="252"/>
  <c r="AI5" i="232"/>
  <c r="AI5" i="231"/>
  <c r="B169" i="262"/>
  <c r="F164" i="262"/>
  <c r="B166" i="263"/>
  <c r="F161" i="263"/>
  <c r="B166" i="261"/>
  <c r="E161" i="261"/>
  <c r="E161" i="260"/>
  <c r="B166" i="260"/>
  <c r="AB6" i="246"/>
  <c r="AD5" i="246"/>
  <c r="E156" i="246"/>
  <c r="B161" i="246"/>
  <c r="AD5" i="245"/>
  <c r="AB6" i="245"/>
  <c r="B160" i="245"/>
  <c r="E155" i="245"/>
  <c r="B162" i="247"/>
  <c r="E157" i="247"/>
  <c r="E149" i="233"/>
  <c r="B154" i="233"/>
  <c r="E149" i="232"/>
  <c r="B154" i="232"/>
  <c r="E158" i="249"/>
  <c r="B163" i="249"/>
  <c r="E153" i="217"/>
  <c r="D158" i="217"/>
  <c r="D168" i="219"/>
  <c r="B173" i="219"/>
  <c r="B175" i="282"/>
  <c r="F170" i="282"/>
  <c r="B176" i="281"/>
  <c r="F171" i="281"/>
  <c r="B174" i="280"/>
  <c r="F169" i="280"/>
  <c r="B174" i="278"/>
  <c r="F169" i="278"/>
  <c r="F169" i="277"/>
  <c r="B174" i="277"/>
  <c r="B173" i="276"/>
  <c r="F168" i="276"/>
  <c r="B173" i="275"/>
  <c r="F168" i="275"/>
  <c r="F166" i="271"/>
  <c r="B171" i="271"/>
  <c r="B171" i="270"/>
  <c r="F166" i="270"/>
  <c r="B166" i="268"/>
  <c r="F161" i="268"/>
  <c r="F161" i="267"/>
  <c r="B166" i="267"/>
  <c r="F161" i="264"/>
  <c r="B166" i="264"/>
  <c r="E163" i="257"/>
  <c r="B168" i="257"/>
  <c r="B167" i="256"/>
  <c r="E162" i="256"/>
  <c r="E157" i="251"/>
  <c r="B162" i="251"/>
  <c r="E158" i="248"/>
  <c r="B163" i="248"/>
  <c r="E155" i="244"/>
  <c r="B160" i="244"/>
  <c r="AB6" i="244"/>
  <c r="AD5" i="244"/>
  <c r="B160" i="243"/>
  <c r="E155" i="243"/>
  <c r="AB6" i="243"/>
  <c r="AD5" i="243"/>
  <c r="AB6" i="242"/>
  <c r="AD5" i="242"/>
  <c r="B160" i="242"/>
  <c r="E155" i="242"/>
  <c r="E156" i="241"/>
  <c r="B161" i="241"/>
  <c r="E151" i="238"/>
  <c r="B156" i="238"/>
  <c r="E148" i="231"/>
  <c r="B153" i="231"/>
  <c r="D147" i="230"/>
  <c r="B152" i="230"/>
  <c r="B152" i="229"/>
  <c r="D147" i="229"/>
  <c r="D147" i="227"/>
  <c r="B152" i="227"/>
  <c r="D147" i="224"/>
  <c r="B152" i="224"/>
  <c r="D147" i="222"/>
  <c r="B152" i="222"/>
  <c r="D147" i="221"/>
  <c r="B152" i="221"/>
  <c r="B155" i="220"/>
  <c r="D150" i="220"/>
  <c r="B166" i="259"/>
  <c r="E161" i="259"/>
  <c r="F168" i="274"/>
  <c r="B173" i="274"/>
  <c r="F166" i="272"/>
  <c r="B171" i="272"/>
  <c r="AH5" i="220"/>
  <c r="B176" i="285"/>
  <c r="F171" i="285"/>
  <c r="B176" i="284"/>
  <c r="F171" i="284"/>
  <c r="B176" i="283"/>
  <c r="F171" i="283"/>
  <c r="E154" i="237" l="1"/>
  <c r="F149" i="237"/>
  <c r="E154" i="234"/>
  <c r="F149" i="234"/>
  <c r="E162" i="252"/>
  <c r="F157" i="252"/>
  <c r="F149" i="233"/>
  <c r="E154" i="233"/>
  <c r="F149" i="232"/>
  <c r="E154" i="232"/>
  <c r="F169" i="262"/>
  <c r="G164" i="262"/>
  <c r="F166" i="263"/>
  <c r="G161" i="263"/>
  <c r="E166" i="261"/>
  <c r="F161" i="261"/>
  <c r="F161" i="260"/>
  <c r="E166" i="260"/>
  <c r="AI5" i="246"/>
  <c r="AD6" i="246"/>
  <c r="F156" i="246"/>
  <c r="E161" i="246"/>
  <c r="AI5" i="245"/>
  <c r="AD6" i="245"/>
  <c r="F155" i="245"/>
  <c r="E160" i="245"/>
  <c r="E162" i="247"/>
  <c r="F157" i="247"/>
  <c r="F158" i="249"/>
  <c r="E163" i="249"/>
  <c r="E168" i="219"/>
  <c r="D173" i="219"/>
  <c r="F175" i="282"/>
  <c r="G170" i="282"/>
  <c r="F176" i="281"/>
  <c r="G171" i="281"/>
  <c r="F174" i="280"/>
  <c r="G169" i="280"/>
  <c r="F174" i="278"/>
  <c r="G169" i="278"/>
  <c r="G169" i="277"/>
  <c r="F174" i="277"/>
  <c r="F173" i="276"/>
  <c r="G168" i="276"/>
  <c r="F173" i="275"/>
  <c r="G168" i="275"/>
  <c r="G166" i="271"/>
  <c r="F171" i="271"/>
  <c r="F171" i="270"/>
  <c r="G166" i="270"/>
  <c r="F166" i="268"/>
  <c r="G161" i="268"/>
  <c r="G161" i="267"/>
  <c r="F166" i="267"/>
  <c r="G161" i="264"/>
  <c r="F166" i="264"/>
  <c r="F163" i="257"/>
  <c r="E168" i="257"/>
  <c r="E167" i="256"/>
  <c r="F162" i="256"/>
  <c r="F157" i="251"/>
  <c r="E162" i="251"/>
  <c r="F158" i="248"/>
  <c r="E163" i="248"/>
  <c r="F155" i="244"/>
  <c r="E160" i="244"/>
  <c r="AD6" i="244"/>
  <c r="AI5" i="244"/>
  <c r="E160" i="243"/>
  <c r="F155" i="243"/>
  <c r="AD6" i="243"/>
  <c r="AI5" i="243"/>
  <c r="AD6" i="242"/>
  <c r="AI5" i="242"/>
  <c r="E160" i="242"/>
  <c r="F155" i="242"/>
  <c r="F156" i="241"/>
  <c r="E161" i="241"/>
  <c r="F151" i="238"/>
  <c r="E156" i="238"/>
  <c r="F148" i="231"/>
  <c r="E153" i="231"/>
  <c r="E147" i="230"/>
  <c r="D152" i="230"/>
  <c r="E147" i="229"/>
  <c r="D152" i="229"/>
  <c r="D152" i="227"/>
  <c r="E147" i="227"/>
  <c r="D152" i="224"/>
  <c r="E147" i="224"/>
  <c r="E147" i="222"/>
  <c r="D152" i="222"/>
  <c r="E147" i="221"/>
  <c r="D152" i="221"/>
  <c r="E150" i="220"/>
  <c r="D155" i="220"/>
  <c r="F161" i="259"/>
  <c r="E166" i="259"/>
  <c r="F173" i="274"/>
  <c r="G168" i="274"/>
  <c r="F171" i="272"/>
  <c r="G166" i="272"/>
  <c r="F176" i="285"/>
  <c r="G171" i="285"/>
  <c r="F176" i="284"/>
  <c r="G171" i="284"/>
  <c r="F176" i="283"/>
  <c r="G171" i="283"/>
  <c r="Y173" i="283"/>
  <c r="X173" i="283"/>
  <c r="W173" i="283"/>
  <c r="V173" i="283"/>
  <c r="U173" i="283"/>
  <c r="T173" i="283"/>
  <c r="S173" i="283"/>
  <c r="Y173" i="284"/>
  <c r="X173" i="284"/>
  <c r="W173" i="284"/>
  <c r="V173" i="284"/>
  <c r="U173" i="284"/>
  <c r="T173" i="284"/>
  <c r="S173" i="284"/>
  <c r="Y173" i="285"/>
  <c r="X173" i="285"/>
  <c r="W173" i="285"/>
  <c r="V173" i="285"/>
  <c r="U173" i="285"/>
  <c r="T173" i="285"/>
  <c r="S173" i="28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<sst xmlns="http://schemas.openxmlformats.org/spreadsheetml/2006/main" count="31938" uniqueCount="747">
  <si>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</si>
  <si>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</si>
  <si>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</si>
  <si>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</si>
  <si>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</si>
  <si>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</si>
  <si>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</si>
  <si>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</si>
  <si>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</si>
  <si>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WEEK 40</t>
  </si>
  <si>
    <t>Cons° farine par boulangerie</t>
  </si>
  <si>
    <t>BOULANGERIE</t>
  </si>
  <si>
    <t>Géo-localisation</t>
  </si>
  <si>
    <t>Responsable</t>
  </si>
  <si>
    <t>Groupe</t>
  </si>
  <si>
    <t>Modalité de paiement</t>
  </si>
  <si>
    <t>Cons/j</t>
  </si>
  <si>
    <t>C° heb</t>
  </si>
  <si>
    <t>%GMPN</t>
  </si>
  <si>
    <t>%FANTA</t>
  </si>
  <si>
    <t>%GMK</t>
  </si>
  <si>
    <t>%SGMP</t>
  </si>
  <si>
    <t>%MFB</t>
  </si>
  <si>
    <t>%GMC</t>
  </si>
  <si>
    <t>GMPN</t>
  </si>
  <si>
    <t>FANTA</t>
  </si>
  <si>
    <t>GMK</t>
  </si>
  <si>
    <t>SGMP</t>
  </si>
  <si>
    <t>MFB</t>
  </si>
  <si>
    <t>GMC</t>
  </si>
  <si>
    <t>Total</t>
  </si>
  <si>
    <t>COMMENTAIRES</t>
  </si>
  <si>
    <r>
      <t xml:space="preserve">Ets AMITIE </t>
    </r>
    <r>
      <rPr>
        <sz val="8"/>
        <rFont val="Aptos"/>
        <family val="2"/>
      </rPr>
      <t>ex BAGDAD1 grand marché révolution</t>
    </r>
  </si>
  <si>
    <t>4°48'30.3''S/11°49'56.5''E</t>
  </si>
  <si>
    <t>SIDI MOHAMED MOHAMED</t>
  </si>
  <si>
    <t>G1</t>
  </si>
  <si>
    <t>cash</t>
  </si>
  <si>
    <t>50%MIN+50%GMC</t>
  </si>
  <si>
    <r>
      <t xml:space="preserve">Ets AMITIE </t>
    </r>
    <r>
      <rPr>
        <sz val="8"/>
        <rFont val="Aptos"/>
        <family val="2"/>
      </rPr>
      <t>ex CONGO2 voungou école primaire</t>
    </r>
  </si>
  <si>
    <t>50%GMK+50%GMC</t>
  </si>
  <si>
    <r>
      <t xml:space="preserve">Ets AMITIE </t>
    </r>
    <r>
      <rPr>
        <sz val="8"/>
        <rFont val="Aptos"/>
        <family val="2"/>
      </rPr>
      <t>ex CONGO1 kitoko daniel</t>
    </r>
  </si>
  <si>
    <t>4°48'54.4''S /11°49'41.4''E</t>
  </si>
  <si>
    <t>50%MIN+50%SGMP</t>
  </si>
  <si>
    <r>
      <t xml:space="preserve">Ets AMITIE </t>
    </r>
    <r>
      <rPr>
        <sz val="8"/>
        <rFont val="Aptos"/>
        <family val="2"/>
      </rPr>
      <t xml:space="preserve">ex BAGDAD2 Rex  grand marché </t>
    </r>
  </si>
  <si>
    <t>4°48'55.0''S /11°50'02.3''E</t>
  </si>
  <si>
    <t>100%MIN</t>
  </si>
  <si>
    <r>
      <t xml:space="preserve">Ets AMITIE </t>
    </r>
    <r>
      <rPr>
        <sz val="8"/>
        <rFont val="Aptos"/>
        <family val="2"/>
      </rPr>
      <t>ex BONNE CHANCE nkouinkou dénisia</t>
    </r>
  </si>
  <si>
    <r>
      <t xml:space="preserve">BAH </t>
    </r>
    <r>
      <rPr>
        <sz val="8"/>
        <rFont val="Aptos"/>
        <family val="2"/>
      </rPr>
      <t xml:space="preserve">ex HACEN fond tié-tié </t>
    </r>
  </si>
  <si>
    <t>50%M.FANTA+50%MFB</t>
  </si>
  <si>
    <r>
      <t xml:space="preserve">BAH </t>
    </r>
    <r>
      <rPr>
        <sz val="8"/>
        <rFont val="Aptos"/>
        <family val="2"/>
      </rPr>
      <t>ex SASI tié tié massola</t>
    </r>
  </si>
  <si>
    <t>50%GMK+25%SGMP+25%GMC</t>
  </si>
  <si>
    <r>
      <t xml:space="preserve">BAH </t>
    </r>
    <r>
      <rPr>
        <sz val="8"/>
        <rFont val="Aptos"/>
        <family val="2"/>
      </rPr>
      <t>ex BMM paka maison blanche</t>
    </r>
  </si>
  <si>
    <t>50%MFANTA+50%GMC</t>
  </si>
  <si>
    <t>BA mvoumvou immigration</t>
  </si>
  <si>
    <t>4°46'49.5''S /11°50'42.6''E</t>
  </si>
  <si>
    <t>BA thyster mongo mpoukou</t>
  </si>
  <si>
    <t>BA mpaka dalette</t>
  </si>
  <si>
    <t>50% MIN+50%MFB</t>
  </si>
  <si>
    <t>BA fond tié-tié  gar</t>
  </si>
  <si>
    <t>BA mpaka marché</t>
  </si>
  <si>
    <t>BAB ngoyo</t>
  </si>
  <si>
    <t>50%GMC+50%GMK</t>
  </si>
  <si>
    <t>BA fond tié-tié en allant vers voungou</t>
  </si>
  <si>
    <t xml:space="preserve">NEINA REPUBLIQUE  marché bissongo </t>
  </si>
  <si>
    <t>AHMED ZEIDANE MAHFOUDH</t>
  </si>
  <si>
    <t>NEINA REPUBLIQUE ngoyo central</t>
  </si>
  <si>
    <t>NEINA REPUBLIQUE  grand marché</t>
  </si>
  <si>
    <t>50%MIN+50%GMK</t>
  </si>
  <si>
    <t>NEINA REPUBLIQUE tchimbambouka</t>
  </si>
  <si>
    <t>CONGO FUTUR SIAFOUMOI</t>
  </si>
  <si>
    <t>100% MIN</t>
  </si>
  <si>
    <t>EL ATIGH mengo péage</t>
  </si>
  <si>
    <t>OULD SIDI MAOULOUD MOHAMED M</t>
  </si>
  <si>
    <t>50%SGMP+25%GMC+25%GMK</t>
  </si>
  <si>
    <t>ATAKAHYR loandjili</t>
  </si>
  <si>
    <t>50%M+50%GMK</t>
  </si>
  <si>
    <t>ATAKAHYR fouks</t>
  </si>
  <si>
    <t>ATAKAHYR mayinga</t>
  </si>
  <si>
    <t>4°49'29.4''S /11°51'46.8''E</t>
  </si>
  <si>
    <t>MED MMB voungou</t>
  </si>
  <si>
    <t>MOHAMED MOHAMED</t>
  </si>
  <si>
    <t>50%M+25%SGMP+25%GMK</t>
  </si>
  <si>
    <t>MED globaline</t>
  </si>
  <si>
    <t>4°49'24.6''S /11°51'47.0''E</t>
  </si>
  <si>
    <t>MED MMB deux poteaux</t>
  </si>
  <si>
    <t>4°49'26.4''S /11°51'44.9''E</t>
  </si>
  <si>
    <t>MED marché tchimbamba</t>
  </si>
  <si>
    <t>4°49'31.7"S /11°51'43.6''E</t>
  </si>
  <si>
    <t>MED ngoye péage</t>
  </si>
  <si>
    <r>
      <t xml:space="preserve">MED </t>
    </r>
    <r>
      <rPr>
        <sz val="8"/>
        <rFont val="Aptos"/>
        <family val="2"/>
      </rPr>
      <t>ex la grace vindoulou</t>
    </r>
  </si>
  <si>
    <t>MED marché tsourou thyster</t>
  </si>
  <si>
    <t>MED MMB contre rail</t>
  </si>
  <si>
    <t>TOD mvoumvou sympatique</t>
  </si>
  <si>
    <t>TARR DAHI</t>
  </si>
  <si>
    <t>TOD roy</t>
  </si>
  <si>
    <t>50%GMC+50%MFB</t>
  </si>
  <si>
    <t>TOD och</t>
  </si>
  <si>
    <r>
      <t xml:space="preserve">WAMAS </t>
    </r>
    <r>
      <rPr>
        <sz val="8"/>
        <rFont val="Aptos"/>
        <family val="2"/>
      </rPr>
      <t>ex moulin rouge</t>
    </r>
  </si>
  <si>
    <t>BANZOUZI TCHIBOUKA KOULANE CLO</t>
  </si>
  <si>
    <t>Directe</t>
  </si>
  <si>
    <t>100%GMC</t>
  </si>
  <si>
    <t>Plainte  retard de livraison farine complète</t>
  </si>
  <si>
    <t>CHRISTINA kitoko daniel</t>
  </si>
  <si>
    <t>4°49'16.3''S /11°50'01.9''E</t>
  </si>
  <si>
    <t xml:space="preserve">SANTOMENNA DONATO </t>
  </si>
  <si>
    <t>Le client sollicite le crédit</t>
  </si>
  <si>
    <t>LOUKABOU grand marhé lumumba</t>
  </si>
  <si>
    <t>FAYAD WISSAM</t>
  </si>
  <si>
    <t>LA CITRONNELLE</t>
  </si>
  <si>
    <t>ERION/ RHIANE ADDEL</t>
  </si>
  <si>
    <t>50%M+50%GMC</t>
  </si>
  <si>
    <t>CONTINENT</t>
  </si>
  <si>
    <t>4°49'21.0''S /11°50'09.2''E</t>
  </si>
  <si>
    <t>MABIKA Christian Félix</t>
  </si>
  <si>
    <t>ESPACE DE LA PROMESSE</t>
  </si>
  <si>
    <t xml:space="preserve">Mr NGOMBI Alexis Euloge </t>
  </si>
  <si>
    <t>crédit</t>
  </si>
  <si>
    <t>50%MIN+25%GMC+25%GMK</t>
  </si>
  <si>
    <t>ZAM-ZAM1 mpaka 5chemin</t>
  </si>
  <si>
    <t>AEMAR SIDI Yeslem</t>
  </si>
  <si>
    <t>G2</t>
  </si>
  <si>
    <t>ZAM-ZAM2 tchimani</t>
  </si>
  <si>
    <t>YAYA BILAL1 tchimbambouka</t>
  </si>
  <si>
    <t>Autre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</si>
  <si>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</si>
  <si>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</si>
  <si>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</si>
  <si>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</si>
  <si>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</si>
  <si>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</si>
  <si>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</si>
  <si>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</si>
  <si>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AFRICAINE7  nzasi </t>
  </si>
  <si>
    <t xml:space="preserve">ML AFRICAINE marché faubourd </t>
  </si>
  <si>
    <r>
      <t>SUPER MIE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MLD raffinerie</t>
    </r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</si>
  <si>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</si>
  <si>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</si>
  <si>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</si>
  <si>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</si>
  <si>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</si>
  <si>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EYDENAH Mohamed Lemine</t>
  </si>
  <si>
    <t>MOUNGA PAIN avenue thyster movis</t>
  </si>
  <si>
    <t>SALEM MOHAMED EL HAJ</t>
  </si>
  <si>
    <t>MOUNGA PAIN trabec mont kamba</t>
  </si>
  <si>
    <t>50%MFB+50%GMC</t>
  </si>
  <si>
    <t>MOUNGA PAIN tsourou</t>
  </si>
  <si>
    <t>PARIS PAIN 1</t>
  </si>
  <si>
    <t>HAMOUD MOHAMED ABDELLAHI</t>
  </si>
  <si>
    <t>50%MIN+50%MFB</t>
  </si>
  <si>
    <r>
      <t xml:space="preserve">MAKKAH GM </t>
    </r>
    <r>
      <rPr>
        <sz val="8"/>
        <rFont val="Aptos"/>
        <family val="2"/>
      </rPr>
      <t>ex baguette d'amour</t>
    </r>
  </si>
  <si>
    <t>AHMED ABDELLAHI</t>
  </si>
  <si>
    <r>
      <t xml:space="preserve">MAKKAH </t>
    </r>
    <r>
      <rPr>
        <sz val="8"/>
        <rFont val="Aptos"/>
        <family val="2"/>
      </rPr>
      <t>ex ankara saint pièrre</t>
    </r>
  </si>
  <si>
    <t>MAKKAH grand marché nina service</t>
  </si>
  <si>
    <t>MAKKAH marché nkounikou1</t>
  </si>
  <si>
    <t>MAKKAH voungou péchana</t>
  </si>
  <si>
    <t>MAKKAH marché nkounikou2</t>
  </si>
  <si>
    <r>
      <t xml:space="preserve">MAKKAH fond tié tié </t>
    </r>
    <r>
      <rPr>
        <sz val="8"/>
        <rFont val="Aptos"/>
        <family val="2"/>
      </rPr>
      <t>ex El emele</t>
    </r>
  </si>
  <si>
    <t>50%MFANTA+50%SGMP</t>
  </si>
  <si>
    <t>MAKKAH TR Balou constant loandjili</t>
  </si>
  <si>
    <t>SOLIDARITE mpita</t>
  </si>
  <si>
    <t>4°49'27.5''S /11°51'45.5''E</t>
  </si>
  <si>
    <r>
      <t xml:space="preserve">L-KAKARA </t>
    </r>
    <r>
      <rPr>
        <sz val="8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</si>
  <si>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chebou loussala</t>
    </r>
  </si>
  <si>
    <t>KANDZA TSAGA EPOUSE MAHMOUD</t>
  </si>
  <si>
    <r>
      <t xml:space="preserve">ZEYNAB </t>
    </r>
    <r>
      <rPr>
        <sz val="8"/>
        <rFont val="Aptos"/>
        <family val="2"/>
      </rPr>
      <t>ex chebou amour du pays</t>
    </r>
  </si>
  <si>
    <r>
      <t xml:space="preserve">ZEYNAB </t>
    </r>
    <r>
      <rPr>
        <sz val="8"/>
        <rFont val="Aptos"/>
        <family val="2"/>
      </rPr>
      <t>ex chebou marché tchinkounkou</t>
    </r>
  </si>
  <si>
    <t>25%MIN+25%MFB+25%GMC+25%SGMP</t>
  </si>
  <si>
    <t>ZEYNAB PATRA hopital de base</t>
  </si>
  <si>
    <t xml:space="preserve">AZALAYE ex istanbul nkouinkou </t>
  </si>
  <si>
    <t>SIDEYE MOHAMED VALL</t>
  </si>
  <si>
    <t>50%MIN+25%SGMP+25%GMC</t>
  </si>
  <si>
    <t>HASSAN nzasi</t>
  </si>
  <si>
    <t>SUPER QUALITE marhé foire</t>
  </si>
  <si>
    <t>ABDEL JEBAR YAHYE</t>
  </si>
  <si>
    <t>BON CHOIX  ngoyo</t>
  </si>
  <si>
    <r>
      <t xml:space="preserve">BON CHOIX </t>
    </r>
    <r>
      <rPr>
        <sz val="8"/>
        <rFont val="Aptos"/>
        <family val="2"/>
      </rPr>
      <t>ex GAZA2  km4</t>
    </r>
  </si>
  <si>
    <t>4°49'30.0''S /11°51'44.8''E</t>
  </si>
  <si>
    <t>ELKER WENVIR vindoulou arrêt sapin</t>
  </si>
  <si>
    <t>CONGO FUTUR grand marché</t>
  </si>
  <si>
    <t>CONGO FUTUR faubourg</t>
  </si>
  <si>
    <t>CONGO FUTUR carrefour rafinnerie</t>
  </si>
  <si>
    <t>CONGO FUTUR terre jaune</t>
  </si>
  <si>
    <t>50%MIN+25%SGMP+25%GMK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</si>
  <si>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</si>
  <si>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</si>
  <si>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</si>
  <si>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</si>
  <si>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</si>
  <si>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75%MIN+25%SGMP</t>
  </si>
  <si>
    <r>
      <t>BAGUETTE D'ASTA 7/7</t>
    </r>
    <r>
      <rPr>
        <sz val="8"/>
        <rFont val="Aptos"/>
        <family val="2"/>
      </rPr>
      <t>ex sml tié tié</t>
    </r>
    <r>
      <rPr>
        <sz val="11"/>
        <color theme="5"/>
        <rFont val="Aptos"/>
        <family val="2"/>
      </rPr>
      <t xml:space="preserve"> </t>
    </r>
  </si>
  <si>
    <r>
      <t xml:space="preserve">PARIS PAIN 2 </t>
    </r>
    <r>
      <rPr>
        <sz val="8"/>
        <rFont val="Aptos"/>
        <family val="2"/>
      </rPr>
      <t xml:space="preserve">ex BAGUETTE D'ASTA mpita </t>
    </r>
  </si>
  <si>
    <t>4°49'26.0'S /11°51'45.1'E</t>
  </si>
  <si>
    <t>50%MIN+50%MFANTA</t>
  </si>
  <si>
    <r>
      <t xml:space="preserve">EMEL2 </t>
    </r>
    <r>
      <rPr>
        <sz val="8"/>
        <rFont val="Aptos"/>
        <family val="2"/>
      </rPr>
      <t>ex rabbat3 fond tié</t>
    </r>
  </si>
  <si>
    <t>ELVOZ INCHALLA mbota</t>
  </si>
  <si>
    <t>Mr MOUSTAPHA</t>
  </si>
  <si>
    <t>25%MIN+50%GMC+25%MFB</t>
  </si>
  <si>
    <t>BAGUETTE D'EXCELLENCE nkouinkou</t>
  </si>
  <si>
    <t>BENIE mpaka dalette</t>
  </si>
  <si>
    <t>BOULANGERIE Fermée</t>
  </si>
  <si>
    <t>BOUDI mvou-mvou</t>
  </si>
  <si>
    <t xml:space="preserve">CONGO RIM patra </t>
  </si>
  <si>
    <t>DIALLO siafoumou arrêt diallo</t>
  </si>
  <si>
    <t>ARRET ACTIVITE (boutique ouvert)</t>
  </si>
  <si>
    <t>EL MONA tié tié masola</t>
  </si>
  <si>
    <t>EL MONA fond tié-tié</t>
  </si>
  <si>
    <t>ETOILE D'OR grand marché resto gaspard</t>
  </si>
  <si>
    <t>4°46''29.8''S/11°50'49.9''E</t>
  </si>
  <si>
    <t>TANDIA</t>
  </si>
  <si>
    <t>ETOILE DU CONGO mbota</t>
  </si>
  <si>
    <t>N'DIAYE Nouhoum</t>
  </si>
  <si>
    <t>ETOILE DU CONGO Ngofo</t>
  </si>
  <si>
    <t>50%SGMP+50%MFB</t>
  </si>
  <si>
    <t>GES makayabou</t>
  </si>
  <si>
    <t>GORGO 1 ngoyo</t>
  </si>
  <si>
    <t>GORGOL 2 mpaka dalette</t>
  </si>
  <si>
    <t>4°49'27.O''S / 11°51'44.3''E</t>
  </si>
  <si>
    <t>ISTANBOUL makolongulu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</si>
  <si>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</si>
  <si>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</si>
  <si>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</si>
  <si>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</si>
  <si>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</si>
  <si>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</si>
  <si>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NZOUZI Blaise</t>
  </si>
  <si>
    <t>LOUP tchimbambouka école</t>
  </si>
  <si>
    <t xml:space="preserve">MARCHE MAYAKA </t>
  </si>
  <si>
    <t>NAZER</t>
  </si>
  <si>
    <t>PAIN DORE siafoumou marché</t>
  </si>
  <si>
    <t>OMN ex towic mont parnasse</t>
  </si>
  <si>
    <t>RECONNNAISSANCE la base</t>
  </si>
  <si>
    <t>SAHEL fond tié-tié</t>
  </si>
  <si>
    <r>
      <t xml:space="preserve">SASI3 </t>
    </r>
    <r>
      <rPr>
        <sz val="8"/>
        <rFont val="Aptos"/>
        <family val="2"/>
      </rPr>
      <t>ex kmy songolo rond point</t>
    </r>
  </si>
  <si>
    <t>4°46'12.5''S /11°50'25.5''E</t>
  </si>
  <si>
    <t>KHATTAR Mohamed yeslem</t>
  </si>
  <si>
    <t>50%MIN+25%MFB+25%SGMP</t>
  </si>
  <si>
    <t>SOBAF mengo péage</t>
  </si>
  <si>
    <t>TURK ex tpg siafoumou</t>
  </si>
  <si>
    <t>Mr BOLA</t>
  </si>
  <si>
    <t>VIVA ex bana congo terre jaune</t>
  </si>
  <si>
    <t>Mr MOUSSA</t>
  </si>
  <si>
    <t>YAYA1 flm</t>
  </si>
  <si>
    <t>4°49'31.7''S /11°51'44.6"E</t>
  </si>
  <si>
    <t>MOHAMED MAHMOUD OULD-DOU</t>
  </si>
  <si>
    <t>YAYA2 flm</t>
  </si>
  <si>
    <t>4°49'27.3''S /11°51'45.0''E</t>
  </si>
  <si>
    <t>YAYA3 deux poteaux</t>
  </si>
  <si>
    <t>YAYA3 marché tchimbamba</t>
  </si>
  <si>
    <t>50%GMK+50%MFB</t>
  </si>
  <si>
    <t>MINI YAYA grand marché</t>
  </si>
  <si>
    <t>FALL paka pascal</t>
  </si>
  <si>
    <t>100%GMK</t>
  </si>
  <si>
    <t>LA FAVEUR</t>
  </si>
  <si>
    <t>LA SEVE</t>
  </si>
  <si>
    <t>MBIMI ONGANA AHAMED SIMPLICE</t>
  </si>
  <si>
    <t>ARDOSSON</t>
  </si>
  <si>
    <t>LUNE</t>
  </si>
  <si>
    <t>Mr ROLAND</t>
  </si>
  <si>
    <t>MARCHE TCHIALI/ TOUK SALEM</t>
  </si>
  <si>
    <t>Mr AMOUR</t>
  </si>
  <si>
    <t>MONSEDIR</t>
  </si>
  <si>
    <t>MILLES COULEURS</t>
  </si>
  <si>
    <t>50%M+50%SGMP</t>
  </si>
  <si>
    <t>RAMADAN</t>
  </si>
  <si>
    <t>Nouveau prenneur, souvent absent</t>
  </si>
  <si>
    <t>STE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</si>
  <si>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</si>
  <si>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</si>
  <si>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</si>
  <si>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</si>
  <si>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</si>
  <si>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</si>
  <si>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</si>
  <si>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</si>
  <si>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</si>
  <si>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</si>
  <si>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</si>
  <si>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</si>
  <si>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</si>
  <si>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</si>
  <si>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</si>
  <si>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</si>
  <si>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</si>
  <si>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</si>
  <si>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</si>
  <si>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Ets AMITIE ex BAGDAD1 grand marché révolution</t>
  </si>
  <si>
    <t>Ets AMITIE ex CONGO2 voungou école primaire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</si>
  <si>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</si>
  <si>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</si>
  <si>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</si>
  <si>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</si>
  <si>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</si>
  <si>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</si>
  <si>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</si>
  <si>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</si>
  <si>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</si>
  <si>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</si>
  <si>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r>
      <t xml:space="preserve">WAMAS </t>
    </r>
    <r>
      <rPr>
        <sz val="11"/>
        <rFont val="Aptos"/>
        <family val="2"/>
      </rPr>
      <t>ex moulin rouge</t>
    </r>
  </si>
  <si>
    <r>
      <t>SUPER MIE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MLD raffinerie</t>
    </r>
  </si>
  <si>
    <r>
      <t xml:space="preserve">MAKKAH GM </t>
    </r>
    <r>
      <rPr>
        <sz val="11"/>
        <rFont val="Aptos"/>
        <family val="2"/>
      </rPr>
      <t>ex baguette d'amour</t>
    </r>
  </si>
  <si>
    <r>
      <t xml:space="preserve">MAKKAH </t>
    </r>
    <r>
      <rPr>
        <sz val="11"/>
        <rFont val="Aptos"/>
        <family val="2"/>
      </rPr>
      <t>ex ankara saint pièrre</t>
    </r>
  </si>
  <si>
    <r>
      <t xml:space="preserve">MAKKAH fond tié tié </t>
    </r>
    <r>
      <rPr>
        <sz val="11"/>
        <rFont val="Aptos"/>
        <family val="2"/>
      </rPr>
      <t>ex El emele</t>
    </r>
  </si>
  <si>
    <r>
      <t xml:space="preserve">L-KAKARA </t>
    </r>
    <r>
      <rPr>
        <sz val="11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</si>
  <si>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chebou loussala</t>
    </r>
  </si>
  <si>
    <r>
      <t xml:space="preserve">ZEYNAB </t>
    </r>
    <r>
      <rPr>
        <sz val="11"/>
        <rFont val="Aptos"/>
        <family val="2"/>
      </rPr>
      <t>ex chebou amour du pays</t>
    </r>
  </si>
  <si>
    <r>
      <t xml:space="preserve">ZEYNAB </t>
    </r>
    <r>
      <rPr>
        <sz val="11"/>
        <rFont val="Aptos"/>
        <family val="2"/>
      </rPr>
      <t>ex chebou marché tchinkounkou</t>
    </r>
  </si>
  <si>
    <t>BON CHOIX ex GAZA2  km4</t>
  </si>
  <si>
    <t>MAE 7/7ex baguette d'asta</t>
  </si>
  <si>
    <t xml:space="preserve">PARIS PAIN 2 ex baguette d'asta mpita </t>
  </si>
  <si>
    <t>EMEL2 ex rabbat3 fond tié</t>
  </si>
  <si>
    <t>FALL 2 ex elemele2</t>
  </si>
  <si>
    <t>AZALAYE makulungulu</t>
  </si>
  <si>
    <t>GIRMA</t>
  </si>
  <si>
    <t xml:space="preserve">THEOVICK </t>
  </si>
  <si>
    <t>EL MONA rond point sogolo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</si>
  <si>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</si>
  <si>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</si>
  <si>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</si>
  <si>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</si>
  <si>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</si>
  <si>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</si>
  <si>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</si>
  <si>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</si>
  <si>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</si>
  <si>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</si>
  <si>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</si>
  <si>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</si>
  <si>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</si>
  <si>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</si>
  <si>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</si>
  <si>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</si>
  <si>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</si>
  <si>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</si>
  <si>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Dellytch ONCKOUO</t>
  </si>
  <si>
    <t>Thérèse LOUKEBA</t>
  </si>
  <si>
    <t>Christelle ITOUA</t>
  </si>
  <si>
    <t>S/té</t>
  </si>
  <si>
    <t>12/11/20258</t>
  </si>
  <si>
    <t>MED ngoyo péage</t>
  </si>
  <si>
    <t xml:space="preserve">AFRICAINE7  nzassi </t>
  </si>
  <si>
    <t>MEA 7/7ex baguette d'asta</t>
  </si>
  <si>
    <t xml:space="preserve">ELVETH/ EX CONGO RIM patra </t>
  </si>
  <si>
    <t>OMN EX TOWIC</t>
  </si>
  <si>
    <t>GATEAUX D'ANNIVERSAIRE</t>
  </si>
  <si>
    <t>LA SEVE terminus tchialli</t>
  </si>
  <si>
    <t>TO.U.A SALEM tchialli marche</t>
  </si>
  <si>
    <t xml:space="preserve">GATEAUX D'ANNIVERSAIRE  STE tchialli </t>
  </si>
  <si>
    <t>MED MMB CEG vindoulou</t>
  </si>
  <si>
    <t>Direct</t>
  </si>
  <si>
    <t>BOPAIN Tié-tié Congo Malembé</t>
  </si>
  <si>
    <t>LISA ngoyo péage</t>
  </si>
  <si>
    <t>MMB Licee vindoulou</t>
  </si>
  <si>
    <t>LA FAVEUR1 ngoyo</t>
  </si>
  <si>
    <t>FAVEUR2 loandjili</t>
  </si>
  <si>
    <t>MED ngoyo nathan</t>
  </si>
  <si>
    <t>ATAKALKHAYR loandjili</t>
  </si>
  <si>
    <t>ATAKALKHAYR fouks</t>
  </si>
  <si>
    <t>MED ngoyo la chine</t>
  </si>
  <si>
    <t>LA SEVE terminus tchialli  TRAVAUX</t>
  </si>
  <si>
    <t>PAIN LEHO 1 MAKAYABOU 418</t>
  </si>
  <si>
    <t>PAIN LEHO 2 TCHIALI</t>
  </si>
  <si>
    <t>ZAM-ZAM2 mpaka 5 chemin</t>
  </si>
  <si>
    <t>YAYA BILAL tchimbambouka</t>
  </si>
  <si>
    <t>ZAM-ZAM  Tchimani</t>
  </si>
  <si>
    <t>BABA EX MAKKAH  Vindoulou station</t>
  </si>
  <si>
    <t>BABA EX MAKKAH marché nkounikou1</t>
  </si>
  <si>
    <t>L-KAMARA EX SOLIDARITE mpita</t>
  </si>
  <si>
    <t>FALL 2  avant marche mbota</t>
  </si>
  <si>
    <t xml:space="preserve">EMEL 2 </t>
  </si>
  <si>
    <t>NITOU NICOLAS</t>
  </si>
  <si>
    <t>TOUJOUR CAMARADE</t>
  </si>
  <si>
    <t>Prix Sac de Farine Boulangère 50 KG</t>
  </si>
  <si>
    <t>Prix affiché</t>
  </si>
  <si>
    <t>Prix pour 1.000 sacs</t>
  </si>
  <si>
    <t>15850 &amp; 16050</t>
  </si>
  <si>
    <t>Meilleur Prix après Ristourne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</si>
  <si>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</si>
  <si>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</si>
  <si>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</si>
  <si>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</si>
  <si>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</si>
  <si>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Segments</t>
  </si>
  <si>
    <t>Projet d'ouverture Boulangerie</t>
  </si>
  <si>
    <t>ZAM-ZAM 5  ngoyo péage , ouverture prévue pour la semaine 11</t>
  </si>
  <si>
    <t>Boulangeries prospectées et  ayant manifesté le besoin de travailler la farine MINOCO</t>
  </si>
  <si>
    <t>PALMER mont kamba thyster, le client a besoin d'assurance qualité pour s'engager</t>
  </si>
  <si>
    <t>ETOILE DU MAIN voungou, le client a besoin d'assurance qualité pour s'engager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</si>
  <si>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</si>
  <si>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</si>
  <si>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</si>
  <si>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</si>
  <si>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</si>
  <si>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MMB Lycée vindoulou</t>
  </si>
  <si>
    <t>WAMAS 2 , ouverture prévue pour la semaine 12</t>
  </si>
  <si>
    <t>MINI BLG MAWATA</t>
  </si>
  <si>
    <t>ZAM-ZAM Cotemateve</t>
  </si>
  <si>
    <t>Projet d'ouverture Nouvelle Boulangerie</t>
  </si>
  <si>
    <t>Boulangerie LA CITE, mont kamba thyster, ouverture probable week15, besoin test qualité</t>
  </si>
  <si>
    <t xml:space="preserve">PALMER mont kamba thyster, en activité , besoin test qualité </t>
  </si>
  <si>
    <t xml:space="preserve">ETOILE DU MATIN voungou , en activité,besoin test qualité </t>
  </si>
  <si>
    <t>Prix &amp; Marques de levure disponibles sur le marché</t>
  </si>
  <si>
    <t xml:space="preserve"> Bruggeman</t>
  </si>
  <si>
    <t>saf plus</t>
  </si>
  <si>
    <t>Bekerdream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</si>
  <si>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</si>
  <si>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</si>
  <si>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</si>
  <si>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</si>
  <si>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</si>
  <si>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</si>
  <si>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</si>
  <si>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</si>
  <si>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</si>
  <si>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</si>
  <si>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</si>
  <si>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</si>
  <si>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</si>
  <si>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</si>
  <si>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</si>
  <si>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</si>
  <si>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 xml:space="preserve"> BENI EX GORGOL 2 mpaka dalette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</si>
  <si>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</si>
  <si>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</si>
  <si>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</si>
  <si>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</si>
  <si>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</si>
  <si>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</si>
  <si>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</si>
  <si>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</si>
  <si>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</si>
  <si>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</si>
  <si>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</si>
  <si>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</si>
  <si>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</si>
  <si>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</si>
  <si>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</si>
  <si>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</si>
  <si>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</si>
  <si>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</si>
  <si>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</si>
  <si>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</si>
  <si>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</si>
  <si>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</si>
  <si>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</si>
  <si>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</si>
  <si>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</si>
  <si>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</si>
  <si>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</si>
  <si>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</si>
  <si>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</si>
  <si>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</si>
  <si>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</si>
  <si>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</si>
  <si>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</si>
  <si>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</si>
  <si>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</si>
  <si>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</si>
  <si>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</si>
  <si>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</si>
  <si>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</si>
  <si>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</si>
  <si>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</si>
  <si>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</si>
  <si>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</si>
  <si>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</si>
  <si>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</si>
  <si>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</si>
  <si>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</si>
  <si>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</si>
  <si>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</si>
  <si>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</si>
  <si>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</si>
  <si>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</si>
  <si>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</si>
  <si>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</si>
  <si>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</si>
  <si>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</si>
  <si>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</si>
  <si>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</si>
  <si>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</si>
  <si>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</si>
  <si>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</si>
  <si>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</si>
  <si>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</si>
  <si>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</si>
  <si>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</si>
  <si>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</si>
  <si>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</si>
  <si>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</si>
  <si>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</si>
  <si>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</si>
  <si>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</si>
  <si>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</si>
  <si>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</si>
  <si>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</si>
  <si>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</si>
  <si>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</si>
  <si>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</si>
  <si>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</si>
  <si>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</si>
  <si>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</si>
  <si>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</si>
  <si>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</si>
  <si>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</si>
  <si>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</si>
  <si>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</si>
  <si>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</si>
  <si>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</si>
  <si>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</si>
  <si>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</si>
  <si>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</si>
  <si>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</si>
  <si>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</si>
  <si>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</si>
  <si>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</si>
  <si>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</si>
  <si>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</si>
  <si>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</si>
  <si>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</si>
  <si>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</si>
  <si>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</si>
  <si>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</si>
  <si>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</si>
  <si>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</si>
  <si>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</si>
  <si>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</si>
  <si>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</si>
  <si>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</si>
  <si>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</si>
  <si>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</si>
  <si>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</si>
  <si>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</si>
  <si>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</si>
  <si>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</si>
  <si>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</si>
  <si>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</si>
  <si>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</si>
  <si>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</si>
  <si>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</si>
  <si>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</si>
  <si>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</si>
  <si>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</si>
  <si>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</si>
  <si>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</si>
  <si>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</si>
  <si>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</si>
  <si>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</si>
  <si>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</si>
  <si>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</si>
  <si>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</si>
  <si>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</si>
  <si>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</si>
  <si>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</si>
  <si>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</si>
  <si>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</si>
  <si>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</si>
  <si>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</si>
  <si>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</si>
  <si>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</si>
  <si>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</si>
  <si>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</si>
  <si>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</si>
  <si>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</si>
  <si>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</si>
  <si>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</si>
  <si>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</si>
  <si>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</si>
  <si>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</si>
  <si>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</si>
  <si>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</si>
  <si>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</si>
  <si>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</si>
  <si>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</si>
  <si>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</si>
  <si>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</si>
  <si>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</si>
  <si>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</si>
  <si>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</si>
  <si>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</si>
  <si>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</si>
  <si>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</si>
  <si>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</si>
  <si>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</si>
  <si>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</si>
  <si>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</si>
  <si>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</si>
  <si>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</si>
  <si>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</si>
  <si>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</si>
  <si>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</si>
  <si>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</si>
  <si>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</si>
  <si>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</si>
  <si>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</si>
  <si>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</si>
  <si>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</si>
  <si>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</si>
  <si>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</si>
  <si>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</si>
  <si>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</si>
  <si>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</si>
  <si>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</si>
  <si>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</si>
  <si>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</si>
  <si>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</si>
  <si>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</si>
  <si>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Panther</t>
  </si>
  <si>
    <t>SUP. MARKET</t>
  </si>
  <si>
    <t>Ouverture BLG le ROCHER et Réouverture BLG 3D</t>
  </si>
  <si>
    <t>BOULANGERIE 3D</t>
  </si>
  <si>
    <t>Prix Sac de Farine Comerciale 25kg</t>
  </si>
  <si>
    <t>Segmentation</t>
  </si>
  <si>
    <t>Boulangerie Moderne</t>
  </si>
  <si>
    <t>LETIFA</t>
  </si>
  <si>
    <t>ETOILE DU MATIN MBOTA</t>
  </si>
  <si>
    <t>AMOUR DE MPAKA</t>
  </si>
  <si>
    <t>Boulangerie Mixte</t>
  </si>
  <si>
    <t>LOUKABOU</t>
  </si>
  <si>
    <t>MED Lycée vindoulou</t>
  </si>
  <si>
    <t>BA fond tié-tié  gare</t>
  </si>
  <si>
    <t>Fabao</t>
  </si>
  <si>
    <t>FERMETURE MOMENTANEE</t>
  </si>
  <si>
    <t>ETOILE DU CONGO DE MBOTA ROCK</t>
  </si>
  <si>
    <t>TUKU MBOTA ROCK</t>
  </si>
  <si>
    <t xml:space="preserve">LETIFA VOUNGOU </t>
  </si>
  <si>
    <t>MAISON K-M</t>
  </si>
  <si>
    <t>DIRECT</t>
  </si>
  <si>
    <t>CASH</t>
  </si>
  <si>
    <t>Bravo</t>
  </si>
  <si>
    <t>Taux de présence</t>
  </si>
  <si>
    <t>Latitude</t>
  </si>
  <si>
    <t>Longitude</t>
  </si>
  <si>
    <t>4°41'19.788"</t>
  </si>
  <si>
    <t>11°56'35.1312"</t>
  </si>
  <si>
    <t>4°45'40.65516</t>
  </si>
  <si>
    <t>11°53'47.32836"</t>
  </si>
  <si>
    <t>4°44'58.4412"</t>
  </si>
  <si>
    <t>11°54'16.86672"</t>
  </si>
  <si>
    <t>-4..8324545</t>
  </si>
  <si>
    <t>4°44'18.04056</t>
  </si>
  <si>
    <t>11°54'50.43744"</t>
  </si>
  <si>
    <t>4°42'48.15"</t>
  </si>
  <si>
    <t>11°53'9.1788"</t>
  </si>
  <si>
    <t>4°45'5.1768"</t>
  </si>
  <si>
    <t>11°55'1.5672"</t>
  </si>
  <si>
    <t>4°44'38.8896"</t>
  </si>
  <si>
    <t>11°54'32.184"</t>
  </si>
  <si>
    <t>4°45'55.25604"</t>
  </si>
  <si>
    <t>11°53'19.58172"</t>
  </si>
  <si>
    <t>4°47'5.2368"</t>
  </si>
  <si>
    <t>11°53'26.205"</t>
  </si>
  <si>
    <t>4°45'2.90124"</t>
  </si>
  <si>
    <t>11°54'12.02148"</t>
  </si>
  <si>
    <t>4°45'6.67836"</t>
  </si>
  <si>
    <t>11°54'12.99276"</t>
  </si>
  <si>
    <t>4°44'6.47337"</t>
  </si>
  <si>
    <t>11°54'58.80896</t>
  </si>
  <si>
    <t>4°45'24.83604"</t>
  </si>
  <si>
    <t>11°53'59.86428"</t>
  </si>
  <si>
    <t>4°44'48.2064"</t>
  </si>
  <si>
    <t>11°55'20.5464"</t>
  </si>
  <si>
    <t>4°44'37.49244"</t>
  </si>
  <si>
    <t>11°54'32.78772"</t>
  </si>
  <si>
    <t>4°45'59.274"</t>
  </si>
  <si>
    <t>11°52'16.0284"</t>
  </si>
  <si>
    <t>4°46'26.84748"</t>
  </si>
  <si>
    <t>11°51'37.69812</t>
  </si>
  <si>
    <t>4°44'26.79"</t>
  </si>
  <si>
    <t>11°54'42.03648"</t>
  </si>
  <si>
    <t>4°43'13.94364"</t>
  </si>
  <si>
    <t>11°51449.98672"</t>
  </si>
  <si>
    <t>4°44'12.33492"</t>
  </si>
  <si>
    <t>11°51'54.2538"</t>
  </si>
  <si>
    <t>4°42'25.25976"</t>
  </si>
  <si>
    <t>11°51'6.33852"</t>
  </si>
  <si>
    <t>4°46'21.94342"</t>
  </si>
  <si>
    <t>11°53'9.97672"</t>
  </si>
  <si>
    <t>4°47'31.2018"</t>
  </si>
  <si>
    <t>11°53'20.40828"</t>
  </si>
  <si>
    <t>4°45'11.36052"</t>
  </si>
  <si>
    <t>11°52'17.4036"</t>
  </si>
  <si>
    <t>4°45'46.0224"</t>
  </si>
  <si>
    <t>11°53'24.504"</t>
  </si>
  <si>
    <t>4°46'51.6666"</t>
  </si>
  <si>
    <t>11°51'59.48748"</t>
  </si>
  <si>
    <t>4°46'51.95064"</t>
  </si>
  <si>
    <t>11°53'26.12868"</t>
  </si>
  <si>
    <t>4°46'0.97932"</t>
  </si>
  <si>
    <t>11°53'45.663"</t>
  </si>
  <si>
    <t>4°44'59.13888"</t>
  </si>
  <si>
    <t>11°54'.16932"</t>
  </si>
  <si>
    <t>4°47'40.4448"</t>
  </si>
  <si>
    <t>11°53'36.91572"</t>
  </si>
  <si>
    <t>4°46'18.19344"</t>
  </si>
  <si>
    <t>11°52'55.02504"</t>
  </si>
  <si>
    <t>4°45'48.71484"</t>
  </si>
  <si>
    <t>11°51'40.5072"</t>
  </si>
  <si>
    <t>4°43'3.8352"</t>
  </si>
  <si>
    <t>11°51'43.09812"</t>
  </si>
  <si>
    <t>4°43'13.94472"</t>
  </si>
  <si>
    <t>11°51'49.95576"</t>
  </si>
  <si>
    <t>4°44'20.77332"</t>
  </si>
  <si>
    <t>11°52'23.15424"</t>
  </si>
  <si>
    <t>4°47'53.15424"</t>
  </si>
  <si>
    <t>11°53'21.80688"</t>
  </si>
  <si>
    <t>4°44'35.83356"</t>
  </si>
  <si>
    <t>11°52'12.00936"</t>
  </si>
  <si>
    <t>4°45'49.37436"</t>
  </si>
  <si>
    <t>11°52'49.6776"</t>
  </si>
  <si>
    <t>4°42'39.168"</t>
  </si>
  <si>
    <t>11°51'24.34968"</t>
  </si>
  <si>
    <t>4°47'41.3448"</t>
  </si>
  <si>
    <t>11°53'16.24272"</t>
  </si>
  <si>
    <t>4°45'18.96156"</t>
  </si>
  <si>
    <t>11°53'19.11948"</t>
  </si>
  <si>
    <t>4°44'9.07764"</t>
  </si>
  <si>
    <t>11°52'33.015</t>
  </si>
  <si>
    <t>4°46'13.24488"</t>
  </si>
  <si>
    <t>11°53'0.7476</t>
  </si>
  <si>
    <t>4°45'24.5016"</t>
  </si>
  <si>
    <t>11°53'2.07312"</t>
  </si>
  <si>
    <t>4°41'53.91548"</t>
  </si>
  <si>
    <t>11°51'27.41602"</t>
  </si>
  <si>
    <t>4°47'32.06616"</t>
  </si>
  <si>
    <t>11°53'45.29724"</t>
  </si>
  <si>
    <t>BOULANGERIE STE</t>
  </si>
  <si>
    <t>4°44'47.04396"</t>
  </si>
  <si>
    <t>11°54'26.082"</t>
  </si>
  <si>
    <t>BOULANGERIE H-J</t>
  </si>
  <si>
    <t>BON CHOIX ex GAZA 2  km4</t>
  </si>
  <si>
    <t>4°45'16.85808</t>
  </si>
  <si>
    <t>11°51'20.03472</t>
  </si>
  <si>
    <t>16300 /16700</t>
  </si>
  <si>
    <t xml:space="preserve">boulangerie en renovation </t>
  </si>
  <si>
    <t>Arret de production momentané</t>
  </si>
  <si>
    <t>Boulangerie la baguette</t>
  </si>
  <si>
    <t>BOULANGERIE KONATE</t>
  </si>
  <si>
    <t>EL HAMDE 3 EX LALA thyster extension</t>
  </si>
  <si>
    <t>18 200</t>
  </si>
  <si>
    <t>18 250</t>
  </si>
  <si>
    <t>18 000</t>
  </si>
  <si>
    <t>9 025</t>
  </si>
  <si>
    <t>BON CHOIX tié tié masola</t>
  </si>
  <si>
    <t>BON CHOIX  FOND TIE TIE</t>
  </si>
  <si>
    <t>BOULANGERIE FERME POUR CAUSE DE TRAVAUX PUBLIC</t>
  </si>
  <si>
    <t>ETS SEMAH VOUNGOU ARRET ECOLE</t>
  </si>
  <si>
    <t>BOULANGERIE NB VOUNGOU CONTRE 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</si>
</sst>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  <numFmt numFmtId="169" formatCode="0.0000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8"/>
      <name val="Aptos"/>
      <family val="2"/>
    </font>
    <font>
      <sz val="11"/>
      <color theme="5"/>
      <name val="Aptos"/>
      <family val="2"/>
    </font>
    <font>
      <b/>
      <i/>
      <u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name val="Aptos"/>
      <family val="2"/>
    </font>
    <font>
      <b/>
      <sz val="11"/>
      <color theme="1" tint="4.9989318521683403E-2"/>
      <name val="Aptos"/>
      <family val="2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1"/>
      <color rgb="FFFF0000"/>
      <name val="Aptos"/>
      <family val="2"/>
    </font>
    <font>
      <sz val="16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Aptos"/>
      <family val="2"/>
    </font>
    <font>
      <b/>
      <sz val="14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ptos"/>
    </font>
    <font>
      <sz val="11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Down">
        <bgColor theme="7" tint="0.5999938962981048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rgb="FF000000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left"/>
      <protection locked="0"/>
    </xf>
    <xf numFmtId="0" fontId="21" fillId="0" borderId="1" xfId="0" applyFont="1" applyBorder="1" applyAlignment="1" applyProtection="1">
      <alignment horizontal="center"/>
      <protection locked="0"/>
    </xf>
    <xf numFmtId="0" fontId="21" fillId="0" borderId="1" xfId="1" applyNumberFormat="1" applyFont="1" applyBorder="1" applyAlignment="1" applyProtection="1">
      <alignment horizontal="center"/>
      <protection locked="0"/>
    </xf>
    <xf numFmtId="165" fontId="17" fillId="0" borderId="5" xfId="1" applyNumberFormat="1" applyFont="1" applyFill="1" applyBorder="1" applyAlignment="1" applyProtection="1">
      <alignment horizontal="center" vertic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9" fontId="17" fillId="17" borderId="11" xfId="2" applyFont="1" applyFill="1" applyBorder="1" applyAlignment="1" applyProtection="1">
      <alignment horizontal="center" vertical="center"/>
      <protection locked="0"/>
    </xf>
    <xf numFmtId="9" fontId="17" fillId="17" borderId="12" xfId="2" applyFont="1" applyFill="1" applyBorder="1" applyAlignment="1" applyProtection="1">
      <alignment horizontal="center" vertical="center"/>
      <protection locked="0"/>
    </xf>
    <xf numFmtId="9" fontId="17" fillId="17" borderId="13" xfId="2" applyFont="1" applyFill="1" applyBorder="1" applyAlignment="1" applyProtection="1">
      <alignment horizontal="center" vertical="center"/>
      <protection locked="0"/>
    </xf>
    <xf numFmtId="165" fontId="17" fillId="0" borderId="11" xfId="1" applyNumberFormat="1" applyFont="1" applyFill="1" applyBorder="1" applyAlignment="1" applyProtection="1">
      <alignment horizontal="center" vertical="center"/>
      <protection locked="0"/>
    </xf>
    <xf numFmtId="165" fontId="17" fillId="0" borderId="12" xfId="1" applyNumberFormat="1" applyFont="1" applyFill="1" applyBorder="1" applyAlignment="1" applyProtection="1">
      <alignment horizontal="center" vertical="center"/>
      <protection locked="0"/>
    </xf>
    <xf numFmtId="165" fontId="17" fillId="0" borderId="13" xfId="1" applyNumberFormat="1" applyFont="1" applyFill="1" applyBorder="1" applyAlignment="1" applyProtection="1">
      <alignment horizontal="center" vertical="center"/>
      <protection locked="0"/>
    </xf>
    <xf numFmtId="165" fontId="18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Protection="1">
      <protection locked="0"/>
    </xf>
    <xf numFmtId="165" fontId="21" fillId="0" borderId="1" xfId="1" applyNumberFormat="1" applyFont="1" applyFill="1" applyBorder="1" applyAlignment="1" applyProtection="1">
      <alignment horizontal="center"/>
      <protection locked="0"/>
    </xf>
    <xf numFmtId="164" fontId="2" fillId="0" borderId="0" xfId="1" applyFont="1" applyFill="1" applyAlignment="1" applyProtection="1">
      <alignment horizontal="left" vertical="center"/>
      <protection locked="0"/>
    </xf>
    <xf numFmtId="0" fontId="21" fillId="0" borderId="1" xfId="1" applyNumberFormat="1" applyFont="1" applyFill="1" applyBorder="1" applyAlignment="1" applyProtection="1">
      <alignment horizontal="center"/>
      <protection locked="0"/>
    </xf>
    <xf numFmtId="165" fontId="21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5" fillId="0" borderId="1" xfId="1" applyNumberFormat="1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left"/>
      <protection locked="0"/>
    </xf>
    <xf numFmtId="0" fontId="18" fillId="16" borderId="1" xfId="0" applyFont="1" applyFill="1" applyBorder="1" applyAlignment="1" applyProtection="1">
      <alignment horizontal="center" vertical="center"/>
      <protection locked="0"/>
    </xf>
    <xf numFmtId="3" fontId="18" fillId="16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164" fontId="2" fillId="0" borderId="0" xfId="1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4" fillId="0" borderId="0" xfId="1" applyFont="1" applyFill="1" applyAlignment="1" applyProtection="1">
      <alignment horizontal="center" vertical="center"/>
      <protection locked="0"/>
    </xf>
    <xf numFmtId="164" fontId="7" fillId="0" borderId="0" xfId="1" applyFont="1" applyFill="1" applyAlignment="1" applyProtection="1">
      <alignment horizontal="left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9" fontId="2" fillId="0" borderId="0" xfId="0" applyNumberFormat="1" applyFont="1" applyAlignment="1" applyProtection="1">
      <alignment horizontal="center" vertical="center"/>
      <protection locked="0"/>
    </xf>
    <xf numFmtId="165" fontId="2" fillId="0" borderId="0" xfId="1" applyNumberFormat="1" applyFont="1" applyFill="1" applyAlignment="1" applyProtection="1">
      <alignment horizontal="center"/>
      <protection locked="0"/>
    </xf>
    <xf numFmtId="165" fontId="2" fillId="0" borderId="0" xfId="1" applyNumberFormat="1" applyFont="1" applyFill="1" applyAlignment="1" applyProtection="1">
      <alignment vertical="center"/>
      <protection locked="0"/>
    </xf>
    <xf numFmtId="165" fontId="2" fillId="0" borderId="0" xfId="1" applyNumberFormat="1" applyFont="1" applyFill="1" applyAlignment="1" applyProtection="1">
      <protection locked="0"/>
    </xf>
    <xf numFmtId="0" fontId="21" fillId="0" borderId="0" xfId="0" applyFont="1" applyAlignment="1" applyProtection="1">
      <alignment vertical="center"/>
      <protection locked="0"/>
    </xf>
    <xf numFmtId="164" fontId="0" fillId="0" borderId="0" xfId="0" applyNumberFormat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" fontId="8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1" applyNumberFormat="1" applyFont="1" applyFill="1" applyBorder="1" applyAlignment="1" applyProtection="1">
      <alignment horizontal="center" vertical="center"/>
      <protection locked="0"/>
    </xf>
    <xf numFmtId="164" fontId="2" fillId="0" borderId="0" xfId="1" applyFont="1" applyFill="1" applyAlignment="1" applyProtection="1">
      <alignment horizontal="center" vertical="center"/>
      <protection locked="0"/>
    </xf>
    <xf numFmtId="164" fontId="23" fillId="0" borderId="0" xfId="1" applyFont="1" applyFill="1" applyAlignment="1" applyProtection="1">
      <alignment horizontal="right" vertical="center"/>
      <protection locked="0"/>
    </xf>
    <xf numFmtId="3" fontId="18" fillId="16" borderId="11" xfId="0" applyNumberFormat="1" applyFont="1" applyFill="1" applyBorder="1" applyAlignment="1">
      <alignment horizontal="center" vertical="center"/>
    </xf>
    <xf numFmtId="3" fontId="18" fillId="16" borderId="12" xfId="0" applyNumberFormat="1" applyFont="1" applyFill="1" applyBorder="1" applyAlignment="1">
      <alignment horizontal="center" vertical="center"/>
    </xf>
    <xf numFmtId="3" fontId="18" fillId="16" borderId="13" xfId="0" applyNumberFormat="1" applyFont="1" applyFill="1" applyBorder="1" applyAlignment="1">
      <alignment horizontal="center" vertical="center"/>
    </xf>
    <xf numFmtId="3" fontId="18" fillId="16" borderId="1" xfId="0" applyNumberFormat="1" applyFont="1" applyFill="1" applyBorder="1" applyAlignment="1">
      <alignment horizontal="center" vertical="center"/>
    </xf>
    <xf numFmtId="3" fontId="18" fillId="16" borderId="5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21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165" fontId="24" fillId="0" borderId="1" xfId="1" applyNumberFormat="1" applyFont="1" applyFill="1" applyBorder="1" applyAlignment="1" applyProtection="1">
      <alignment horizontal="center"/>
      <protection locked="0"/>
    </xf>
    <xf numFmtId="165" fontId="25" fillId="0" borderId="1" xfId="1" applyNumberFormat="1" applyFont="1" applyFill="1" applyBorder="1" applyAlignment="1" applyProtection="1">
      <alignment horizontal="center"/>
      <protection locked="0"/>
    </xf>
    <xf numFmtId="165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1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Protection="1">
      <protection locked="0"/>
    </xf>
    <xf numFmtId="0" fontId="25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center" vertical="center"/>
      <protection locked="0"/>
    </xf>
    <xf numFmtId="0" fontId="24" fillId="0" borderId="1" xfId="1" applyNumberFormat="1" applyFont="1" applyFill="1" applyBorder="1" applyAlignment="1" applyProtection="1">
      <alignment horizontal="center"/>
      <protection locked="0"/>
    </xf>
    <xf numFmtId="0" fontId="25" fillId="0" borderId="1" xfId="1" applyNumberFormat="1" applyFont="1" applyFill="1" applyBorder="1" applyAlignment="1" applyProtection="1">
      <alignment horizontal="center"/>
      <protection locked="0"/>
    </xf>
    <xf numFmtId="0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2" fillId="16" borderId="1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23" fillId="0" borderId="0" xfId="1" applyNumberFormat="1" applyFont="1" applyFill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7" fillId="0" borderId="0" xfId="1" applyNumberFormat="1" applyFont="1" applyFill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" fontId="7" fillId="0" borderId="0" xfId="1" applyNumberFormat="1" applyFont="1" applyFill="1" applyAlignment="1" applyProtection="1">
      <alignment horizontal="center" vertical="center"/>
    </xf>
    <xf numFmtId="1" fontId="4" fillId="0" borderId="0" xfId="1" applyNumberFormat="1" applyFont="1" applyFill="1" applyAlignment="1" applyProtection="1">
      <alignment horizontal="center" vertical="center"/>
    </xf>
    <xf numFmtId="0" fontId="24" fillId="0" borderId="21" xfId="0" applyFont="1" applyBorder="1" applyAlignment="1" applyProtection="1">
      <alignment horizontal="center"/>
      <protection locked="0"/>
    </xf>
    <xf numFmtId="165" fontId="21" fillId="0" borderId="21" xfId="1" applyNumberFormat="1" applyFont="1" applyFill="1" applyBorder="1" applyAlignment="1" applyProtection="1">
      <alignment horizontal="center"/>
      <protection locked="0"/>
    </xf>
    <xf numFmtId="165" fontId="24" fillId="0" borderId="21" xfId="1" applyNumberFormat="1" applyFont="1" applyFill="1" applyBorder="1" applyAlignment="1" applyProtection="1">
      <alignment horizontal="center"/>
      <protection locked="0"/>
    </xf>
    <xf numFmtId="0" fontId="22" fillId="0" borderId="0" xfId="1" applyNumberFormat="1" applyFont="1" applyFill="1" applyAlignment="1" applyProtection="1">
      <alignment horizontal="center" vertical="center"/>
      <protection locked="0"/>
    </xf>
    <xf numFmtId="0" fontId="18" fillId="0" borderId="0" xfId="1" applyNumberFormat="1" applyFont="1" applyFill="1" applyAlignment="1" applyProtection="1">
      <alignment horizontal="center" vertical="center"/>
      <protection locked="0"/>
    </xf>
    <xf numFmtId="165" fontId="7" fillId="0" borderId="0" xfId="1" applyNumberFormat="1" applyFont="1" applyFill="1" applyAlignment="1" applyProtection="1">
      <alignment horizontal="center" vertical="center"/>
      <protection locked="0"/>
    </xf>
    <xf numFmtId="165" fontId="4" fillId="0" borderId="0" xfId="1" applyNumberFormat="1" applyFont="1" applyFill="1" applyAlignment="1" applyProtection="1">
      <alignment horizontal="center" vertical="center"/>
      <protection locked="0"/>
    </xf>
    <xf numFmtId="9" fontId="20" fillId="0" borderId="0" xfId="2" applyFont="1" applyFill="1" applyAlignment="1" applyProtection="1">
      <alignment horizontal="left" vertical="center"/>
      <protection locked="0"/>
    </xf>
    <xf numFmtId="164" fontId="20" fillId="0" borderId="0" xfId="1" applyFont="1" applyFill="1" applyAlignment="1" applyProtection="1">
      <alignment horizontal="left" vertical="center"/>
      <protection locked="0"/>
    </xf>
    <xf numFmtId="0" fontId="2" fillId="0" borderId="0" xfId="1" applyNumberFormat="1" applyFont="1" applyFill="1" applyAlignment="1" applyProtection="1">
      <alignment horizontal="center"/>
      <protection locked="0"/>
    </xf>
    <xf numFmtId="0" fontId="2" fillId="0" borderId="0" xfId="1" applyNumberFormat="1" applyFont="1" applyFill="1" applyAlignment="1" applyProtection="1">
      <protection locked="0"/>
    </xf>
    <xf numFmtId="0" fontId="31" fillId="0" borderId="1" xfId="1" applyNumberFormat="1" applyFont="1" applyFill="1" applyBorder="1" applyAlignment="1" applyProtection="1">
      <alignment horizontal="center" vertical="center"/>
      <protection locked="0"/>
    </xf>
    <xf numFmtId="0" fontId="34" fillId="0" borderId="1" xfId="1" applyNumberFormat="1" applyFont="1" applyFill="1" applyBorder="1" applyAlignment="1" applyProtection="1">
      <alignment horizontal="center" vertical="center"/>
      <protection locked="0"/>
    </xf>
    <xf numFmtId="165" fontId="8" fillId="0" borderId="1" xfId="1" applyNumberFormat="1" applyFont="1" applyFill="1" applyBorder="1" applyAlignment="1" applyProtection="1">
      <alignment horizontal="center" vertical="center"/>
      <protection locked="0"/>
    </xf>
    <xf numFmtId="0" fontId="22" fillId="0" borderId="1" xfId="1" applyNumberFormat="1" applyFont="1" applyFill="1" applyBorder="1" applyAlignment="1" applyProtection="1">
      <alignment horizontal="center" vertical="center"/>
      <protection locked="0"/>
    </xf>
    <xf numFmtId="1" fontId="22" fillId="0" borderId="8" xfId="1" applyNumberFormat="1" applyFont="1" applyFill="1" applyBorder="1" applyAlignment="1" applyProtection="1">
      <alignment horizontal="center" vertical="center"/>
      <protection locked="0"/>
    </xf>
    <xf numFmtId="167" fontId="2" fillId="0" borderId="0" xfId="2" applyNumberFormat="1" applyFont="1" applyFill="1" applyAlignment="1" applyProtection="1">
      <alignment horizontal="center" vertical="center"/>
      <protection locked="0"/>
    </xf>
    <xf numFmtId="9" fontId="23" fillId="0" borderId="0" xfId="2" applyFont="1" applyFill="1" applyAlignment="1" applyProtection="1">
      <alignment horizontal="center" vertical="center"/>
      <protection locked="0"/>
    </xf>
    <xf numFmtId="3" fontId="18" fillId="18" borderId="11" xfId="0" applyNumberFormat="1" applyFont="1" applyFill="1" applyBorder="1" applyAlignment="1">
      <alignment horizontal="center" vertical="center"/>
    </xf>
    <xf numFmtId="3" fontId="18" fillId="18" borderId="12" xfId="0" applyNumberFormat="1" applyFont="1" applyFill="1" applyBorder="1" applyAlignment="1">
      <alignment horizontal="center" vertical="center"/>
    </xf>
    <xf numFmtId="3" fontId="18" fillId="18" borderId="13" xfId="0" applyNumberFormat="1" applyFont="1" applyFill="1" applyBorder="1" applyAlignment="1">
      <alignment horizontal="center" vertical="center"/>
    </xf>
    <xf numFmtId="0" fontId="26" fillId="11" borderId="14" xfId="0" applyFont="1" applyFill="1" applyBorder="1" applyAlignment="1" applyProtection="1">
      <alignment horizontal="center" vertical="center"/>
      <protection locked="0"/>
    </xf>
    <xf numFmtId="0" fontId="26" fillId="11" borderId="14" xfId="0" applyFont="1" applyFill="1" applyBorder="1" applyAlignment="1" applyProtection="1">
      <alignment horizontal="center" vertical="center" wrapText="1"/>
      <protection locked="0"/>
    </xf>
    <xf numFmtId="0" fontId="26" fillId="0" borderId="14" xfId="0" applyFont="1" applyBorder="1" applyAlignment="1" applyProtection="1">
      <alignment horizontal="center" vertical="center"/>
      <protection locked="0"/>
    </xf>
    <xf numFmtId="164" fontId="26" fillId="11" borderId="18" xfId="1" applyFont="1" applyFill="1" applyBorder="1" applyAlignment="1" applyProtection="1">
      <alignment horizontal="center" vertical="center"/>
      <protection locked="0"/>
    </xf>
    <xf numFmtId="164" fontId="26" fillId="11" borderId="19" xfId="1" applyFont="1" applyFill="1" applyBorder="1" applyAlignment="1" applyProtection="1">
      <alignment horizontal="center" vertical="center"/>
      <protection locked="0"/>
    </xf>
    <xf numFmtId="164" fontId="26" fillId="11" borderId="20" xfId="1" applyFont="1" applyFill="1" applyBorder="1" applyAlignment="1" applyProtection="1">
      <alignment horizontal="center" vertical="center"/>
      <protection locked="0"/>
    </xf>
    <xf numFmtId="164" fontId="26" fillId="0" borderId="18" xfId="1" applyFont="1" applyFill="1" applyBorder="1" applyAlignment="1" applyProtection="1">
      <alignment horizontal="center" vertical="center"/>
      <protection locked="0"/>
    </xf>
    <xf numFmtId="164" fontId="26" fillId="0" borderId="19" xfId="1" applyFont="1" applyFill="1" applyBorder="1" applyAlignment="1" applyProtection="1">
      <alignment horizontal="center" vertical="center"/>
      <protection locked="0"/>
    </xf>
    <xf numFmtId="164" fontId="26" fillId="0" borderId="20" xfId="1" applyFont="1" applyFill="1" applyBorder="1" applyAlignment="1" applyProtection="1">
      <alignment horizontal="center" vertical="center"/>
      <protection locked="0"/>
    </xf>
    <xf numFmtId="164" fontId="26" fillId="0" borderId="14" xfId="1" applyFont="1" applyFill="1" applyBorder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165" fontId="21" fillId="0" borderId="5" xfId="1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36" fillId="14" borderId="0" xfId="0" applyFont="1" applyFill="1" applyAlignment="1" applyProtection="1">
      <alignment horizontal="center" vertical="center"/>
      <protection locked="0"/>
    </xf>
    <xf numFmtId="164" fontId="21" fillId="3" borderId="2" xfId="1" applyFont="1" applyFill="1" applyBorder="1" applyAlignment="1" applyProtection="1">
      <alignment horizontal="center" vertical="center"/>
      <protection locked="0"/>
    </xf>
    <xf numFmtId="164" fontId="21" fillId="3" borderId="6" xfId="1" applyFont="1" applyFill="1" applyBorder="1" applyAlignment="1" applyProtection="1">
      <alignment horizontal="center" vertical="center"/>
      <protection locked="0"/>
    </xf>
    <xf numFmtId="164" fontId="21" fillId="3" borderId="3" xfId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Alignment="1" applyProtection="1">
      <alignment horizontal="left" vertical="center"/>
      <protection locked="0"/>
    </xf>
    <xf numFmtId="0" fontId="21" fillId="0" borderId="5" xfId="0" applyFont="1" applyBorder="1" applyAlignment="1">
      <alignment horizontal="center" vertical="center"/>
    </xf>
    <xf numFmtId="165" fontId="21" fillId="0" borderId="5" xfId="1" applyNumberFormat="1" applyFont="1" applyFill="1" applyBorder="1" applyAlignment="1" applyProtection="1">
      <alignment horizontal="center" vertical="center"/>
    </xf>
    <xf numFmtId="9" fontId="21" fillId="17" borderId="15" xfId="2" applyFont="1" applyFill="1" applyBorder="1" applyAlignment="1" applyProtection="1">
      <alignment horizontal="center" vertical="center"/>
      <protection locked="0"/>
    </xf>
    <xf numFmtId="9" fontId="21" fillId="17" borderId="16" xfId="2" applyFont="1" applyFill="1" applyBorder="1" applyAlignment="1" applyProtection="1">
      <alignment horizontal="center" vertical="center"/>
      <protection locked="0"/>
    </xf>
    <xf numFmtId="9" fontId="21" fillId="17" borderId="17" xfId="2" applyFont="1" applyFill="1" applyBorder="1" applyAlignment="1" applyProtection="1">
      <alignment horizontal="center" vertical="center"/>
      <protection locked="0"/>
    </xf>
    <xf numFmtId="165" fontId="21" fillId="0" borderId="15" xfId="1" applyNumberFormat="1" applyFont="1" applyFill="1" applyBorder="1" applyAlignment="1" applyProtection="1">
      <alignment horizontal="center" vertical="center"/>
    </xf>
    <xf numFmtId="165" fontId="21" fillId="0" borderId="16" xfId="1" applyNumberFormat="1" applyFont="1" applyFill="1" applyBorder="1" applyAlignment="1" applyProtection="1">
      <alignment horizontal="center" vertical="center"/>
    </xf>
    <xf numFmtId="165" fontId="21" fillId="0" borderId="17" xfId="1" applyNumberFormat="1" applyFont="1" applyFill="1" applyBorder="1" applyAlignment="1" applyProtection="1">
      <alignment horizontal="center" vertical="center"/>
    </xf>
    <xf numFmtId="165" fontId="26" fillId="0" borderId="5" xfId="1" applyNumberFormat="1" applyFont="1" applyFill="1" applyBorder="1" applyAlignment="1" applyProtection="1">
      <alignment horizontal="center" vertical="center"/>
    </xf>
    <xf numFmtId="165" fontId="21" fillId="0" borderId="0" xfId="1" applyNumberFormat="1" applyFont="1" applyFill="1" applyBorder="1" applyAlignment="1" applyProtection="1">
      <alignment horizontal="center" vertical="center"/>
    </xf>
    <xf numFmtId="9" fontId="21" fillId="17" borderId="11" xfId="2" applyFont="1" applyFill="1" applyBorder="1" applyAlignment="1" applyProtection="1">
      <alignment horizontal="center" vertical="center"/>
      <protection locked="0"/>
    </xf>
    <xf numFmtId="9" fontId="21" fillId="17" borderId="12" xfId="2" applyFont="1" applyFill="1" applyBorder="1" applyAlignment="1" applyProtection="1">
      <alignment horizontal="center" vertical="center"/>
      <protection locked="0"/>
    </xf>
    <xf numFmtId="9" fontId="21" fillId="17" borderId="13" xfId="2" applyFont="1" applyFill="1" applyBorder="1" applyAlignment="1" applyProtection="1">
      <alignment horizontal="center" vertical="center"/>
      <protection locked="0"/>
    </xf>
    <xf numFmtId="165" fontId="21" fillId="0" borderId="11" xfId="1" applyNumberFormat="1" applyFont="1" applyFill="1" applyBorder="1" applyAlignment="1" applyProtection="1">
      <alignment horizontal="center" vertical="center"/>
    </xf>
    <xf numFmtId="165" fontId="21" fillId="0" borderId="12" xfId="1" applyNumberFormat="1" applyFont="1" applyFill="1" applyBorder="1" applyAlignment="1" applyProtection="1">
      <alignment horizontal="center" vertical="center"/>
    </xf>
    <xf numFmtId="165" fontId="21" fillId="0" borderId="13" xfId="1" applyNumberFormat="1" applyFont="1" applyFill="1" applyBorder="1" applyAlignment="1" applyProtection="1">
      <alignment horizontal="center" vertical="center"/>
    </xf>
    <xf numFmtId="166" fontId="21" fillId="0" borderId="1" xfId="1" applyNumberFormat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Alignment="1" applyProtection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165" fontId="21" fillId="0" borderId="8" xfId="1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32" xfId="0" applyFont="1" applyBorder="1" applyAlignment="1">
      <alignment horizontal="center"/>
    </xf>
    <xf numFmtId="0" fontId="21" fillId="0" borderId="33" xfId="0" applyFont="1" applyBorder="1"/>
    <xf numFmtId="0" fontId="21" fillId="0" borderId="34" xfId="0" applyFont="1" applyBorder="1"/>
    <xf numFmtId="0" fontId="21" fillId="0" borderId="27" xfId="0" applyFont="1" applyBorder="1" applyAlignment="1">
      <alignment horizontal="center"/>
    </xf>
    <xf numFmtId="0" fontId="21" fillId="0" borderId="21" xfId="0" applyFont="1" applyBorder="1"/>
    <xf numFmtId="0" fontId="21" fillId="0" borderId="28" xfId="0" applyFont="1" applyBorder="1"/>
    <xf numFmtId="0" fontId="21" fillId="0" borderId="29" xfId="0" applyFont="1" applyBorder="1" applyAlignment="1">
      <alignment horizontal="center"/>
    </xf>
    <xf numFmtId="0" fontId="21" fillId="0" borderId="30" xfId="0" applyFont="1" applyBorder="1"/>
    <xf numFmtId="0" fontId="21" fillId="0" borderId="31" xfId="0" applyFont="1" applyBorder="1"/>
    <xf numFmtId="0" fontId="26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164" fontId="27" fillId="0" borderId="1" xfId="1" applyFont="1" applyFill="1" applyBorder="1" applyAlignment="1">
      <alignment horizontal="center" vertical="center" wrapText="1"/>
    </xf>
    <xf numFmtId="164" fontId="1" fillId="0" borderId="11" xfId="1" applyFont="1" applyFill="1" applyBorder="1" applyAlignment="1">
      <alignment horizontal="center" vertical="center" wrapText="1"/>
    </xf>
    <xf numFmtId="164" fontId="1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2" fillId="0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" fillId="0" borderId="11" xfId="2" applyNumberFormat="1" applyFont="1" applyFill="1" applyBorder="1" applyAlignment="1">
      <alignment horizontal="center" vertical="center" wrapText="1"/>
    </xf>
    <xf numFmtId="167" fontId="1" fillId="0" borderId="13" xfId="2" applyNumberFormat="1" applyFont="1" applyFill="1" applyBorder="1" applyAlignment="1">
      <alignment horizontal="center" vertical="center" wrapText="1"/>
    </xf>
    <xf numFmtId="167" fontId="12" fillId="19" borderId="1" xfId="2" applyNumberFormat="1" applyFont="1" applyFill="1" applyBorder="1" applyAlignment="1">
      <alignment horizontal="center" vertical="center" wrapText="1"/>
    </xf>
    <xf numFmtId="167" fontId="12" fillId="0" borderId="1" xfId="2" applyNumberFormat="1" applyFont="1" applyFill="1" applyBorder="1" applyAlignment="1">
      <alignment horizontal="center" vertical="center" wrapText="1"/>
    </xf>
    <xf numFmtId="9" fontId="38" fillId="19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67" fontId="13" fillId="0" borderId="11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2" fillId="0" borderId="0" xfId="1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13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>
      <alignment horizontal="center" vertical="center"/>
    </xf>
    <xf numFmtId="165" fontId="1" fillId="12" borderId="23" xfId="1" applyNumberFormat="1" applyFont="1" applyFill="1" applyBorder="1" applyAlignment="1">
      <alignment horizontal="center" vertical="center"/>
    </xf>
    <xf numFmtId="0" fontId="1" fillId="12" borderId="23" xfId="1" applyNumberFormat="1" applyFont="1" applyFill="1" applyBorder="1" applyAlignment="1">
      <alignment horizontal="center" vertical="center"/>
    </xf>
    <xf numFmtId="9" fontId="1" fillId="12" borderId="11" xfId="2" applyFont="1" applyFill="1" applyBorder="1" applyAlignment="1">
      <alignment horizontal="center" vertical="center"/>
    </xf>
    <xf numFmtId="9" fontId="1" fillId="12" borderId="12" xfId="2" applyFont="1" applyFill="1" applyBorder="1" applyAlignment="1">
      <alignment horizontal="center" vertical="center"/>
    </xf>
    <xf numFmtId="9" fontId="1" fillId="12" borderId="13" xfId="2" applyFont="1" applyFill="1" applyBorder="1" applyAlignment="1">
      <alignment horizontal="center" vertical="center"/>
    </xf>
    <xf numFmtId="165" fontId="1" fillId="12" borderId="11" xfId="1" applyNumberFormat="1" applyFont="1" applyFill="1" applyBorder="1" applyAlignment="1">
      <alignment horizontal="center" vertical="center"/>
    </xf>
    <xf numFmtId="165" fontId="1" fillId="12" borderId="24" xfId="1" applyNumberFormat="1" applyFont="1" applyFill="1" applyBorder="1" applyAlignment="1">
      <alignment horizontal="center" vertical="center"/>
    </xf>
    <xf numFmtId="165" fontId="1" fillId="12" borderId="6" xfId="1" applyNumberFormat="1" applyFont="1" applyFill="1" applyBorder="1" applyAlignment="1">
      <alignment horizontal="center" vertical="center"/>
    </xf>
    <xf numFmtId="165" fontId="27" fillId="12" borderId="1" xfId="1" applyNumberFormat="1" applyFont="1" applyFill="1" applyBorder="1" applyAlignment="1">
      <alignment horizontal="center" vertical="center"/>
    </xf>
    <xf numFmtId="165" fontId="1" fillId="12" borderId="1" xfId="1" applyNumberFormat="1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3" fontId="27" fillId="16" borderId="1" xfId="0" applyNumberFormat="1" applyFont="1" applyFill="1" applyBorder="1" applyAlignment="1">
      <alignment horizontal="center" vertical="center"/>
    </xf>
    <xf numFmtId="3" fontId="27" fillId="16" borderId="23" xfId="1" applyNumberFormat="1" applyFont="1" applyFill="1" applyBorder="1" applyAlignment="1">
      <alignment horizontal="center" vertical="center"/>
    </xf>
    <xf numFmtId="168" fontId="1" fillId="0" borderId="23" xfId="1" applyNumberFormat="1" applyFont="1" applyFill="1" applyBorder="1" applyAlignment="1">
      <alignment horizontal="center" vertical="center"/>
    </xf>
    <xf numFmtId="0" fontId="27" fillId="16" borderId="23" xfId="1" applyNumberFormat="1" applyFont="1" applyFill="1" applyBorder="1" applyAlignment="1">
      <alignment horizontal="center" vertical="center"/>
    </xf>
    <xf numFmtId="167" fontId="27" fillId="16" borderId="11" xfId="2" applyNumberFormat="1" applyFont="1" applyFill="1" applyBorder="1" applyAlignment="1">
      <alignment horizontal="center" vertical="center"/>
    </xf>
    <xf numFmtId="167" fontId="27" fillId="16" borderId="12" xfId="2" applyNumberFormat="1" applyFont="1" applyFill="1" applyBorder="1" applyAlignment="1">
      <alignment horizontal="center" vertical="center"/>
    </xf>
    <xf numFmtId="167" fontId="27" fillId="16" borderId="13" xfId="2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164" fontId="12" fillId="0" borderId="0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164" fontId="13" fillId="0" borderId="0" xfId="1" applyFont="1" applyFill="1" applyAlignment="1">
      <alignment horizontal="center" vertical="center"/>
    </xf>
    <xf numFmtId="164" fontId="16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27" fillId="19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32" fillId="19" borderId="8" xfId="0" applyFont="1" applyFill="1" applyBorder="1" applyAlignment="1">
      <alignment horizontal="center" vertical="center"/>
    </xf>
    <xf numFmtId="0" fontId="32" fillId="19" borderId="25" xfId="0" applyFont="1" applyFill="1" applyBorder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165" fontId="12" fillId="0" borderId="0" xfId="1" applyNumberFormat="1" applyFont="1" applyFill="1" applyAlignment="1">
      <alignment horizontal="center"/>
    </xf>
    <xf numFmtId="165" fontId="12" fillId="0" borderId="0" xfId="1" applyNumberFormat="1" applyFont="1" applyFill="1" applyAlignment="1">
      <alignment vertical="center"/>
    </xf>
    <xf numFmtId="0" fontId="0" fillId="0" borderId="26" xfId="0" applyBorder="1" applyAlignment="1">
      <alignment horizontal="left" vertical="center"/>
    </xf>
    <xf numFmtId="165" fontId="27" fillId="19" borderId="26" xfId="1" applyNumberFormat="1" applyFont="1" applyFill="1" applyBorder="1" applyAlignment="1">
      <alignment horizontal="center" vertical="center"/>
    </xf>
    <xf numFmtId="9" fontId="1" fillId="0" borderId="26" xfId="2" applyFont="1" applyFill="1" applyBorder="1" applyAlignment="1">
      <alignment horizontal="center" vertical="center"/>
    </xf>
    <xf numFmtId="165" fontId="12" fillId="0" borderId="0" xfId="1" applyNumberFormat="1" applyFont="1" applyFill="1" applyAlignment="1"/>
    <xf numFmtId="165" fontId="16" fillId="19" borderId="0" xfId="1" applyNumberFormat="1" applyFont="1" applyFill="1" applyAlignment="1">
      <alignment horizontal="center" vertical="center"/>
    </xf>
    <xf numFmtId="167" fontId="41" fillId="16" borderId="0" xfId="2" applyNumberFormat="1" applyFont="1" applyFill="1" applyAlignment="1">
      <alignment horizontal="center" vertical="center"/>
    </xf>
    <xf numFmtId="167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64" fontId="12" fillId="0" borderId="25" xfId="1" applyFont="1" applyFill="1" applyBorder="1" applyAlignment="1">
      <alignment horizontal="left" vertical="center"/>
    </xf>
    <xf numFmtId="167" fontId="43" fillId="19" borderId="8" xfId="2" applyNumberFormat="1" applyFont="1" applyFill="1" applyBorder="1" applyAlignment="1">
      <alignment horizontal="center" vertical="center"/>
    </xf>
    <xf numFmtId="167" fontId="43" fillId="19" borderId="25" xfId="2" applyNumberFormat="1" applyFont="1" applyFill="1" applyBorder="1" applyAlignment="1">
      <alignment horizontal="center" vertical="center"/>
    </xf>
    <xf numFmtId="167" fontId="38" fillId="19" borderId="0" xfId="2" applyNumberFormat="1" applyFont="1" applyFill="1" applyAlignment="1">
      <alignment horizontal="center" vertical="center"/>
    </xf>
    <xf numFmtId="164" fontId="0" fillId="0" borderId="0" xfId="0" applyNumberFormat="1"/>
    <xf numFmtId="165" fontId="13" fillId="19" borderId="0" xfId="1" applyNumberFormat="1" applyFont="1" applyFill="1" applyAlignment="1">
      <alignment horizontal="center" vertical="center"/>
    </xf>
    <xf numFmtId="167" fontId="1" fillId="19" borderId="8" xfId="2" applyNumberFormat="1" applyFont="1" applyFill="1" applyBorder="1" applyAlignment="1">
      <alignment horizontal="center" vertical="center"/>
    </xf>
    <xf numFmtId="167" fontId="1" fillId="19" borderId="25" xfId="2" applyNumberFormat="1" applyFont="1" applyFill="1" applyBorder="1" applyAlignment="1">
      <alignment horizontal="center" vertical="center"/>
    </xf>
    <xf numFmtId="167" fontId="12" fillId="19" borderId="0" xfId="2" applyNumberFormat="1" applyFont="1" applyFill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1" xfId="1" applyNumberFormat="1" applyFont="1" applyFill="1" applyBorder="1" applyAlignment="1">
      <alignment horizontal="center" vertical="center"/>
    </xf>
    <xf numFmtId="0" fontId="44" fillId="19" borderId="1" xfId="1" applyNumberFormat="1" applyFont="1" applyFill="1" applyBorder="1" applyAlignment="1">
      <alignment horizontal="center" vertical="center"/>
    </xf>
    <xf numFmtId="0" fontId="44" fillId="19" borderId="3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65" fontId="45" fillId="19" borderId="1" xfId="1" applyNumberFormat="1" applyFont="1" applyFill="1" applyBorder="1" applyAlignment="1">
      <alignment horizontal="center" vertical="center"/>
    </xf>
    <xf numFmtId="9" fontId="45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46" fillId="16" borderId="25" xfId="1" applyFont="1" applyFill="1" applyBorder="1" applyAlignment="1">
      <alignment horizontal="right" vertical="center"/>
    </xf>
    <xf numFmtId="167" fontId="1" fillId="16" borderId="8" xfId="2" applyNumberFormat="1" applyFont="1" applyFill="1" applyBorder="1" applyAlignment="1">
      <alignment horizontal="center"/>
    </xf>
    <xf numFmtId="167" fontId="1" fillId="16" borderId="25" xfId="2" applyNumberFormat="1" applyFont="1" applyFill="1" applyBorder="1" applyAlignment="1">
      <alignment horizontal="center"/>
    </xf>
    <xf numFmtId="164" fontId="12" fillId="0" borderId="0" xfId="1" applyFont="1" applyFill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21" fillId="17" borderId="1" xfId="1" applyNumberFormat="1" applyFont="1" applyFill="1" applyBorder="1" applyAlignment="1" applyProtection="1">
      <alignment horizontal="center"/>
      <protection locked="0"/>
    </xf>
    <xf numFmtId="0" fontId="21" fillId="17" borderId="1" xfId="0" applyFont="1" applyFill="1" applyBorder="1" applyAlignment="1" applyProtection="1">
      <alignment horizontal="center"/>
      <protection locked="0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16" borderId="1" xfId="0" applyNumberForma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26" fillId="11" borderId="14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6" fillId="11" borderId="22" xfId="0" applyFont="1" applyFill="1" applyBorder="1" applyAlignment="1">
      <alignment horizontal="center" vertical="center" wrapText="1"/>
    </xf>
    <xf numFmtId="164" fontId="26" fillId="11" borderId="18" xfId="1" applyFont="1" applyFill="1" applyBorder="1" applyAlignment="1">
      <alignment horizontal="center" vertical="center" wrapText="1"/>
    </xf>
    <xf numFmtId="164" fontId="26" fillId="11" borderId="19" xfId="1" applyFont="1" applyFill="1" applyBorder="1" applyAlignment="1">
      <alignment horizontal="center" vertical="center" wrapText="1"/>
    </xf>
    <xf numFmtId="164" fontId="26" fillId="11" borderId="20" xfId="1" applyFont="1" applyFill="1" applyBorder="1" applyAlignment="1">
      <alignment horizontal="center" vertical="center" wrapText="1"/>
    </xf>
    <xf numFmtId="164" fontId="26" fillId="0" borderId="18" xfId="1" applyFont="1" applyFill="1" applyBorder="1" applyAlignment="1">
      <alignment horizontal="center" vertical="center" wrapText="1"/>
    </xf>
    <xf numFmtId="164" fontId="26" fillId="0" borderId="19" xfId="1" applyFont="1" applyFill="1" applyBorder="1" applyAlignment="1">
      <alignment horizontal="center" vertical="center" wrapText="1"/>
    </xf>
    <xf numFmtId="164" fontId="26" fillId="0" borderId="20" xfId="1" applyFont="1" applyFill="1" applyBorder="1" applyAlignment="1">
      <alignment horizontal="center" vertical="center" wrapText="1"/>
    </xf>
    <xf numFmtId="164" fontId="26" fillId="0" borderId="14" xfId="1" applyFont="1" applyFill="1" applyBorder="1" applyAlignment="1">
      <alignment horizontal="center" vertical="center" wrapText="1"/>
    </xf>
    <xf numFmtId="0" fontId="21" fillId="19" borderId="5" xfId="0" applyFont="1" applyFill="1" applyBorder="1" applyAlignment="1">
      <alignment horizontal="center" vertical="center"/>
    </xf>
    <xf numFmtId="165" fontId="21" fillId="19" borderId="5" xfId="1" applyNumberFormat="1" applyFont="1" applyFill="1" applyBorder="1" applyAlignment="1">
      <alignment horizontal="center" vertical="center"/>
    </xf>
    <xf numFmtId="14" fontId="21" fillId="17" borderId="23" xfId="1" applyNumberFormat="1" applyFont="1" applyFill="1" applyBorder="1" applyAlignment="1">
      <alignment horizontal="center" vertical="center"/>
    </xf>
    <xf numFmtId="168" fontId="21" fillId="19" borderId="23" xfId="1" applyNumberFormat="1" applyFont="1" applyFill="1" applyBorder="1" applyAlignment="1">
      <alignment horizontal="center" vertical="center"/>
    </xf>
    <xf numFmtId="0" fontId="21" fillId="17" borderId="23" xfId="1" applyNumberFormat="1" applyFont="1" applyFill="1" applyBorder="1" applyAlignment="1">
      <alignment horizontal="center" vertical="center"/>
    </xf>
    <xf numFmtId="0" fontId="21" fillId="0" borderId="23" xfId="1" applyNumberFormat="1" applyFont="1" applyFill="1" applyBorder="1" applyAlignment="1">
      <alignment horizontal="center" vertical="center"/>
    </xf>
    <xf numFmtId="165" fontId="21" fillId="19" borderId="15" xfId="1" applyNumberFormat="1" applyFont="1" applyFill="1" applyBorder="1" applyAlignment="1">
      <alignment horizontal="center" vertical="center"/>
    </xf>
    <xf numFmtId="165" fontId="21" fillId="19" borderId="16" xfId="1" applyNumberFormat="1" applyFont="1" applyFill="1" applyBorder="1" applyAlignment="1">
      <alignment horizontal="center" vertical="center"/>
    </xf>
    <xf numFmtId="165" fontId="21" fillId="19" borderId="17" xfId="1" applyNumberFormat="1" applyFont="1" applyFill="1" applyBorder="1" applyAlignment="1">
      <alignment horizontal="center" vertical="center"/>
    </xf>
    <xf numFmtId="165" fontId="26" fillId="19" borderId="5" xfId="1" applyNumberFormat="1" applyFont="1" applyFill="1" applyBorder="1" applyAlignment="1">
      <alignment horizontal="center" vertical="center"/>
    </xf>
    <xf numFmtId="165" fontId="21" fillId="0" borderId="5" xfId="1" applyNumberFormat="1" applyFont="1" applyFill="1" applyBorder="1" applyAlignment="1">
      <alignment horizontal="center" vertical="center"/>
    </xf>
    <xf numFmtId="165" fontId="21" fillId="19" borderId="11" xfId="1" applyNumberFormat="1" applyFont="1" applyFill="1" applyBorder="1" applyAlignment="1">
      <alignment horizontal="center" vertical="center"/>
    </xf>
    <xf numFmtId="165" fontId="21" fillId="19" borderId="12" xfId="1" applyNumberFormat="1" applyFont="1" applyFill="1" applyBorder="1" applyAlignment="1">
      <alignment horizontal="center" vertical="center"/>
    </xf>
    <xf numFmtId="165" fontId="21" fillId="19" borderId="13" xfId="1" applyNumberFormat="1" applyFont="1" applyFill="1" applyBorder="1" applyAlignment="1">
      <alignment horizontal="center" vertical="center"/>
    </xf>
    <xf numFmtId="165" fontId="26" fillId="19" borderId="1" xfId="1" applyNumberFormat="1" applyFont="1" applyFill="1" applyBorder="1" applyAlignment="1">
      <alignment horizontal="center" vertical="center"/>
    </xf>
    <xf numFmtId="165" fontId="21" fillId="0" borderId="1" xfId="1" applyNumberFormat="1" applyFont="1" applyFill="1" applyBorder="1" applyAlignment="1">
      <alignment horizontal="center" vertical="center"/>
    </xf>
    <xf numFmtId="0" fontId="21" fillId="8" borderId="23" xfId="1" applyNumberFormat="1" applyFont="1" applyFill="1" applyBorder="1" applyAlignment="1">
      <alignment horizontal="center" vertical="center"/>
    </xf>
    <xf numFmtId="165" fontId="21" fillId="8" borderId="1" xfId="1" applyNumberFormat="1" applyFont="1" applyFill="1" applyBorder="1" applyAlignment="1">
      <alignment horizontal="center" vertical="center"/>
    </xf>
    <xf numFmtId="14" fontId="21" fillId="17" borderId="1" xfId="0" applyNumberFormat="1" applyFont="1" applyFill="1" applyBorder="1" applyAlignment="1">
      <alignment horizontal="center"/>
    </xf>
    <xf numFmtId="0" fontId="21" fillId="17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4" fillId="17" borderId="23" xfId="1" applyNumberFormat="1" applyFont="1" applyFill="1" applyBorder="1" applyAlignment="1">
      <alignment horizontal="center" vertical="center"/>
    </xf>
    <xf numFmtId="0" fontId="24" fillId="0" borderId="23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0" fontId="21" fillId="17" borderId="1" xfId="0" applyFont="1" applyFill="1" applyBorder="1" applyAlignment="1">
      <alignment horizontal="center" vertical="center"/>
    </xf>
    <xf numFmtId="9" fontId="21" fillId="17" borderId="11" xfId="2" applyFont="1" applyFill="1" applyBorder="1" applyAlignment="1">
      <alignment horizontal="center" vertical="center"/>
    </xf>
    <xf numFmtId="9" fontId="21" fillId="17" borderId="12" xfId="2" applyFont="1" applyFill="1" applyBorder="1" applyAlignment="1">
      <alignment horizontal="center" vertical="center"/>
    </xf>
    <xf numFmtId="9" fontId="21" fillId="17" borderId="13" xfId="2" applyFont="1" applyFill="1" applyBorder="1" applyAlignment="1">
      <alignment horizontal="center" vertical="center"/>
    </xf>
    <xf numFmtId="165" fontId="21" fillId="19" borderId="24" xfId="1" applyNumberFormat="1" applyFont="1" applyFill="1" applyBorder="1" applyAlignment="1">
      <alignment horizontal="center" vertical="center"/>
    </xf>
    <xf numFmtId="165" fontId="21" fillId="19" borderId="6" xfId="1" applyNumberFormat="1" applyFont="1" applyFill="1" applyBorder="1" applyAlignment="1">
      <alignment horizontal="center" vertical="center"/>
    </xf>
    <xf numFmtId="165" fontId="21" fillId="0" borderId="0" xfId="1" applyNumberFormat="1" applyFont="1" applyFill="1" applyBorder="1" applyAlignment="1">
      <alignment horizontal="center" vertical="center" wrapText="1"/>
    </xf>
    <xf numFmtId="165" fontId="21" fillId="0" borderId="0" xfId="1" applyNumberFormat="1" applyFont="1" applyFill="1" applyBorder="1" applyAlignment="1">
      <alignment horizontal="center" vertical="center"/>
    </xf>
    <xf numFmtId="164" fontId="21" fillId="0" borderId="0" xfId="1" applyFont="1" applyFill="1" applyAlignment="1">
      <alignment horizontal="left" vertical="center"/>
    </xf>
    <xf numFmtId="165" fontId="27" fillId="16" borderId="1" xfId="1" applyNumberFormat="1" applyFont="1" applyFill="1" applyBorder="1" applyAlignment="1">
      <alignment horizontal="center" vertical="center"/>
    </xf>
    <xf numFmtId="165" fontId="27" fillId="16" borderId="5" xfId="1" applyNumberFormat="1" applyFont="1" applyFill="1" applyBorder="1" applyAlignment="1">
      <alignment horizontal="center" vertical="center"/>
    </xf>
    <xf numFmtId="165" fontId="27" fillId="16" borderId="11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2" applyFont="1" applyFill="1" applyAlignment="1">
      <alignment horizontal="center" vertical="center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164" fontId="27" fillId="0" borderId="0" xfId="1" applyFont="1" applyFill="1" applyBorder="1" applyAlignment="1">
      <alignment horizontal="center" vertical="center" wrapText="1"/>
    </xf>
    <xf numFmtId="164" fontId="1" fillId="0" borderId="0" xfId="1" applyFont="1" applyFill="1" applyBorder="1" applyAlignment="1">
      <alignment horizontal="center" vertical="center" wrapText="1"/>
    </xf>
    <xf numFmtId="0" fontId="21" fillId="0" borderId="1" xfId="0" applyFont="1" applyBorder="1" applyProtection="1">
      <protection locked="0"/>
    </xf>
    <xf numFmtId="9" fontId="0" fillId="17" borderId="11" xfId="2" applyFont="1" applyFill="1" applyBorder="1" applyAlignment="1" applyProtection="1">
      <alignment horizontal="center" vertical="center"/>
      <protection locked="0"/>
    </xf>
    <xf numFmtId="9" fontId="0" fillId="17" borderId="12" xfId="2" applyFont="1" applyFill="1" applyBorder="1" applyAlignment="1" applyProtection="1">
      <alignment horizontal="center" vertical="center"/>
      <protection locked="0"/>
    </xf>
    <xf numFmtId="9" fontId="0" fillId="17" borderId="13" xfId="2" applyFont="1" applyFill="1" applyBorder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center"/>
    </xf>
    <xf numFmtId="9" fontId="1" fillId="0" borderId="11" xfId="2" applyFont="1" applyFill="1" applyBorder="1" applyAlignment="1">
      <alignment horizontal="center" vertical="center" wrapText="1"/>
    </xf>
    <xf numFmtId="9" fontId="1" fillId="0" borderId="13" xfId="2" applyFont="1" applyFill="1" applyBorder="1" applyAlignment="1">
      <alignment horizontal="center" vertical="center" wrapText="1"/>
    </xf>
    <xf numFmtId="9" fontId="12" fillId="0" borderId="1" xfId="2" applyFont="1" applyFill="1" applyBorder="1" applyAlignment="1">
      <alignment horizontal="center" vertical="center" wrapText="1"/>
    </xf>
    <xf numFmtId="0" fontId="24" fillId="13" borderId="1" xfId="0" applyFont="1" applyFill="1" applyBorder="1" applyAlignment="1" applyProtection="1">
      <alignment horizontal="center"/>
      <protection locked="0"/>
    </xf>
    <xf numFmtId="0" fontId="21" fillId="13" borderId="1" xfId="1" applyNumberFormat="1" applyFont="1" applyFill="1" applyBorder="1" applyAlignment="1" applyProtection="1">
      <alignment horizontal="center"/>
      <protection locked="0"/>
    </xf>
    <xf numFmtId="0" fontId="24" fillId="13" borderId="1" xfId="1" applyNumberFormat="1" applyFont="1" applyFill="1" applyBorder="1" applyAlignment="1" applyProtection="1">
      <alignment horizontal="center"/>
      <protection locked="0"/>
    </xf>
    <xf numFmtId="0" fontId="25" fillId="0" borderId="1" xfId="0" applyFont="1" applyBorder="1" applyProtection="1"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17" borderId="1" xfId="1" applyNumberFormat="1" applyFont="1" applyFill="1" applyBorder="1" applyAlignment="1" applyProtection="1">
      <alignment horizontal="center"/>
      <protection locked="0"/>
    </xf>
    <xf numFmtId="14" fontId="25" fillId="17" borderId="1" xfId="0" applyNumberFormat="1" applyFont="1" applyFill="1" applyBorder="1" applyAlignment="1">
      <alignment horizontal="center"/>
    </xf>
    <xf numFmtId="0" fontId="25" fillId="17" borderId="1" xfId="0" applyFont="1" applyFill="1" applyBorder="1" applyAlignment="1">
      <alignment horizontal="center"/>
    </xf>
    <xf numFmtId="9" fontId="48" fillId="17" borderId="11" xfId="2" applyFont="1" applyFill="1" applyBorder="1" applyAlignment="1" applyProtection="1">
      <alignment horizontal="center" vertical="center"/>
      <protection locked="0"/>
    </xf>
    <xf numFmtId="9" fontId="48" fillId="17" borderId="12" xfId="2" applyFont="1" applyFill="1" applyBorder="1" applyAlignment="1" applyProtection="1">
      <alignment horizontal="center" vertical="center"/>
      <protection locked="0"/>
    </xf>
    <xf numFmtId="9" fontId="48" fillId="17" borderId="13" xfId="2" applyFont="1" applyFill="1" applyBorder="1" applyAlignment="1" applyProtection="1">
      <alignment horizontal="center" vertical="center"/>
      <protection locked="0"/>
    </xf>
    <xf numFmtId="0" fontId="21" fillId="13" borderId="1" xfId="0" applyFont="1" applyFill="1" applyBorder="1" applyAlignment="1">
      <alignment horizontal="center"/>
    </xf>
    <xf numFmtId="9" fontId="0" fillId="0" borderId="0" xfId="2" applyFont="1"/>
    <xf numFmtId="167" fontId="0" fillId="0" borderId="0" xfId="2" applyNumberFormat="1" applyFont="1"/>
    <xf numFmtId="10" fontId="0" fillId="0" borderId="0" xfId="2" applyNumberFormat="1" applyFont="1"/>
    <xf numFmtId="10" fontId="12" fillId="0" borderId="0" xfId="2" applyNumberFormat="1" applyFont="1" applyAlignment="1">
      <alignment horizontal="left" vertical="center"/>
    </xf>
    <xf numFmtId="10" fontId="12" fillId="0" borderId="0" xfId="2" applyNumberFormat="1" applyFont="1" applyAlignment="1">
      <alignment horizontal="center" vertical="center"/>
    </xf>
    <xf numFmtId="10" fontId="0" fillId="0" borderId="0" xfId="2" applyNumberFormat="1" applyFont="1" applyAlignment="1">
      <alignment horizontal="center"/>
    </xf>
    <xf numFmtId="9" fontId="12" fillId="19" borderId="1" xfId="2" applyFont="1" applyFill="1" applyBorder="1" applyAlignment="1">
      <alignment horizontal="center" vertical="center" wrapText="1"/>
    </xf>
    <xf numFmtId="0" fontId="24" fillId="8" borderId="1" xfId="0" applyFont="1" applyFill="1" applyBorder="1" applyAlignment="1" applyProtection="1">
      <alignment horizontal="center"/>
      <protection locked="0"/>
    </xf>
    <xf numFmtId="0" fontId="49" fillId="20" borderId="1" xfId="1" applyNumberFormat="1" applyFont="1" applyFill="1" applyBorder="1" applyAlignment="1" applyProtection="1">
      <alignment horizontal="center"/>
      <protection locked="0"/>
    </xf>
    <xf numFmtId="0" fontId="25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1" applyNumberFormat="1" applyFont="1" applyFill="1" applyBorder="1" applyAlignment="1" applyProtection="1">
      <alignment horizontal="center"/>
      <protection locked="0"/>
    </xf>
    <xf numFmtId="0" fontId="24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0" applyFont="1" applyFill="1" applyBorder="1" applyAlignment="1">
      <alignment horizontal="center"/>
    </xf>
    <xf numFmtId="14" fontId="25" fillId="17" borderId="23" xfId="1" applyNumberFormat="1" applyFont="1" applyFill="1" applyBorder="1" applyAlignment="1">
      <alignment horizontal="center" vertical="center"/>
    </xf>
    <xf numFmtId="0" fontId="25" fillId="17" borderId="23" xfId="1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167" fontId="12" fillId="0" borderId="0" xfId="0" applyNumberFormat="1" applyFont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167" fontId="1" fillId="0" borderId="0" xfId="2" applyNumberFormat="1" applyFont="1" applyFill="1" applyAlignment="1">
      <alignment horizontal="center" vertical="center"/>
    </xf>
    <xf numFmtId="167" fontId="1" fillId="0" borderId="26" xfId="2" applyNumberFormat="1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center"/>
    </xf>
    <xf numFmtId="9" fontId="21" fillId="0" borderId="23" xfId="1" applyNumberFormat="1" applyFont="1" applyFill="1" applyBorder="1" applyAlignment="1">
      <alignment horizontal="center" vertical="center"/>
    </xf>
    <xf numFmtId="3" fontId="51" fillId="0" borderId="1" xfId="2" applyNumberFormat="1" applyFont="1" applyFill="1" applyBorder="1" applyAlignment="1">
      <alignment horizontal="center" vertical="center" wrapText="1"/>
    </xf>
    <xf numFmtId="3" fontId="51" fillId="0" borderId="1" xfId="0" applyNumberFormat="1" applyFont="1" applyBorder="1" applyAlignment="1">
      <alignment horizontal="center"/>
    </xf>
    <xf numFmtId="164" fontId="26" fillId="5" borderId="1" xfId="1" applyFont="1" applyFill="1" applyBorder="1" applyAlignment="1">
      <alignment horizontal="center" vertical="center" wrapText="1"/>
    </xf>
    <xf numFmtId="164" fontId="26" fillId="21" borderId="1" xfId="1" applyFont="1" applyFill="1" applyBorder="1" applyAlignment="1">
      <alignment horizontal="center" vertical="center" wrapText="1"/>
    </xf>
    <xf numFmtId="164" fontId="26" fillId="22" borderId="1" xfId="1" applyFont="1" applyFill="1" applyBorder="1" applyAlignment="1">
      <alignment horizontal="center" vertical="center" wrapText="1"/>
    </xf>
    <xf numFmtId="164" fontId="26" fillId="23" borderId="1" xfId="1" applyFont="1" applyFill="1" applyBorder="1" applyAlignment="1">
      <alignment horizontal="center" vertical="center" wrapText="1"/>
    </xf>
    <xf numFmtId="164" fontId="26" fillId="4" borderId="1" xfId="1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7" xfId="0" applyBorder="1"/>
    <xf numFmtId="0" fontId="51" fillId="0" borderId="8" xfId="0" applyFont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21" fillId="0" borderId="25" xfId="0" applyFont="1" applyBorder="1"/>
    <xf numFmtId="0" fontId="51" fillId="0" borderId="0" xfId="0" applyFont="1" applyAlignment="1">
      <alignment horizontal="right" vertical="center"/>
    </xf>
    <xf numFmtId="0" fontId="51" fillId="0" borderId="23" xfId="0" applyFont="1" applyBorder="1" applyAlignment="1">
      <alignment horizontal="left" vertical="center"/>
    </xf>
    <xf numFmtId="0" fontId="51" fillId="0" borderId="26" xfId="0" applyFont="1" applyBorder="1" applyAlignment="1">
      <alignment horizontal="left" vertical="center"/>
    </xf>
    <xf numFmtId="0" fontId="51" fillId="0" borderId="26" xfId="0" applyFont="1" applyBorder="1" applyAlignment="1">
      <alignment horizontal="right" vertical="center"/>
    </xf>
    <xf numFmtId="165" fontId="51" fillId="0" borderId="1" xfId="1" applyNumberFormat="1" applyFont="1" applyBorder="1" applyAlignment="1">
      <alignment horizontal="center"/>
    </xf>
    <xf numFmtId="165" fontId="51" fillId="0" borderId="1" xfId="1" applyNumberFormat="1" applyFont="1" applyFill="1" applyBorder="1" applyAlignment="1">
      <alignment horizontal="center" vertical="center"/>
    </xf>
    <xf numFmtId="168" fontId="25" fillId="19" borderId="23" xfId="1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left"/>
    </xf>
    <xf numFmtId="165" fontId="21" fillId="8" borderId="1" xfId="1" applyNumberFormat="1" applyFont="1" applyFill="1" applyBorder="1" applyAlignment="1" applyProtection="1">
      <alignment horizontal="center"/>
      <protection locked="0"/>
    </xf>
    <xf numFmtId="168" fontId="21" fillId="8" borderId="23" xfId="1" applyNumberFormat="1" applyFont="1" applyFill="1" applyBorder="1" applyAlignment="1">
      <alignment horizontal="center" vertical="center"/>
    </xf>
    <xf numFmtId="165" fontId="21" fillId="8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2" fillId="0" borderId="0" xfId="0" applyFont="1"/>
    <xf numFmtId="0" fontId="32" fillId="0" borderId="7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25" xfId="0" applyFont="1" applyBorder="1"/>
    <xf numFmtId="164" fontId="44" fillId="4" borderId="1" xfId="1" applyFont="1" applyFill="1" applyBorder="1" applyAlignment="1">
      <alignment horizontal="center" vertical="center" wrapText="1"/>
    </xf>
    <xf numFmtId="164" fontId="44" fillId="5" borderId="1" xfId="1" applyFont="1" applyFill="1" applyBorder="1" applyAlignment="1">
      <alignment horizontal="center" vertical="center" wrapText="1"/>
    </xf>
    <xf numFmtId="164" fontId="44" fillId="21" borderId="1" xfId="1" applyFont="1" applyFill="1" applyBorder="1" applyAlignment="1">
      <alignment horizontal="center" vertical="center" wrapText="1"/>
    </xf>
    <xf numFmtId="164" fontId="44" fillId="22" borderId="1" xfId="1" applyFont="1" applyFill="1" applyBorder="1" applyAlignment="1">
      <alignment horizontal="center" vertical="center" wrapText="1"/>
    </xf>
    <xf numFmtId="164" fontId="44" fillId="23" borderId="1" xfId="1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vertical="center"/>
    </xf>
    <xf numFmtId="165" fontId="32" fillId="0" borderId="1" xfId="1" applyNumberFormat="1" applyFont="1" applyFill="1" applyBorder="1" applyAlignment="1">
      <alignment horizontal="center" vertical="center"/>
    </xf>
    <xf numFmtId="0" fontId="32" fillId="0" borderId="23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0" fontId="32" fillId="0" borderId="26" xfId="0" applyFont="1" applyBorder="1" applyAlignment="1">
      <alignment horizontal="right" vertical="center"/>
    </xf>
    <xf numFmtId="165" fontId="32" fillId="0" borderId="1" xfId="1" applyNumberFormat="1" applyFont="1" applyBorder="1" applyAlignment="1">
      <alignment horizontal="center"/>
    </xf>
    <xf numFmtId="0" fontId="25" fillId="19" borderId="5" xfId="0" applyFont="1" applyFill="1" applyBorder="1" applyAlignment="1">
      <alignment horizontal="center" vertical="center"/>
    </xf>
    <xf numFmtId="165" fontId="25" fillId="19" borderId="5" xfId="1" applyNumberFormat="1" applyFont="1" applyFill="1" applyBorder="1" applyAlignment="1">
      <alignment horizontal="center" vertical="center"/>
    </xf>
    <xf numFmtId="0" fontId="25" fillId="0" borderId="23" xfId="1" applyNumberFormat="1" applyFont="1" applyFill="1" applyBorder="1" applyAlignment="1">
      <alignment horizontal="center" vertical="center"/>
    </xf>
    <xf numFmtId="165" fontId="25" fillId="19" borderId="15" xfId="1" applyNumberFormat="1" applyFont="1" applyFill="1" applyBorder="1" applyAlignment="1">
      <alignment horizontal="center" vertical="center"/>
    </xf>
    <xf numFmtId="165" fontId="25" fillId="19" borderId="16" xfId="1" applyNumberFormat="1" applyFont="1" applyFill="1" applyBorder="1" applyAlignment="1">
      <alignment horizontal="center" vertical="center"/>
    </xf>
    <xf numFmtId="165" fontId="25" fillId="19" borderId="12" xfId="1" applyNumberFormat="1" applyFont="1" applyFill="1" applyBorder="1" applyAlignment="1">
      <alignment horizontal="center" vertical="center"/>
    </xf>
    <xf numFmtId="165" fontId="25" fillId="19" borderId="13" xfId="1" applyNumberFormat="1" applyFont="1" applyFill="1" applyBorder="1" applyAlignment="1">
      <alignment horizontal="center" vertical="center"/>
    </xf>
    <xf numFmtId="165" fontId="52" fillId="19" borderId="1" xfId="1" applyNumberFormat="1" applyFont="1" applyFill="1" applyBorder="1" applyAlignment="1">
      <alignment horizontal="center" vertical="center"/>
    </xf>
    <xf numFmtId="165" fontId="25" fillId="0" borderId="1" xfId="1" applyNumberFormat="1" applyFont="1" applyFill="1" applyBorder="1" applyAlignment="1">
      <alignment horizontal="center" vertical="center"/>
    </xf>
    <xf numFmtId="164" fontId="25" fillId="0" borderId="0" xfId="1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48" fillId="0" borderId="0" xfId="0" applyFont="1"/>
    <xf numFmtId="9" fontId="0" fillId="17" borderId="0" xfId="0" applyNumberFormat="1" applyFill="1"/>
    <xf numFmtId="0" fontId="54" fillId="0" borderId="0" xfId="0" applyFont="1"/>
    <xf numFmtId="0" fontId="55" fillId="0" borderId="0" xfId="0" applyFont="1"/>
    <xf numFmtId="0" fontId="56" fillId="0" borderId="1" xfId="1" applyNumberFormat="1" applyFont="1" applyFill="1" applyBorder="1" applyProtection="1">
      <protection locked="0"/>
    </xf>
    <xf numFmtId="165" fontId="56" fillId="19" borderId="5" xfId="1" applyNumberFormat="1" applyFont="1" applyFill="1" applyBorder="1" applyAlignment="1">
      <alignment horizontal="center" vertical="center"/>
    </xf>
    <xf numFmtId="0" fontId="56" fillId="19" borderId="5" xfId="0" applyFont="1" applyFill="1" applyBorder="1" applyAlignment="1">
      <alignment horizontal="center" vertical="center"/>
    </xf>
    <xf numFmtId="0" fontId="56" fillId="0" borderId="1" xfId="1" applyNumberFormat="1" applyFont="1" applyFill="1" applyBorder="1" applyAlignment="1" applyProtection="1">
      <alignment horizontal="center"/>
      <protection locked="0"/>
    </xf>
    <xf numFmtId="165" fontId="56" fillId="0" borderId="1" xfId="1" applyNumberFormat="1" applyFont="1" applyFill="1" applyBorder="1" applyAlignment="1" applyProtection="1">
      <alignment horizontal="center" vertical="center"/>
      <protection locked="0"/>
    </xf>
    <xf numFmtId="0" fontId="56" fillId="17" borderId="1" xfId="1" applyNumberFormat="1" applyFont="1" applyFill="1" applyBorder="1" applyAlignment="1" applyProtection="1">
      <alignment horizontal="center"/>
      <protection locked="0"/>
    </xf>
    <xf numFmtId="14" fontId="56" fillId="17" borderId="23" xfId="1" applyNumberFormat="1" applyFont="1" applyFill="1" applyBorder="1" applyAlignment="1">
      <alignment horizontal="center" vertical="center"/>
    </xf>
    <xf numFmtId="168" fontId="56" fillId="19" borderId="23" xfId="1" applyNumberFormat="1" applyFont="1" applyFill="1" applyBorder="1" applyAlignment="1">
      <alignment horizontal="center" vertical="center"/>
    </xf>
    <xf numFmtId="0" fontId="56" fillId="17" borderId="23" xfId="1" applyNumberFormat="1" applyFont="1" applyFill="1" applyBorder="1" applyAlignment="1">
      <alignment horizontal="center" vertical="center"/>
    </xf>
    <xf numFmtId="0" fontId="56" fillId="0" borderId="23" xfId="1" applyNumberFormat="1" applyFont="1" applyFill="1" applyBorder="1" applyAlignment="1">
      <alignment horizontal="center" vertical="center"/>
    </xf>
    <xf numFmtId="9" fontId="55" fillId="17" borderId="11" xfId="2" applyFont="1" applyFill="1" applyBorder="1" applyAlignment="1" applyProtection="1">
      <alignment horizontal="center" vertical="center"/>
      <protection locked="0"/>
    </xf>
    <xf numFmtId="9" fontId="55" fillId="17" borderId="12" xfId="2" applyFont="1" applyFill="1" applyBorder="1" applyAlignment="1" applyProtection="1">
      <alignment horizontal="center" vertical="center"/>
      <protection locked="0"/>
    </xf>
    <xf numFmtId="9" fontId="55" fillId="17" borderId="13" xfId="2" applyFont="1" applyFill="1" applyBorder="1" applyAlignment="1" applyProtection="1">
      <alignment horizontal="center" vertical="center"/>
      <protection locked="0"/>
    </xf>
    <xf numFmtId="165" fontId="56" fillId="19" borderId="15" xfId="1" applyNumberFormat="1" applyFont="1" applyFill="1" applyBorder="1" applyAlignment="1">
      <alignment horizontal="center" vertical="center"/>
    </xf>
    <xf numFmtId="165" fontId="56" fillId="19" borderId="16" xfId="1" applyNumberFormat="1" applyFont="1" applyFill="1" applyBorder="1" applyAlignment="1">
      <alignment horizontal="center" vertical="center"/>
    </xf>
    <xf numFmtId="165" fontId="56" fillId="19" borderId="17" xfId="1" applyNumberFormat="1" applyFont="1" applyFill="1" applyBorder="1" applyAlignment="1">
      <alignment horizontal="center" vertical="center"/>
    </xf>
    <xf numFmtId="165" fontId="56" fillId="0" borderId="1" xfId="1" applyNumberFormat="1" applyFont="1" applyFill="1" applyBorder="1" applyAlignment="1">
      <alignment horizontal="center" vertical="center"/>
    </xf>
    <xf numFmtId="165" fontId="56" fillId="0" borderId="0" xfId="1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165" fontId="56" fillId="0" borderId="1" xfId="1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164" fontId="0" fillId="4" borderId="1" xfId="1" applyFont="1" applyFill="1" applyBorder="1" applyAlignment="1">
      <alignment horizontal="center" vertical="center" wrapText="1"/>
    </xf>
    <xf numFmtId="164" fontId="0" fillId="5" borderId="1" xfId="1" applyFont="1" applyFill="1" applyBorder="1" applyAlignment="1">
      <alignment horizontal="center" vertical="center" wrapText="1"/>
    </xf>
    <xf numFmtId="164" fontId="0" fillId="21" borderId="1" xfId="1" applyFont="1" applyFill="1" applyBorder="1" applyAlignment="1">
      <alignment horizontal="center" vertical="center" wrapText="1"/>
    </xf>
    <xf numFmtId="164" fontId="0" fillId="22" borderId="1" xfId="1" applyFont="1" applyFill="1" applyBorder="1" applyAlignment="1">
      <alignment horizontal="center" vertical="center" wrapText="1"/>
    </xf>
    <xf numFmtId="164" fontId="0" fillId="2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65" fontId="0" fillId="0" borderId="1" xfId="1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165" fontId="0" fillId="0" borderId="1" xfId="1" applyNumberFormat="1" applyFont="1" applyBorder="1" applyAlignment="1">
      <alignment horizontal="center"/>
    </xf>
    <xf numFmtId="9" fontId="48" fillId="19" borderId="1" xfId="2" applyFont="1" applyFill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0" fontId="27" fillId="11" borderId="14" xfId="0" applyFont="1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164" fontId="27" fillId="11" borderId="18" xfId="1" applyFont="1" applyFill="1" applyBorder="1" applyAlignment="1">
      <alignment horizontal="center" vertical="center" wrapText="1"/>
    </xf>
    <xf numFmtId="164" fontId="27" fillId="11" borderId="19" xfId="1" applyFont="1" applyFill="1" applyBorder="1" applyAlignment="1">
      <alignment horizontal="center" vertical="center" wrapText="1"/>
    </xf>
    <xf numFmtId="164" fontId="27" fillId="11" borderId="20" xfId="1" applyFont="1" applyFill="1" applyBorder="1" applyAlignment="1">
      <alignment horizontal="center" vertical="center" wrapText="1"/>
    </xf>
    <xf numFmtId="164" fontId="27" fillId="0" borderId="18" xfId="1" applyFont="1" applyFill="1" applyBorder="1" applyAlignment="1">
      <alignment horizontal="center" vertical="center" wrapText="1"/>
    </xf>
    <xf numFmtId="164" fontId="27" fillId="0" borderId="19" xfId="1" applyFont="1" applyFill="1" applyBorder="1" applyAlignment="1">
      <alignment horizontal="center" vertical="center" wrapText="1"/>
    </xf>
    <xf numFmtId="164" fontId="27" fillId="0" borderId="20" xfId="1" applyFont="1" applyFill="1" applyBorder="1" applyAlignment="1">
      <alignment horizontal="center" vertical="center" wrapText="1"/>
    </xf>
    <xf numFmtId="164" fontId="27" fillId="0" borderId="14" xfId="1" applyFont="1" applyFill="1" applyBorder="1" applyAlignment="1">
      <alignment horizontal="center" vertical="center" wrapText="1"/>
    </xf>
    <xf numFmtId="165" fontId="0" fillId="0" borderId="0" xfId="1" applyNumberFormat="1" applyFont="1" applyFill="1" applyBorder="1" applyAlignment="1">
      <alignment horizontal="center" vertical="center" wrapText="1"/>
    </xf>
    <xf numFmtId="164" fontId="0" fillId="0" borderId="11" xfId="1" applyFont="1" applyFill="1" applyBorder="1" applyAlignment="1">
      <alignment horizontal="center" vertical="center" wrapText="1"/>
    </xf>
    <xf numFmtId="164" fontId="0" fillId="0" borderId="13" xfId="1" applyFon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/>
    </xf>
    <xf numFmtId="0" fontId="58" fillId="0" borderId="1" xfId="0" applyFont="1" applyBorder="1" applyAlignment="1" applyProtection="1">
      <alignment horizontal="left"/>
      <protection locked="0"/>
    </xf>
    <xf numFmtId="0" fontId="58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17" borderId="1" xfId="1" applyNumberFormat="1" applyFont="1" applyFill="1" applyBorder="1" applyAlignment="1" applyProtection="1">
      <alignment horizontal="center"/>
      <protection locked="0"/>
    </xf>
    <xf numFmtId="165" fontId="0" fillId="19" borderId="5" xfId="1" applyNumberFormat="1" applyFont="1" applyFill="1" applyBorder="1" applyAlignment="1">
      <alignment horizontal="center" vertical="center"/>
    </xf>
    <xf numFmtId="14" fontId="0" fillId="17" borderId="23" xfId="1" applyNumberFormat="1" applyFont="1" applyFill="1" applyBorder="1" applyAlignment="1">
      <alignment horizontal="center" vertical="center"/>
    </xf>
    <xf numFmtId="168" fontId="0" fillId="19" borderId="23" xfId="1" applyNumberFormat="1" applyFont="1" applyFill="1" applyBorder="1" applyAlignment="1">
      <alignment horizontal="center" vertical="center"/>
    </xf>
    <xf numFmtId="0" fontId="0" fillId="17" borderId="23" xfId="1" applyNumberFormat="1" applyFont="1" applyFill="1" applyBorder="1" applyAlignment="1">
      <alignment horizontal="center" vertical="center"/>
    </xf>
    <xf numFmtId="0" fontId="0" fillId="0" borderId="23" xfId="1" applyNumberFormat="1" applyFont="1" applyFill="1" applyBorder="1" applyAlignment="1">
      <alignment horizontal="center" vertical="center"/>
    </xf>
    <xf numFmtId="9" fontId="0" fillId="17" borderId="15" xfId="2" applyFont="1" applyFill="1" applyBorder="1" applyAlignment="1" applyProtection="1">
      <alignment horizontal="center" vertical="center"/>
      <protection locked="0"/>
    </xf>
    <xf numFmtId="9" fontId="0" fillId="17" borderId="16" xfId="2" applyFont="1" applyFill="1" applyBorder="1" applyAlignment="1" applyProtection="1">
      <alignment horizontal="center" vertical="center"/>
      <protection locked="0"/>
    </xf>
    <xf numFmtId="9" fontId="0" fillId="17" borderId="17" xfId="2" applyFont="1" applyFill="1" applyBorder="1" applyAlignment="1" applyProtection="1">
      <alignment horizontal="center" vertical="center"/>
      <protection locked="0"/>
    </xf>
    <xf numFmtId="165" fontId="0" fillId="19" borderId="15" xfId="1" applyNumberFormat="1" applyFont="1" applyFill="1" applyBorder="1" applyAlignment="1">
      <alignment horizontal="center" vertical="center"/>
    </xf>
    <xf numFmtId="165" fontId="0" fillId="19" borderId="16" xfId="1" applyNumberFormat="1" applyFont="1" applyFill="1" applyBorder="1" applyAlignment="1">
      <alignment horizontal="center" vertical="center"/>
    </xf>
    <xf numFmtId="165" fontId="0" fillId="19" borderId="17" xfId="1" applyNumberFormat="1" applyFont="1" applyFill="1" applyBorder="1" applyAlignment="1">
      <alignment horizontal="center" vertical="center"/>
    </xf>
    <xf numFmtId="165" fontId="27" fillId="19" borderId="5" xfId="1" applyNumberFormat="1" applyFont="1" applyFill="1" applyBorder="1" applyAlignment="1">
      <alignment horizontal="center" vertical="center"/>
    </xf>
    <xf numFmtId="165" fontId="0" fillId="0" borderId="5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167" fontId="0" fillId="0" borderId="11" xfId="2" applyNumberFormat="1" applyFont="1" applyFill="1" applyBorder="1" applyAlignment="1">
      <alignment horizontal="center" vertical="center" wrapText="1"/>
    </xf>
    <xf numFmtId="167" fontId="0" fillId="0" borderId="13" xfId="2" applyNumberFormat="1" applyFont="1" applyFill="1" applyBorder="1" applyAlignment="1">
      <alignment horizontal="center" vertical="center" wrapText="1"/>
    </xf>
    <xf numFmtId="9" fontId="0" fillId="19" borderId="1" xfId="2" applyFont="1" applyFill="1" applyBorder="1" applyAlignment="1">
      <alignment horizontal="center" vertical="center" wrapText="1"/>
    </xf>
    <xf numFmtId="167" fontId="0" fillId="0" borderId="1" xfId="2" applyNumberFormat="1" applyFont="1" applyFill="1" applyBorder="1" applyAlignment="1">
      <alignment horizontal="center" vertical="center" wrapText="1"/>
    </xf>
    <xf numFmtId="165" fontId="0" fillId="19" borderId="12" xfId="1" applyNumberFormat="1" applyFont="1" applyFill="1" applyBorder="1" applyAlignment="1">
      <alignment horizontal="center" vertical="center"/>
    </xf>
    <xf numFmtId="165" fontId="0" fillId="19" borderId="13" xfId="1" applyNumberFormat="1" applyFont="1" applyFill="1" applyBorder="1" applyAlignment="1">
      <alignment horizontal="center" vertical="center"/>
    </xf>
    <xf numFmtId="165" fontId="27" fillId="19" borderId="1" xfId="1" applyNumberFormat="1" applyFon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 wrapText="1"/>
    </xf>
    <xf numFmtId="165" fontId="0" fillId="0" borderId="1" xfId="1" applyNumberFormat="1" applyFont="1" applyFill="1" applyBorder="1" applyAlignment="1" applyProtection="1">
      <alignment horizontal="center"/>
      <protection locked="0"/>
    </xf>
    <xf numFmtId="0" fontId="58" fillId="8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1" applyNumberFormat="1" applyFont="1" applyFill="1" applyBorder="1" applyProtection="1"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0" fontId="32" fillId="0" borderId="0" xfId="0" applyFont="1" applyAlignment="1">
      <alignment horizontal="left"/>
    </xf>
    <xf numFmtId="0" fontId="0" fillId="8" borderId="23" xfId="1" applyNumberFormat="1" applyFont="1" applyFill="1" applyBorder="1" applyAlignment="1">
      <alignment horizontal="center" vertical="center"/>
    </xf>
    <xf numFmtId="165" fontId="0" fillId="8" borderId="1" xfId="1" applyNumberFormat="1" applyFont="1" applyFill="1" applyBorder="1" applyAlignment="1">
      <alignment horizontal="center" vertical="center"/>
    </xf>
    <xf numFmtId="0" fontId="0" fillId="8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Fill="1" applyBorder="1" applyAlignment="1" applyProtection="1">
      <alignment horizontal="center" vertical="center"/>
      <protection locked="0"/>
    </xf>
    <xf numFmtId="0" fontId="58" fillId="0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center"/>
      <protection locked="0"/>
    </xf>
    <xf numFmtId="14" fontId="0" fillId="17" borderId="1" xfId="0" applyNumberForma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58" fillId="8" borderId="1" xfId="1" applyNumberFormat="1" applyFont="1" applyFill="1" applyBorder="1" applyAlignment="1" applyProtection="1">
      <alignment horizontal="center"/>
      <protection locked="0"/>
    </xf>
    <xf numFmtId="165" fontId="55" fillId="0" borderId="0" xfId="1" applyNumberFormat="1" applyFont="1" applyFill="1" applyBorder="1" applyAlignment="1">
      <alignment horizontal="center" vertical="center"/>
    </xf>
    <xf numFmtId="0" fontId="5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8" fillId="17" borderId="23" xfId="1" applyNumberFormat="1" applyFont="1" applyFill="1" applyBorder="1" applyAlignment="1">
      <alignment horizontal="center" vertical="center"/>
    </xf>
    <xf numFmtId="0" fontId="58" fillId="0" borderId="23" xfId="1" applyNumberFormat="1" applyFont="1" applyFill="1" applyBorder="1" applyAlignment="1">
      <alignment horizontal="center" vertical="center"/>
    </xf>
    <xf numFmtId="0" fontId="58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8" borderId="1" xfId="0" applyFill="1" applyBorder="1" applyAlignment="1">
      <alignment horizontal="center"/>
    </xf>
    <xf numFmtId="165" fontId="0" fillId="8" borderId="1" xfId="1" applyNumberFormat="1" applyFont="1" applyFill="1" applyBorder="1" applyAlignment="1" applyProtection="1">
      <alignment horizontal="center"/>
      <protection locked="0"/>
    </xf>
    <xf numFmtId="168" fontId="0" fillId="8" borderId="23" xfId="1" applyNumberFormat="1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168" fontId="48" fillId="19" borderId="23" xfId="1" applyNumberFormat="1" applyFont="1" applyFill="1" applyBorder="1" applyAlignment="1">
      <alignment horizontal="center" vertical="center"/>
    </xf>
    <xf numFmtId="9" fontId="0" fillId="17" borderId="11" xfId="2" applyFont="1" applyFill="1" applyBorder="1" applyAlignment="1">
      <alignment horizontal="center" vertical="center"/>
    </xf>
    <xf numFmtId="9" fontId="0" fillId="17" borderId="12" xfId="2" applyFont="1" applyFill="1" applyBorder="1" applyAlignment="1">
      <alignment horizontal="center" vertical="center"/>
    </xf>
    <xf numFmtId="9" fontId="0" fillId="17" borderId="13" xfId="2" applyFont="1" applyFill="1" applyBorder="1" applyAlignment="1">
      <alignment horizontal="center" vertical="center"/>
    </xf>
    <xf numFmtId="165" fontId="0" fillId="19" borderId="24" xfId="1" applyNumberFormat="1" applyFont="1" applyFill="1" applyBorder="1" applyAlignment="1">
      <alignment horizontal="center" vertical="center"/>
    </xf>
    <xf numFmtId="165" fontId="0" fillId="19" borderId="6" xfId="1" applyNumberFormat="1" applyFont="1" applyFill="1" applyBorder="1" applyAlignment="1">
      <alignment horizontal="center" vertical="center"/>
    </xf>
    <xf numFmtId="165" fontId="0" fillId="12" borderId="5" xfId="1" applyNumberFormat="1" applyFont="1" applyFill="1" applyBorder="1" applyAlignment="1">
      <alignment horizontal="center" vertical="center"/>
    </xf>
    <xf numFmtId="165" fontId="0" fillId="12" borderId="23" xfId="1" applyNumberFormat="1" applyFont="1" applyFill="1" applyBorder="1" applyAlignment="1">
      <alignment horizontal="center" vertical="center"/>
    </xf>
    <xf numFmtId="0" fontId="0" fillId="12" borderId="23" xfId="1" applyNumberFormat="1" applyFont="1" applyFill="1" applyBorder="1" applyAlignment="1">
      <alignment horizontal="center" vertical="center"/>
    </xf>
    <xf numFmtId="9" fontId="0" fillId="12" borderId="11" xfId="2" applyFont="1" applyFill="1" applyBorder="1" applyAlignment="1">
      <alignment horizontal="center" vertical="center"/>
    </xf>
    <xf numFmtId="9" fontId="0" fillId="12" borderId="12" xfId="2" applyFont="1" applyFill="1" applyBorder="1" applyAlignment="1">
      <alignment horizontal="center" vertical="center"/>
    </xf>
    <xf numFmtId="9" fontId="0" fillId="12" borderId="13" xfId="2" applyFont="1" applyFill="1" applyBorder="1" applyAlignment="1">
      <alignment horizontal="center" vertical="center"/>
    </xf>
    <xf numFmtId="165" fontId="0" fillId="12" borderId="11" xfId="1" applyNumberFormat="1" applyFont="1" applyFill="1" applyBorder="1" applyAlignment="1">
      <alignment horizontal="center" vertical="center"/>
    </xf>
    <xf numFmtId="165" fontId="0" fillId="12" borderId="24" xfId="1" applyNumberFormat="1" applyFont="1" applyFill="1" applyBorder="1" applyAlignment="1">
      <alignment horizontal="center" vertical="center"/>
    </xf>
    <xf numFmtId="165" fontId="0" fillId="12" borderId="6" xfId="1" applyNumberFormat="1" applyFont="1" applyFill="1" applyBorder="1" applyAlignment="1">
      <alignment horizontal="center" vertical="center"/>
    </xf>
    <xf numFmtId="165" fontId="0" fillId="12" borderId="1" xfId="1" applyNumberFormat="1" applyFont="1" applyFill="1" applyBorder="1" applyAlignment="1">
      <alignment horizontal="center" vertical="center"/>
    </xf>
    <xf numFmtId="168" fontId="0" fillId="0" borderId="23" xfId="1" applyNumberFormat="1" applyFont="1" applyFill="1" applyBorder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9" fontId="0" fillId="0" borderId="26" xfId="2" applyFont="1" applyFill="1" applyBorder="1" applyAlignment="1">
      <alignment horizontal="center" vertical="center"/>
    </xf>
    <xf numFmtId="167" fontId="0" fillId="19" borderId="8" xfId="2" applyNumberFormat="1" applyFont="1" applyFill="1" applyBorder="1" applyAlignment="1">
      <alignment horizontal="center" vertical="center"/>
    </xf>
    <xf numFmtId="167" fontId="0" fillId="19" borderId="25" xfId="2" applyNumberFormat="1" applyFont="1" applyFill="1" applyBorder="1" applyAlignment="1">
      <alignment horizontal="center" vertical="center"/>
    </xf>
    <xf numFmtId="167" fontId="0" fillId="16" borderId="8" xfId="2" applyNumberFormat="1" applyFont="1" applyFill="1" applyBorder="1" applyAlignment="1">
      <alignment horizontal="center"/>
    </xf>
    <xf numFmtId="167" fontId="0" fillId="16" borderId="25" xfId="2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67" fontId="59" fillId="16" borderId="0" xfId="2" applyNumberFormat="1" applyFont="1" applyFill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165" fontId="60" fillId="19" borderId="1" xfId="1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60" fillId="0" borderId="1" xfId="0" applyNumberFormat="1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27" fillId="0" borderId="0" xfId="1" applyFont="1" applyFill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164" fontId="0" fillId="0" borderId="25" xfId="1" applyFont="1" applyFill="1" applyBorder="1" applyAlignment="1">
      <alignment horizontal="left" vertical="center"/>
    </xf>
    <xf numFmtId="167" fontId="48" fillId="19" borderId="8" xfId="2" applyNumberFormat="1" applyFont="1" applyFill="1" applyBorder="1" applyAlignment="1">
      <alignment horizontal="center" vertical="center"/>
    </xf>
    <xf numFmtId="167" fontId="48" fillId="19" borderId="25" xfId="2" applyNumberFormat="1" applyFont="1" applyFill="1" applyBorder="1" applyAlignment="1">
      <alignment horizontal="center" vertical="center"/>
    </xf>
    <xf numFmtId="167" fontId="48" fillId="19" borderId="0" xfId="2" applyNumberFormat="1" applyFont="1" applyFill="1" applyAlignment="1">
      <alignment horizontal="center" vertical="center"/>
    </xf>
    <xf numFmtId="167" fontId="0" fillId="19" borderId="0" xfId="2" applyNumberFormat="1" applyFont="1" applyFill="1" applyAlignment="1">
      <alignment horizontal="center" vertical="center"/>
    </xf>
    <xf numFmtId="0" fontId="27" fillId="0" borderId="1" xfId="1" applyNumberFormat="1" applyFont="1" applyFill="1" applyBorder="1" applyAlignment="1">
      <alignment horizontal="center" vertical="center"/>
    </xf>
    <xf numFmtId="0" fontId="27" fillId="19" borderId="1" xfId="1" applyNumberFormat="1" applyFont="1" applyFill="1" applyBorder="1" applyAlignment="1">
      <alignment horizontal="center" vertical="center"/>
    </xf>
    <xf numFmtId="0" fontId="27" fillId="19" borderId="3" xfId="1" applyNumberFormat="1" applyFont="1" applyFill="1" applyBorder="1" applyAlignment="1">
      <alignment horizontal="center" vertical="center"/>
    </xf>
    <xf numFmtId="164" fontId="60" fillId="16" borderId="25" xfId="1" applyFont="1" applyFill="1" applyBorder="1" applyAlignment="1">
      <alignment horizontal="right" vertical="center"/>
    </xf>
    <xf numFmtId="165" fontId="27" fillId="0" borderId="1" xfId="1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8" fillId="8" borderId="1" xfId="0" applyFont="1" applyFill="1" applyBorder="1" applyAlignment="1" applyProtection="1">
      <alignment horizontal="left"/>
      <protection locked="0"/>
    </xf>
    <xf numFmtId="0" fontId="0" fillId="0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Protection="1">
      <protection locked="0"/>
    </xf>
    <xf numFmtId="0" fontId="58" fillId="8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 vertical="center" wrapText="1"/>
      <protection locked="0"/>
    </xf>
    <xf numFmtId="0" fontId="0" fillId="8" borderId="1" xfId="0" applyFill="1" applyBorder="1" applyProtection="1">
      <protection locked="0"/>
    </xf>
    <xf numFmtId="0" fontId="58" fillId="8" borderId="1" xfId="0" applyFont="1" applyFill="1" applyBorder="1" applyProtection="1">
      <protection locked="0"/>
    </xf>
    <xf numFmtId="0" fontId="27" fillId="0" borderId="0" xfId="0" applyFont="1"/>
    <xf numFmtId="165" fontId="0" fillId="19" borderId="38" xfId="1" applyNumberFormat="1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62" fillId="0" borderId="1" xfId="0" applyFont="1" applyBorder="1" applyAlignment="1">
      <alignment horizontal="center"/>
    </xf>
    <xf numFmtId="164" fontId="27" fillId="0" borderId="39" xfId="1" applyFont="1" applyFill="1" applyBorder="1" applyAlignment="1">
      <alignment horizontal="center" vertical="center" wrapText="1"/>
    </xf>
    <xf numFmtId="165" fontId="0" fillId="19" borderId="40" xfId="1" applyNumberFormat="1" applyFont="1" applyFill="1" applyBorder="1" applyAlignment="1">
      <alignment horizontal="center" vertical="center"/>
    </xf>
    <xf numFmtId="165" fontId="0" fillId="19" borderId="41" xfId="1" applyNumberFormat="1" applyFont="1" applyFill="1" applyBorder="1" applyAlignment="1">
      <alignment horizontal="center" vertical="center"/>
    </xf>
    <xf numFmtId="165" fontId="0" fillId="19" borderId="42" xfId="1" applyNumberFormat="1" applyFont="1" applyFill="1" applyBorder="1" applyAlignment="1">
      <alignment horizontal="center" vertical="center"/>
    </xf>
    <xf numFmtId="165" fontId="0" fillId="12" borderId="42" xfId="1" applyNumberFormat="1" applyFont="1" applyFill="1" applyBorder="1" applyAlignment="1">
      <alignment horizontal="center" vertical="center"/>
    </xf>
    <xf numFmtId="164" fontId="27" fillId="0" borderId="43" xfId="1" applyFont="1" applyFill="1" applyBorder="1" applyAlignment="1">
      <alignment horizontal="center" vertical="center" wrapText="1"/>
    </xf>
    <xf numFmtId="165" fontId="27" fillId="19" borderId="9" xfId="1" applyNumberFormat="1" applyFont="1" applyFill="1" applyBorder="1" applyAlignment="1">
      <alignment horizontal="center" vertical="center"/>
    </xf>
    <xf numFmtId="165" fontId="27" fillId="19" borderId="3" xfId="1" applyNumberFormat="1" applyFont="1" applyFill="1" applyBorder="1" applyAlignment="1">
      <alignment horizontal="center" vertical="center"/>
    </xf>
    <xf numFmtId="165" fontId="27" fillId="16" borderId="3" xfId="1" applyNumberFormat="1" applyFont="1" applyFill="1" applyBorder="1" applyAlignment="1">
      <alignment horizontal="center" vertical="center"/>
    </xf>
    <xf numFmtId="165" fontId="0" fillId="19" borderId="11" xfId="1" applyNumberFormat="1" applyFont="1" applyFill="1" applyBorder="1" applyAlignment="1">
      <alignment horizontal="center" vertical="center"/>
    </xf>
    <xf numFmtId="165" fontId="27" fillId="16" borderId="12" xfId="1" applyNumberFormat="1" applyFont="1" applyFill="1" applyBorder="1" applyAlignment="1">
      <alignment horizontal="center" vertical="center"/>
    </xf>
    <xf numFmtId="165" fontId="27" fillId="16" borderId="4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27" fillId="0" borderId="6" xfId="1" applyFont="1" applyFill="1" applyBorder="1" applyAlignment="1">
      <alignment horizontal="center" vertical="center"/>
    </xf>
    <xf numFmtId="164" fontId="27" fillId="0" borderId="3" xfId="1" applyFont="1" applyFill="1" applyBorder="1" applyAlignment="1">
      <alignment horizontal="center" vertical="center"/>
    </xf>
    <xf numFmtId="164" fontId="0" fillId="0" borderId="25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7" fontId="0" fillId="0" borderId="0" xfId="2" applyNumberFormat="1" applyFont="1" applyFill="1" applyAlignment="1">
      <alignment horizontal="center" vertical="center"/>
    </xf>
    <xf numFmtId="10" fontId="0" fillId="0" borderId="0" xfId="2" applyNumberFormat="1" applyFont="1" applyFill="1" applyAlignment="1">
      <alignment horizontal="center" vertical="center"/>
    </xf>
    <xf numFmtId="167" fontId="0" fillId="19" borderId="1" xfId="2" applyNumberFormat="1" applyFont="1" applyFill="1" applyBorder="1" applyAlignment="1">
      <alignment horizontal="center" vertical="center" wrapText="1"/>
    </xf>
    <xf numFmtId="17" fontId="12" fillId="0" borderId="0" xfId="0" applyNumberFormat="1" applyFont="1" applyAlignment="1">
      <alignment horizontal="left" vertical="center"/>
    </xf>
    <xf numFmtId="10" fontId="12" fillId="0" borderId="0" xfId="1" applyNumberFormat="1" applyFont="1" applyFill="1" applyAlignment="1">
      <alignment horizontal="left" vertical="center"/>
    </xf>
    <xf numFmtId="167" fontId="0" fillId="0" borderId="0" xfId="0" applyNumberFormat="1"/>
    <xf numFmtId="0" fontId="0" fillId="0" borderId="44" xfId="0" applyBorder="1"/>
    <xf numFmtId="0" fontId="27" fillId="0" borderId="44" xfId="0" applyFon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0" fontId="62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7" fillId="0" borderId="46" xfId="0" applyFont="1" applyBorder="1" applyAlignment="1">
      <alignment horizontal="center"/>
    </xf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67" fontId="27" fillId="0" borderId="0" xfId="2" applyNumberFormat="1" applyFont="1"/>
    <xf numFmtId="164" fontId="27" fillId="0" borderId="18" xfId="1" applyFont="1" applyBorder="1" applyAlignment="1">
      <alignment horizontal="center" vertical="center" wrapText="1"/>
    </xf>
    <xf numFmtId="164" fontId="27" fillId="0" borderId="19" xfId="1" applyFont="1" applyBorder="1" applyAlignment="1">
      <alignment horizontal="center" vertical="center" wrapText="1"/>
    </xf>
    <xf numFmtId="164" fontId="27" fillId="0" borderId="39" xfId="1" applyFont="1" applyBorder="1" applyAlignment="1">
      <alignment horizontal="center" vertical="center" wrapText="1"/>
    </xf>
    <xf numFmtId="164" fontId="27" fillId="0" borderId="43" xfId="1" applyFont="1" applyBorder="1" applyAlignment="1">
      <alignment horizontal="center" vertical="center" wrapText="1"/>
    </xf>
    <xf numFmtId="164" fontId="27" fillId="0" borderId="14" xfId="1" applyFont="1" applyBorder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164" fontId="27" fillId="0" borderId="1" xfId="1" applyFont="1" applyBorder="1" applyAlignment="1">
      <alignment horizontal="center" vertical="center" wrapText="1"/>
    </xf>
    <xf numFmtId="164" fontId="0" fillId="0" borderId="11" xfId="1" applyFont="1" applyBorder="1" applyAlignment="1">
      <alignment horizontal="center" vertical="center" wrapText="1"/>
    </xf>
    <xf numFmtId="164" fontId="0" fillId="0" borderId="13" xfId="1" applyFont="1" applyBorder="1" applyAlignment="1">
      <alignment horizontal="center" vertical="center" wrapText="1"/>
    </xf>
    <xf numFmtId="0" fontId="0" fillId="0" borderId="23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/>
    </xf>
    <xf numFmtId="165" fontId="0" fillId="0" borderId="1" xfId="1" applyNumberFormat="1" applyFont="1" applyBorder="1" applyAlignment="1" applyProtection="1">
      <alignment horizontal="center"/>
      <protection locked="0"/>
    </xf>
    <xf numFmtId="0" fontId="0" fillId="0" borderId="1" xfId="1" applyNumberFormat="1" applyFont="1" applyBorder="1" applyAlignment="1" applyProtection="1">
      <alignment horizontal="left"/>
      <protection locked="0"/>
    </xf>
    <xf numFmtId="0" fontId="0" fillId="0" borderId="1" xfId="1" applyNumberFormat="1" applyFont="1" applyBorder="1" applyAlignment="1" applyProtection="1">
      <alignment horizontal="center"/>
      <protection locked="0"/>
    </xf>
    <xf numFmtId="165" fontId="27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 applyProtection="1">
      <alignment horizontal="center" vertical="center"/>
      <protection locked="0"/>
    </xf>
    <xf numFmtId="0" fontId="58" fillId="0" borderId="1" xfId="1" applyNumberFormat="1" applyFont="1" applyBorder="1" applyAlignment="1" applyProtection="1">
      <alignment horizontal="left"/>
      <protection locked="0"/>
    </xf>
    <xf numFmtId="0" fontId="58" fillId="0" borderId="1" xfId="1" applyNumberFormat="1" applyFont="1" applyBorder="1" applyAlignment="1" applyProtection="1">
      <alignment horizontal="center"/>
      <protection locked="0"/>
    </xf>
    <xf numFmtId="0" fontId="58" fillId="0" borderId="1" xfId="1" applyNumberFormat="1" applyFont="1" applyBorder="1" applyAlignment="1" applyProtection="1">
      <alignment horizontal="center" vertical="center" wrapText="1"/>
      <protection locked="0"/>
    </xf>
    <xf numFmtId="168" fontId="0" fillId="0" borderId="23" xfId="1" applyNumberFormat="1" applyFont="1" applyBorder="1" applyAlignment="1">
      <alignment horizontal="center" vertical="center"/>
    </xf>
    <xf numFmtId="164" fontId="12" fillId="0" borderId="0" xfId="1" applyFont="1" applyAlignment="1">
      <alignment horizontal="left" vertical="center"/>
    </xf>
    <xf numFmtId="9" fontId="12" fillId="0" borderId="0" xfId="2" applyFont="1" applyAlignment="1">
      <alignment horizontal="center" vertical="center"/>
    </xf>
    <xf numFmtId="10" fontId="12" fillId="0" borderId="0" xfId="1" applyNumberFormat="1" applyFont="1" applyAlignment="1">
      <alignment horizontal="left" vertical="center"/>
    </xf>
    <xf numFmtId="164" fontId="27" fillId="0" borderId="6" xfId="1" applyFont="1" applyBorder="1" applyAlignment="1">
      <alignment horizontal="center" vertical="center"/>
    </xf>
    <xf numFmtId="164" fontId="27" fillId="0" borderId="3" xfId="1" applyFont="1" applyBorder="1" applyAlignment="1">
      <alignment horizontal="center" vertical="center"/>
    </xf>
    <xf numFmtId="164" fontId="16" fillId="0" borderId="0" xfId="1" applyFont="1" applyAlignment="1">
      <alignment horizontal="left" vertical="center"/>
    </xf>
    <xf numFmtId="10" fontId="0" fillId="0" borderId="0" xfId="2" applyNumberFormat="1" applyFont="1" applyAlignment="1">
      <alignment horizontal="center" vertical="center"/>
    </xf>
    <xf numFmtId="165" fontId="12" fillId="0" borderId="0" xfId="1" applyNumberFormat="1" applyFont="1" applyAlignment="1">
      <alignment horizontal="center"/>
    </xf>
    <xf numFmtId="165" fontId="12" fillId="0" borderId="0" xfId="1" applyNumberFormat="1" applyFont="1" applyAlignment="1">
      <alignment vertical="center"/>
    </xf>
    <xf numFmtId="167" fontId="0" fillId="0" borderId="0" xfId="2" applyNumberFormat="1" applyFont="1" applyAlignment="1">
      <alignment horizontal="center" vertical="center"/>
    </xf>
    <xf numFmtId="165" fontId="12" fillId="0" borderId="0" xfId="1" applyNumberFormat="1" applyFont="1"/>
    <xf numFmtId="164" fontId="0" fillId="0" borderId="25" xfId="1" applyFont="1" applyBorder="1" applyAlignment="1">
      <alignment horizontal="center" vertical="center"/>
    </xf>
    <xf numFmtId="0" fontId="27" fillId="0" borderId="1" xfId="1" applyNumberFormat="1" applyFont="1" applyBorder="1" applyAlignment="1">
      <alignment horizontal="center" vertical="center"/>
    </xf>
    <xf numFmtId="1" fontId="44" fillId="0" borderId="8" xfId="1" applyNumberFormat="1" applyFont="1" applyBorder="1" applyAlignment="1">
      <alignment horizontal="center" vertical="center"/>
    </xf>
    <xf numFmtId="164" fontId="12" fillId="0" borderId="0" xfId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0" fillId="17" borderId="23" xfId="0" applyFill="1" applyBorder="1" applyAlignment="1">
      <alignment horizontal="center"/>
    </xf>
    <xf numFmtId="0" fontId="18" fillId="15" borderId="22" xfId="0" applyFont="1" applyFill="1" applyBorder="1" applyAlignment="1">
      <alignment horizontal="center" vertical="center" wrapText="1"/>
    </xf>
    <xf numFmtId="165" fontId="0" fillId="17" borderId="1" xfId="1" applyNumberFormat="1" applyFont="1" applyFill="1" applyBorder="1" applyAlignment="1" applyProtection="1">
      <alignment horizontal="center"/>
      <protection locked="0"/>
    </xf>
    <xf numFmtId="165" fontId="0" fillId="17" borderId="1" xfId="0" applyNumberFormat="1" applyFill="1" applyBorder="1" applyAlignment="1">
      <alignment horizontal="center" vertical="center"/>
    </xf>
    <xf numFmtId="165" fontId="21" fillId="17" borderId="1" xfId="1" applyNumberFormat="1" applyFont="1" applyFill="1" applyBorder="1" applyAlignment="1" applyProtection="1">
      <alignment horizontal="center"/>
      <protection locked="0"/>
    </xf>
    <xf numFmtId="165" fontId="0" fillId="12" borderId="1" xfId="0" applyNumberFormat="1" applyFill="1" applyBorder="1" applyAlignment="1">
      <alignment horizontal="center" vertical="center"/>
    </xf>
    <xf numFmtId="164" fontId="62" fillId="0" borderId="1" xfId="1" applyFont="1" applyBorder="1" applyAlignment="1">
      <alignment horizontal="center" vertical="center" wrapText="1"/>
    </xf>
    <xf numFmtId="164" fontId="42" fillId="0" borderId="11" xfId="1" applyFont="1" applyBorder="1" applyAlignment="1">
      <alignment horizontal="center" vertical="center" wrapText="1"/>
    </xf>
    <xf numFmtId="164" fontId="42" fillId="0" borderId="13" xfId="1" applyFont="1" applyBorder="1" applyAlignment="1">
      <alignment horizontal="center" vertical="center" wrapText="1"/>
    </xf>
    <xf numFmtId="0" fontId="42" fillId="0" borderId="0" xfId="0" applyFont="1"/>
    <xf numFmtId="167" fontId="42" fillId="0" borderId="11" xfId="2" applyNumberFormat="1" applyFont="1" applyBorder="1" applyAlignment="1">
      <alignment horizontal="center" vertical="center" wrapText="1"/>
    </xf>
    <xf numFmtId="167" fontId="42" fillId="0" borderId="13" xfId="2" applyNumberFormat="1" applyFont="1" applyBorder="1" applyAlignment="1">
      <alignment horizontal="center" vertical="center" wrapText="1"/>
    </xf>
    <xf numFmtId="167" fontId="42" fillId="0" borderId="1" xfId="2" applyNumberFormat="1" applyFont="1" applyBorder="1" applyAlignment="1">
      <alignment horizontal="center" vertical="center" wrapText="1"/>
    </xf>
    <xf numFmtId="9" fontId="65" fillId="19" borderId="1" xfId="2" applyFont="1" applyFill="1" applyBorder="1" applyAlignment="1">
      <alignment horizontal="center" vertical="center" wrapText="1"/>
    </xf>
    <xf numFmtId="167" fontId="42" fillId="19" borderId="1" xfId="2" applyNumberFormat="1" applyFont="1" applyFill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/>
    </xf>
    <xf numFmtId="167" fontId="42" fillId="0" borderId="48" xfId="2" applyNumberFormat="1" applyFont="1" applyBorder="1" applyAlignment="1">
      <alignment horizontal="center" vertical="center" wrapText="1"/>
    </xf>
    <xf numFmtId="167" fontId="42" fillId="0" borderId="49" xfId="2" applyNumberFormat="1" applyFont="1" applyBorder="1" applyAlignment="1">
      <alignment horizontal="center" vertical="center" wrapText="1"/>
    </xf>
    <xf numFmtId="167" fontId="42" fillId="19" borderId="4" xfId="2" applyNumberFormat="1" applyFont="1" applyFill="1" applyBorder="1" applyAlignment="1">
      <alignment horizontal="center" vertical="center" wrapText="1"/>
    </xf>
    <xf numFmtId="167" fontId="42" fillId="0" borderId="4" xfId="2" applyNumberFormat="1" applyFont="1" applyBorder="1" applyAlignment="1">
      <alignment horizontal="center" vertical="center" wrapText="1"/>
    </xf>
    <xf numFmtId="9" fontId="65" fillId="19" borderId="4" xfId="2" applyFont="1" applyFill="1" applyBorder="1" applyAlignment="1">
      <alignment horizontal="center" vertical="center" wrapText="1"/>
    </xf>
    <xf numFmtId="167" fontId="0" fillId="0" borderId="48" xfId="2" applyNumberFormat="1" applyFont="1" applyBorder="1" applyAlignment="1">
      <alignment horizontal="center" vertical="center" wrapText="1"/>
    </xf>
    <xf numFmtId="167" fontId="0" fillId="0" borderId="49" xfId="2" applyNumberFormat="1" applyFont="1" applyBorder="1" applyAlignment="1">
      <alignment horizontal="center" vertical="center" wrapText="1"/>
    </xf>
    <xf numFmtId="167" fontId="0" fillId="19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6" xfId="2" applyNumberFormat="1" applyFont="1" applyBorder="1" applyAlignment="1">
      <alignment horizontal="center" vertical="center" wrapText="1"/>
    </xf>
    <xf numFmtId="9" fontId="65" fillId="19" borderId="51" xfId="2" applyFont="1" applyFill="1" applyBorder="1" applyAlignment="1">
      <alignment horizontal="center" vertical="center" wrapText="1"/>
    </xf>
    <xf numFmtId="169" fontId="0" fillId="17" borderId="23" xfId="1" applyNumberFormat="1" applyFont="1" applyFill="1" applyBorder="1" applyAlignment="1">
      <alignment horizontal="center" vertical="center"/>
    </xf>
    <xf numFmtId="169" fontId="0" fillId="17" borderId="23" xfId="0" applyNumberFormat="1" applyFill="1" applyBorder="1" applyAlignment="1">
      <alignment horizontal="center"/>
    </xf>
    <xf numFmtId="169" fontId="58" fillId="17" borderId="23" xfId="1" applyNumberFormat="1" applyFont="1" applyFill="1" applyBorder="1" applyAlignment="1">
      <alignment horizontal="center" vertical="center"/>
    </xf>
    <xf numFmtId="167" fontId="0" fillId="19" borderId="44" xfId="2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9" fontId="48" fillId="19" borderId="4" xfId="2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left" vertical="center"/>
    </xf>
    <xf numFmtId="167" fontId="27" fillId="0" borderId="1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167" fontId="0" fillId="8" borderId="44" xfId="2" applyNumberFormat="1" applyFont="1" applyFill="1" applyBorder="1" applyAlignment="1">
      <alignment horizontal="center" vertical="center"/>
    </xf>
    <xf numFmtId="10" fontId="0" fillId="0" borderId="52" xfId="0" applyNumberFormat="1" applyBorder="1" applyAlignment="1">
      <alignment horizontal="center"/>
    </xf>
    <xf numFmtId="10" fontId="0" fillId="0" borderId="44" xfId="0" applyNumberFormat="1" applyBorder="1" applyAlignment="1">
      <alignment horizontal="center"/>
    </xf>
    <xf numFmtId="167" fontId="0" fillId="19" borderId="51" xfId="2" applyNumberFormat="1" applyFont="1" applyFill="1" applyBorder="1" applyAlignment="1">
      <alignment horizontal="center" vertical="center" wrapText="1"/>
    </xf>
    <xf numFmtId="167" fontId="0" fillId="0" borderId="51" xfId="0" applyNumberFormat="1" applyBorder="1" applyAlignment="1">
      <alignment horizontal="center" vertical="center" wrapText="1"/>
    </xf>
    <xf numFmtId="167" fontId="0" fillId="0" borderId="51" xfId="0" applyNumberFormat="1" applyBorder="1" applyAlignment="1">
      <alignment horizontal="center" vertical="center"/>
    </xf>
    <xf numFmtId="167" fontId="0" fillId="0" borderId="50" xfId="0" applyNumberFormat="1" applyBorder="1" applyAlignment="1">
      <alignment horizontal="center" vertical="center"/>
    </xf>
    <xf numFmtId="167" fontId="0" fillId="0" borderId="53" xfId="0" applyNumberFormat="1" applyBorder="1" applyAlignment="1">
      <alignment horizontal="center" vertical="center"/>
    </xf>
    <xf numFmtId="167" fontId="0" fillId="0" borderId="44" xfId="0" applyNumberFormat="1" applyBorder="1" applyAlignment="1">
      <alignment horizontal="center"/>
    </xf>
    <xf numFmtId="9" fontId="48" fillId="19" borderId="44" xfId="0" applyNumberFormat="1" applyFont="1" applyFill="1" applyBorder="1" applyAlignment="1">
      <alignment horizontal="center"/>
    </xf>
    <xf numFmtId="167" fontId="0" fillId="8" borderId="51" xfId="2" applyNumberFormat="1" applyFont="1" applyFill="1" applyBorder="1" applyAlignment="1">
      <alignment horizontal="center" vertical="center"/>
    </xf>
    <xf numFmtId="167" fontId="0" fillId="0" borderId="53" xfId="0" applyNumberFormat="1" applyBorder="1" applyAlignment="1">
      <alignment horizontal="center"/>
    </xf>
    <xf numFmtId="167" fontId="0" fillId="0" borderId="51" xfId="0" applyNumberFormat="1" applyBorder="1" applyAlignment="1">
      <alignment horizontal="center"/>
    </xf>
    <xf numFmtId="14" fontId="66" fillId="17" borderId="23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13" borderId="0" xfId="0" applyFill="1"/>
    <xf numFmtId="0" fontId="67" fillId="7" borderId="0" xfId="0" applyFont="1" applyFill="1"/>
    <xf numFmtId="0" fontId="12" fillId="0" borderId="0" xfId="0" applyFont="1" applyAlignment="1">
      <alignment horizontal="left" vertical="center"/>
    </xf>
    <xf numFmtId="0" fontId="50" fillId="0" borderId="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4" fillId="0" borderId="3" xfId="0" applyFont="1" applyBorder="1" applyAlignment="1">
      <alignment horizontal="center"/>
    </xf>
    <xf numFmtId="0" fontId="44" fillId="2" borderId="2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27" fillId="19" borderId="2" xfId="0" applyFont="1" applyFill="1" applyBorder="1" applyAlignment="1">
      <alignment horizontal="center"/>
    </xf>
    <xf numFmtId="0" fontId="27" fillId="19" borderId="6" xfId="0" applyFont="1" applyFill="1" applyBorder="1" applyAlignment="1">
      <alignment horizontal="center"/>
    </xf>
    <xf numFmtId="0" fontId="27" fillId="19" borderId="3" xfId="0" applyFont="1" applyFill="1" applyBorder="1" applyAlignment="1">
      <alignment horizontal="center"/>
    </xf>
    <xf numFmtId="0" fontId="27" fillId="19" borderId="2" xfId="0" applyFont="1" applyFill="1" applyBorder="1" applyAlignment="1">
      <alignment horizontal="center" vertical="center"/>
    </xf>
    <xf numFmtId="0" fontId="27" fillId="19" borderId="6" xfId="0" applyFont="1" applyFill="1" applyBorder="1" applyAlignment="1">
      <alignment horizontal="center" vertical="center"/>
    </xf>
    <xf numFmtId="0" fontId="27" fillId="19" borderId="3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61" fillId="0" borderId="2" xfId="0" applyFont="1" applyBorder="1" applyAlignment="1">
      <alignment horizontal="center" vertical="center"/>
    </xf>
    <xf numFmtId="0" fontId="61" fillId="0" borderId="6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27" fillId="19" borderId="8" xfId="0" applyFont="1" applyFill="1" applyBorder="1" applyAlignment="1">
      <alignment horizontal="center" vertical="center"/>
    </xf>
    <xf numFmtId="0" fontId="27" fillId="19" borderId="0" xfId="0" applyFont="1" applyFill="1" applyAlignment="1">
      <alignment horizontal="center" vertical="center"/>
    </xf>
    <xf numFmtId="0" fontId="27" fillId="19" borderId="4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31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eetMetadata" Target="metadata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pivotCacheDefinition" Target="pivotCache/pivotCacheDefinition1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1'!$AD$2:$AD$5</c:f>
              <c:numCache>
                <c:formatCode>0.0%</c:formatCode>
                <c:ptCount val="4"/>
                <c:pt idx="0">
                  <c:v>0.46083840362998862</c:v>
                </c:pt>
                <c:pt idx="1">
                  <c:v>0.46739805423307801</c:v>
                </c:pt>
                <c:pt idx="2" formatCode="0%">
                  <c:v>0.43057969532767609</c:v>
                </c:pt>
                <c:pt idx="3">
                  <c:v>0.43057969532767609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BC-46D8-84FE-7DC6F7E4E6A4}"/>
            </c:ext>
          </c:extLst>
        </c:ser>
        <c:ser>
          <c:idx val="1"/>
          <c:order val="1"/>
          <c:tx>
            <c:strRef>
              <c:f>'WEEK 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1'!$AE$2:$AE$5</c:f>
              <c:numCache>
                <c:formatCode>0.0%</c:formatCode>
                <c:ptCount val="4"/>
                <c:pt idx="0">
                  <c:v>8.9409095596576255E-2</c:v>
                </c:pt>
                <c:pt idx="1">
                  <c:v>9.5166632167253157E-2</c:v>
                </c:pt>
                <c:pt idx="2" formatCode="0%">
                  <c:v>0.10502504856354156</c:v>
                </c:pt>
                <c:pt idx="3">
                  <c:v>0.10502504856354156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BC-46D8-84FE-7DC6F7E4E6A4}"/>
            </c:ext>
          </c:extLst>
        </c:ser>
        <c:ser>
          <c:idx val="2"/>
          <c:order val="2"/>
          <c:tx>
            <c:strRef>
              <c:f>'WEEK 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1'!$AF$2:$AF$5</c:f>
              <c:numCache>
                <c:formatCode>0.0%</c:formatCode>
                <c:ptCount val="4"/>
                <c:pt idx="0">
                  <c:v>0.11784572548210787</c:v>
                </c:pt>
                <c:pt idx="1">
                  <c:v>0.10541295797971434</c:v>
                </c:pt>
                <c:pt idx="2" formatCode="0%">
                  <c:v>0.11951743175544423</c:v>
                </c:pt>
                <c:pt idx="3">
                  <c:v>0.11951743175544423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BC-46D8-84FE-7DC6F7E4E6A4}"/>
            </c:ext>
          </c:extLst>
        </c:ser>
        <c:ser>
          <c:idx val="3"/>
          <c:order val="3"/>
          <c:tx>
            <c:strRef>
              <c:f>'WEEK 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1'!$AG$2:$AG$5</c:f>
              <c:numCache>
                <c:formatCode>0.0%</c:formatCode>
                <c:ptCount val="4"/>
                <c:pt idx="0">
                  <c:v>8.9177065071671655E-2</c:v>
                </c:pt>
                <c:pt idx="1">
                  <c:v>8.8956737735458494E-2</c:v>
                </c:pt>
                <c:pt idx="2" formatCode="0%">
                  <c:v>0.11872507923525202</c:v>
                </c:pt>
                <c:pt idx="3">
                  <c:v>0.11872507923525202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5BC-46D8-84FE-7DC6F7E4E6A4}"/>
            </c:ext>
          </c:extLst>
        </c:ser>
        <c:ser>
          <c:idx val="4"/>
          <c:order val="4"/>
          <c:tx>
            <c:strRef>
              <c:f>'WEEK 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1'!$AH$2:$AH$5</c:f>
              <c:numCache>
                <c:formatCode>0.0%</c:formatCode>
                <c:ptCount val="4"/>
                <c:pt idx="0">
                  <c:v>0.24272971021965556</c:v>
                </c:pt>
                <c:pt idx="1">
                  <c:v>0.24306561788449596</c:v>
                </c:pt>
                <c:pt idx="2" formatCode="0%">
                  <c:v>0.22615274511808608</c:v>
                </c:pt>
                <c:pt idx="3">
                  <c:v>0.22615274511808608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BC-46D8-84FE-7DC6F7E4E6A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WEEK2!$AD$2:$AD$5</c:f>
              <c:numCache>
                <c:formatCode>0.0%</c:formatCode>
                <c:ptCount val="4"/>
                <c:pt idx="0">
                  <c:v>0.46739805423307801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0.43718949609652236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BE-4433-8C5C-8ADECCF44FC5}"/>
            </c:ext>
          </c:extLst>
        </c:ser>
        <c:ser>
          <c:idx val="1"/>
          <c:order val="1"/>
          <c:tx>
            <c:strRef>
              <c:f>WEEK2!$AE$1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WEEK2!$AE$2:$AE$5</c:f>
              <c:numCache>
                <c:formatCode>0.0%</c:formatCode>
                <c:ptCount val="4"/>
                <c:pt idx="0">
                  <c:v>9.5166632167253157E-2</c:v>
                </c:pt>
                <c:pt idx="1">
                  <c:v>0.10502504856354156</c:v>
                </c:pt>
                <c:pt idx="2">
                  <c:v>0.10502504856354156</c:v>
                </c:pt>
                <c:pt idx="3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BE-4433-8C5C-8ADECCF44FC5}"/>
            </c:ext>
          </c:extLst>
        </c:ser>
        <c:ser>
          <c:idx val="2"/>
          <c:order val="2"/>
          <c:tx>
            <c:strRef>
              <c:f>WEEK2!$AF$1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WEEK2!$AF$2:$AF$5</c:f>
              <c:numCache>
                <c:formatCode>0.0%</c:formatCode>
                <c:ptCount val="4"/>
                <c:pt idx="0">
                  <c:v>0.10541295797971434</c:v>
                </c:pt>
                <c:pt idx="1">
                  <c:v>0.11951743175544423</c:v>
                </c:pt>
                <c:pt idx="2">
                  <c:v>0.11951743175544423</c:v>
                </c:pt>
                <c:pt idx="3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BE-4433-8C5C-8ADECCF44FC5}"/>
            </c:ext>
          </c:extLst>
        </c:ser>
        <c:ser>
          <c:idx val="3"/>
          <c:order val="3"/>
          <c:tx>
            <c:strRef>
              <c:f>WEEK2!$AG$1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WEEK2!$AG$2:$AG$5</c:f>
              <c:numCache>
                <c:formatCode>0.0%</c:formatCode>
                <c:ptCount val="4"/>
                <c:pt idx="0">
                  <c:v>8.8956737735458494E-2</c:v>
                </c:pt>
                <c:pt idx="1">
                  <c:v>0.11872507923525202</c:v>
                </c:pt>
                <c:pt idx="2">
                  <c:v>0.11872507923525202</c:v>
                </c:pt>
                <c:pt idx="3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5BE-4433-8C5C-8ADECCF44FC5}"/>
            </c:ext>
          </c:extLst>
        </c:ser>
        <c:ser>
          <c:idx val="4"/>
          <c:order val="4"/>
          <c:tx>
            <c:strRef>
              <c:f>WEEK2!$AH$1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WEEK2!$AH$2:$AH$5</c:f>
              <c:numCache>
                <c:formatCode>0.0%</c:formatCode>
                <c:ptCount val="4"/>
                <c:pt idx="0">
                  <c:v>0.24306561788449596</c:v>
                </c:pt>
                <c:pt idx="1">
                  <c:v>0.22615274511808608</c:v>
                </c:pt>
                <c:pt idx="2">
                  <c:v>0.22615274511808608</c:v>
                </c:pt>
                <c:pt idx="3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BE-4433-8C5C-8ADECCF44F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DB-4DF8-B5AD-08DCCFA42A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DB-4DF8-B5AD-08DCCFA42A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0.45921985815602834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DB-4DF8-B5AD-08DCCFA42A85}"/>
            </c:ext>
          </c:extLst>
        </c:ser>
        <c:ser>
          <c:idx val="1"/>
          <c:order val="1"/>
          <c:tx>
            <c:strRef>
              <c:f>WEEK3!$AE$1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WEEK3!$AE$2:$AE$4</c:f>
              <c:numCache>
                <c:formatCode>0.0%</c:formatCode>
                <c:ptCount val="3"/>
                <c:pt idx="0">
                  <c:v>0.10502504856354156</c:v>
                </c:pt>
                <c:pt idx="1">
                  <c:v>0.10502504856354156</c:v>
                </c:pt>
                <c:pt idx="2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DB-4DF8-B5AD-08DCCFA42A85}"/>
            </c:ext>
          </c:extLst>
        </c:ser>
        <c:ser>
          <c:idx val="2"/>
          <c:order val="2"/>
          <c:tx>
            <c:strRef>
              <c:f>WEEK3!$AF$1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WEEK3!$AF$2:$AF$4</c:f>
              <c:numCache>
                <c:formatCode>0.0%</c:formatCode>
                <c:ptCount val="3"/>
                <c:pt idx="0">
                  <c:v>0.11951743175544423</c:v>
                </c:pt>
                <c:pt idx="1">
                  <c:v>0.11951743175544423</c:v>
                </c:pt>
                <c:pt idx="2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DB-4DF8-B5AD-08DCCFA42A85}"/>
            </c:ext>
          </c:extLst>
        </c:ser>
        <c:ser>
          <c:idx val="3"/>
          <c:order val="3"/>
          <c:tx>
            <c:strRef>
              <c:f>WEEK3!$AG$1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WEEK3!$AG$2:$AG$4</c:f>
              <c:numCache>
                <c:formatCode>0.0%</c:formatCode>
                <c:ptCount val="3"/>
                <c:pt idx="0">
                  <c:v>0.11872507923525202</c:v>
                </c:pt>
                <c:pt idx="1">
                  <c:v>0.11872507923525202</c:v>
                </c:pt>
                <c:pt idx="2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DB-4DF8-B5AD-08DCCFA42A85}"/>
            </c:ext>
          </c:extLst>
        </c:ser>
        <c:ser>
          <c:idx val="4"/>
          <c:order val="4"/>
          <c:tx>
            <c:strRef>
              <c:f>WEEK3!$AH$1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WEEK3!$AH$2:$AH$4</c:f>
              <c:numCache>
                <c:formatCode>0.0%</c:formatCode>
                <c:ptCount val="3"/>
                <c:pt idx="0">
                  <c:v>0.22615274511808608</c:v>
                </c:pt>
                <c:pt idx="1">
                  <c:v>0.22615274511808608</c:v>
                </c:pt>
                <c:pt idx="2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DB-4DF8-B5AD-08DCCFA42A8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71-4A02-A060-7EA52AE59A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71-4A02-A060-7EA52AE59A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0.43718949609652236</c:v>
                </c:pt>
                <c:pt idx="2">
                  <c:v>0.45921985815602834</c:v>
                </c:pt>
                <c:pt idx="3">
                  <c:v>0.41831333803810872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1-4A02-A060-7EA52AE59ACD}"/>
            </c:ext>
          </c:extLst>
        </c:ser>
        <c:ser>
          <c:idx val="1"/>
          <c:order val="1"/>
          <c:tx>
            <c:strRef>
              <c:f>WEEK4!$AE$1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WEEK4!$AE$2:$AE$3</c:f>
              <c:numCache>
                <c:formatCode>0.0%</c:formatCode>
                <c:ptCount val="2"/>
                <c:pt idx="0">
                  <c:v>0.10502504856354156</c:v>
                </c:pt>
                <c:pt idx="1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1-4A02-A060-7EA52AE59ACD}"/>
            </c:ext>
          </c:extLst>
        </c:ser>
        <c:ser>
          <c:idx val="2"/>
          <c:order val="2"/>
          <c:tx>
            <c:strRef>
              <c:f>WEEK4!$AF$1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WEEK4!$AF$2:$AF$3</c:f>
              <c:numCache>
                <c:formatCode>0.0%</c:formatCode>
                <c:ptCount val="2"/>
                <c:pt idx="0">
                  <c:v>0.11951743175544423</c:v>
                </c:pt>
                <c:pt idx="1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71-4A02-A060-7EA52AE59ACD}"/>
            </c:ext>
          </c:extLst>
        </c:ser>
        <c:ser>
          <c:idx val="3"/>
          <c:order val="3"/>
          <c:tx>
            <c:strRef>
              <c:f>WEEK4!$AG$1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WEEK4!$AG$2:$AG$3</c:f>
              <c:numCache>
                <c:formatCode>0.0%</c:formatCode>
                <c:ptCount val="2"/>
                <c:pt idx="0">
                  <c:v>0.11872507923525202</c:v>
                </c:pt>
                <c:pt idx="1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1-4A02-A060-7EA52AE59ACD}"/>
            </c:ext>
          </c:extLst>
        </c:ser>
        <c:ser>
          <c:idx val="4"/>
          <c:order val="4"/>
          <c:tx>
            <c:strRef>
              <c:f>WEEK4!$AH$1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WEEK4!$AH$2:$AH$3</c:f>
              <c:numCache>
                <c:formatCode>0.0%</c:formatCode>
                <c:ptCount val="2"/>
                <c:pt idx="0">
                  <c:v>0.22615274511808608</c:v>
                </c:pt>
                <c:pt idx="1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71-4A02-A060-7EA52AE59A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WEEK5!$AD$1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WEEK5!$AD$2:$AD$5</c:f>
              <c:numCache>
                <c:formatCode>0.0%</c:formatCode>
                <c:ptCount val="4"/>
                <c:pt idx="0">
                  <c:v>0.43718949609652236</c:v>
                </c:pt>
                <c:pt idx="1">
                  <c:v>0.45921985815602834</c:v>
                </c:pt>
                <c:pt idx="2">
                  <c:v>0.41831333803810872</c:v>
                </c:pt>
                <c:pt idx="3">
                  <c:v>0.44376528117359415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A7-406F-895B-BAD1174A697A}"/>
            </c:ext>
          </c:extLst>
        </c:ser>
        <c:ser>
          <c:idx val="1"/>
          <c:order val="1"/>
          <c:tx>
            <c:strRef>
              <c:f>WEEK5!$AE$1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WEEK5!$AE$2:$AE$5</c:f>
              <c:numCache>
                <c:formatCode>0.0%</c:formatCode>
                <c:ptCount val="4"/>
                <c:pt idx="0">
                  <c:v>8.3569907735982968E-2</c:v>
                </c:pt>
                <c:pt idx="1">
                  <c:v>8.2801418439716307E-2</c:v>
                </c:pt>
                <c:pt idx="2">
                  <c:v>0.10074100211714891</c:v>
                </c:pt>
                <c:pt idx="3">
                  <c:v>9.1687041564792182E-2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A7-406F-895B-BAD1174A697A}"/>
            </c:ext>
          </c:extLst>
        </c:ser>
        <c:ser>
          <c:idx val="2"/>
          <c:order val="2"/>
          <c:tx>
            <c:strRef>
              <c:f>WEEK5!$AF$1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WEEK5!$AF$2:$AF$5</c:f>
              <c:numCache>
                <c:formatCode>0.0%</c:formatCode>
                <c:ptCount val="4"/>
                <c:pt idx="0">
                  <c:v>0.12668559261887863</c:v>
                </c:pt>
                <c:pt idx="1">
                  <c:v>0.13244680851063831</c:v>
                </c:pt>
                <c:pt idx="2">
                  <c:v>0.15067043048694426</c:v>
                </c:pt>
                <c:pt idx="3">
                  <c:v>0.15420887181278378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A7-406F-895B-BAD1174A697A}"/>
            </c:ext>
          </c:extLst>
        </c:ser>
        <c:ser>
          <c:idx val="3"/>
          <c:order val="3"/>
          <c:tx>
            <c:strRef>
              <c:f>WEEK5!$AG$1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WEEK5!$AG$2:$AG$5</c:f>
              <c:numCache>
                <c:formatCode>0.0%</c:formatCode>
                <c:ptCount val="4"/>
                <c:pt idx="0">
                  <c:v>0.11905606813342796</c:v>
                </c:pt>
                <c:pt idx="1">
                  <c:v>0.12641843971631206</c:v>
                </c:pt>
                <c:pt idx="2">
                  <c:v>9.9505998588567401E-2</c:v>
                </c:pt>
                <c:pt idx="3">
                  <c:v>0.10932588194201887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A7-406F-895B-BAD1174A697A}"/>
            </c:ext>
          </c:extLst>
        </c:ser>
        <c:ser>
          <c:idx val="4"/>
          <c:order val="4"/>
          <c:tx>
            <c:strRef>
              <c:f>WEEK5!$AH$1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WEEK5!$AH$2:$AH$5</c:f>
              <c:numCache>
                <c:formatCode>0.0%</c:formatCode>
                <c:ptCount val="4"/>
                <c:pt idx="0">
                  <c:v>0.23349893541518807</c:v>
                </c:pt>
                <c:pt idx="1">
                  <c:v>0.19911347517730496</c:v>
                </c:pt>
                <c:pt idx="2">
                  <c:v>0.23076923076923078</c:v>
                </c:pt>
                <c:pt idx="3">
                  <c:v>0.20101292350681105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A7-406F-895B-BAD1174A697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WEEK6!$AD$1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WEEK6!$AD$2:$AD$5</c:f>
              <c:numCache>
                <c:formatCode>0.0%</c:formatCode>
                <c:ptCount val="4"/>
                <c:pt idx="0">
                  <c:v>0.45921985815602834</c:v>
                </c:pt>
                <c:pt idx="1">
                  <c:v>0.41831333803810872</c:v>
                </c:pt>
                <c:pt idx="2">
                  <c:v>0.44376528117359415</c:v>
                </c:pt>
                <c:pt idx="3">
                  <c:v>0.45357766143106459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3A-4793-9884-2FB9F6ED533C}"/>
            </c:ext>
          </c:extLst>
        </c:ser>
        <c:ser>
          <c:idx val="1"/>
          <c:order val="1"/>
          <c:tx>
            <c:strRef>
              <c:f>WEEK6!$AE$1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WEEK6!$AE$2:$AE$5</c:f>
              <c:numCache>
                <c:formatCode>0.0%</c:formatCode>
                <c:ptCount val="4"/>
                <c:pt idx="0">
                  <c:v>8.2801418439716307E-2</c:v>
                </c:pt>
                <c:pt idx="1">
                  <c:v>0.10074100211714891</c:v>
                </c:pt>
                <c:pt idx="2">
                  <c:v>9.1687041564792182E-2</c:v>
                </c:pt>
                <c:pt idx="3">
                  <c:v>8.7609075043630011E-2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3A-4793-9884-2FB9F6ED533C}"/>
            </c:ext>
          </c:extLst>
        </c:ser>
        <c:ser>
          <c:idx val="2"/>
          <c:order val="2"/>
          <c:tx>
            <c:strRef>
              <c:f>WEEK6!$AF$1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WEEK6!$AF$2:$AF$5</c:f>
              <c:numCache>
                <c:formatCode>0.0%</c:formatCode>
                <c:ptCount val="4"/>
                <c:pt idx="0">
                  <c:v>0.13244680851063831</c:v>
                </c:pt>
                <c:pt idx="1">
                  <c:v>0.15067043048694426</c:v>
                </c:pt>
                <c:pt idx="2">
                  <c:v>0.15420887181278378</c:v>
                </c:pt>
                <c:pt idx="3">
                  <c:v>0.14607329842931938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3A-4793-9884-2FB9F6ED533C}"/>
            </c:ext>
          </c:extLst>
        </c:ser>
        <c:ser>
          <c:idx val="3"/>
          <c:order val="3"/>
          <c:tx>
            <c:strRef>
              <c:f>WEEK6!$AG$1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WEEK6!$AG$2:$AG$5</c:f>
              <c:numCache>
                <c:formatCode>0.0%</c:formatCode>
                <c:ptCount val="4"/>
                <c:pt idx="0">
                  <c:v>0.12641843971631206</c:v>
                </c:pt>
                <c:pt idx="1">
                  <c:v>9.9505998588567401E-2</c:v>
                </c:pt>
                <c:pt idx="2">
                  <c:v>0.10932588194201887</c:v>
                </c:pt>
                <c:pt idx="3">
                  <c:v>0.10575916230366492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03A-4793-9884-2FB9F6ED533C}"/>
            </c:ext>
          </c:extLst>
        </c:ser>
        <c:ser>
          <c:idx val="4"/>
          <c:order val="4"/>
          <c:tx>
            <c:strRef>
              <c:f>WEEK6!$AH$1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WEEK6!$AH$2:$AH$5</c:f>
              <c:numCache>
                <c:formatCode>0.0%</c:formatCode>
                <c:ptCount val="4"/>
                <c:pt idx="0">
                  <c:v>0.19911347517730496</c:v>
                </c:pt>
                <c:pt idx="1">
                  <c:v>0.23076923076923078</c:v>
                </c:pt>
                <c:pt idx="2">
                  <c:v>0.20101292350681105</c:v>
                </c:pt>
                <c:pt idx="3">
                  <c:v>0.20698080279232112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3A-4793-9884-2FB9F6ED53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WEEK7!$AD$1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WEEK7!$AD$2:$AD$5</c:f>
              <c:numCache>
                <c:formatCode>0.0%</c:formatCode>
                <c:ptCount val="4"/>
                <c:pt idx="0">
                  <c:v>0.41831333803810872</c:v>
                </c:pt>
                <c:pt idx="1">
                  <c:v>0.44376528117359415</c:v>
                </c:pt>
                <c:pt idx="2">
                  <c:v>0.45357766143106459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0-4C3D-9602-1362B105F986}"/>
            </c:ext>
          </c:extLst>
        </c:ser>
        <c:ser>
          <c:idx val="1"/>
          <c:order val="1"/>
          <c:tx>
            <c:strRef>
              <c:f>WEEK7!$AE$1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WEEK7!$AE$2:$AE$5</c:f>
              <c:numCache>
                <c:formatCode>0.0%</c:formatCode>
                <c:ptCount val="4"/>
                <c:pt idx="0">
                  <c:v>0.10074100211714891</c:v>
                </c:pt>
                <c:pt idx="1">
                  <c:v>9.1687041564792182E-2</c:v>
                </c:pt>
                <c:pt idx="2">
                  <c:v>8.7609075043630011E-2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F0-4C3D-9602-1362B105F986}"/>
            </c:ext>
          </c:extLst>
        </c:ser>
        <c:ser>
          <c:idx val="2"/>
          <c:order val="2"/>
          <c:tx>
            <c:strRef>
              <c:f>WEEK7!$AF$1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WEEK7!$AF$2:$AF$5</c:f>
              <c:numCache>
                <c:formatCode>0.0%</c:formatCode>
                <c:ptCount val="4"/>
                <c:pt idx="0">
                  <c:v>0.15067043048694426</c:v>
                </c:pt>
                <c:pt idx="1">
                  <c:v>0.15420887181278378</c:v>
                </c:pt>
                <c:pt idx="2">
                  <c:v>0.14607329842931938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F0-4C3D-9602-1362B105F986}"/>
            </c:ext>
          </c:extLst>
        </c:ser>
        <c:ser>
          <c:idx val="3"/>
          <c:order val="3"/>
          <c:tx>
            <c:strRef>
              <c:f>WEEK7!$AG$1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WEEK7!$AG$2:$AG$5</c:f>
              <c:numCache>
                <c:formatCode>0.0%</c:formatCode>
                <c:ptCount val="4"/>
                <c:pt idx="0">
                  <c:v>9.9505998588567401E-2</c:v>
                </c:pt>
                <c:pt idx="1">
                  <c:v>0.10932588194201887</c:v>
                </c:pt>
                <c:pt idx="2">
                  <c:v>0.10575916230366492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F0-4C3D-9602-1362B105F986}"/>
            </c:ext>
          </c:extLst>
        </c:ser>
        <c:ser>
          <c:idx val="4"/>
          <c:order val="4"/>
          <c:tx>
            <c:strRef>
              <c:f>WEEK7!$AH$1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WEEK7!$AH$2:$AH$5</c:f>
              <c:numCache>
                <c:formatCode>0.0%</c:formatCode>
                <c:ptCount val="4"/>
                <c:pt idx="0">
                  <c:v>0.23076923076923078</c:v>
                </c:pt>
                <c:pt idx="1">
                  <c:v>0.20101292350681105</c:v>
                </c:pt>
                <c:pt idx="2">
                  <c:v>0.20698080279232112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F0-4C3D-9602-1362B105F98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WEEK8!$AD$1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WEEK8!$AD$2:$AD$5</c:f>
              <c:numCache>
                <c:formatCode>0.0%</c:formatCode>
                <c:ptCount val="4"/>
                <c:pt idx="0">
                  <c:v>0.44376528117359415</c:v>
                </c:pt>
                <c:pt idx="1">
                  <c:v>0.45357766143106459</c:v>
                </c:pt>
                <c:pt idx="2">
                  <c:v>0.40958759252731758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1-406B-922C-25C1475FF539}"/>
            </c:ext>
          </c:extLst>
        </c:ser>
        <c:ser>
          <c:idx val="1"/>
          <c:order val="1"/>
          <c:tx>
            <c:strRef>
              <c:f>WEEK8!$AE$1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WEEK8!$AE$2:$AE$5</c:f>
              <c:numCache>
                <c:formatCode>0.0%</c:formatCode>
                <c:ptCount val="4"/>
                <c:pt idx="0">
                  <c:v>9.1687041564792182E-2</c:v>
                </c:pt>
                <c:pt idx="1">
                  <c:v>8.7609075043630011E-2</c:v>
                </c:pt>
                <c:pt idx="2">
                  <c:v>9.6933380331335917E-2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91-406B-922C-25C1475FF539}"/>
            </c:ext>
          </c:extLst>
        </c:ser>
        <c:ser>
          <c:idx val="2"/>
          <c:order val="2"/>
          <c:tx>
            <c:strRef>
              <c:f>WEEK8!$AF$1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WEEK8!$AF$2:$AF$5</c:f>
              <c:numCache>
                <c:formatCode>0.0%</c:formatCode>
                <c:ptCount val="4"/>
                <c:pt idx="0">
                  <c:v>0.15420887181278378</c:v>
                </c:pt>
                <c:pt idx="1">
                  <c:v>0.14607329842931938</c:v>
                </c:pt>
                <c:pt idx="2">
                  <c:v>0.13447303489601692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91-406B-922C-25C1475FF539}"/>
            </c:ext>
          </c:extLst>
        </c:ser>
        <c:ser>
          <c:idx val="3"/>
          <c:order val="3"/>
          <c:tx>
            <c:strRef>
              <c:f>WEEK8!$AG$1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WEEK8!$AG$2:$AG$5</c:f>
              <c:numCache>
                <c:formatCode>0.0%</c:formatCode>
                <c:ptCount val="4"/>
                <c:pt idx="0">
                  <c:v>0.10932588194201887</c:v>
                </c:pt>
                <c:pt idx="1">
                  <c:v>0.10575916230366492</c:v>
                </c:pt>
                <c:pt idx="2">
                  <c:v>0.14663376806485726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91-406B-922C-25C1475FF539}"/>
            </c:ext>
          </c:extLst>
        </c:ser>
        <c:ser>
          <c:idx val="4"/>
          <c:order val="4"/>
          <c:tx>
            <c:strRef>
              <c:f>WEEK8!$AH$1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WEEK8!$AH$2:$AH$5</c:f>
              <c:numCache>
                <c:formatCode>0.0%</c:formatCode>
                <c:ptCount val="4"/>
                <c:pt idx="0">
                  <c:v>0.20101292350681105</c:v>
                </c:pt>
                <c:pt idx="1">
                  <c:v>0.20698080279232112</c:v>
                </c:pt>
                <c:pt idx="2">
                  <c:v>0.21237222418047233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91-406B-922C-25C1475FF5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WEEK9!$AD$1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WEEK9!$AD$2:$AD$5</c:f>
              <c:numCache>
                <c:formatCode>0.0%</c:formatCode>
                <c:ptCount val="4"/>
                <c:pt idx="0" formatCode="0%">
                  <c:v>0.45357766143106459</c:v>
                </c:pt>
                <c:pt idx="1">
                  <c:v>0.40958759252731758</c:v>
                </c:pt>
                <c:pt idx="2">
                  <c:v>0.40958759252731758</c:v>
                </c:pt>
                <c:pt idx="3" formatCode="0%">
                  <c:v>0.41887648290300067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1-4156-9CA3-1BBE35A59C67}"/>
            </c:ext>
          </c:extLst>
        </c:ser>
        <c:ser>
          <c:idx val="1"/>
          <c:order val="1"/>
          <c:tx>
            <c:strRef>
              <c:f>WEEK9!$AE$1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WEEK9!$AE$2:$AE$5</c:f>
              <c:numCache>
                <c:formatCode>0.0%</c:formatCode>
                <c:ptCount val="4"/>
                <c:pt idx="0">
                  <c:v>8.7609075043630011E-2</c:v>
                </c:pt>
                <c:pt idx="1">
                  <c:v>9.6933380331335917E-2</c:v>
                </c:pt>
                <c:pt idx="2">
                  <c:v>9.6933380331335917E-2</c:v>
                </c:pt>
                <c:pt idx="3" formatCode="0%">
                  <c:v>7.6413119330076759E-2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41-4156-9CA3-1BBE35A59C67}"/>
            </c:ext>
          </c:extLst>
        </c:ser>
        <c:ser>
          <c:idx val="2"/>
          <c:order val="2"/>
          <c:tx>
            <c:strRef>
              <c:f>WEEK9!$AF$1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WEEK9!$AF$2:$AF$5</c:f>
              <c:numCache>
                <c:formatCode>0.0%</c:formatCode>
                <c:ptCount val="4"/>
                <c:pt idx="0">
                  <c:v>0.14607329842931938</c:v>
                </c:pt>
                <c:pt idx="1">
                  <c:v>0.13447303489601692</c:v>
                </c:pt>
                <c:pt idx="2">
                  <c:v>0.13447303489601692</c:v>
                </c:pt>
                <c:pt idx="3">
                  <c:v>0.16591067690160502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1-4156-9CA3-1BBE35A59C67}"/>
            </c:ext>
          </c:extLst>
        </c:ser>
        <c:ser>
          <c:idx val="3"/>
          <c:order val="3"/>
          <c:tx>
            <c:strRef>
              <c:f>WEEK9!$AG$1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WEEK9!$AG$2:$AG$5</c:f>
              <c:numCache>
                <c:formatCode>0.0%</c:formatCode>
                <c:ptCount val="4"/>
                <c:pt idx="0">
                  <c:v>0.10575916230366492</c:v>
                </c:pt>
                <c:pt idx="1">
                  <c:v>0.14663376806485726</c:v>
                </c:pt>
                <c:pt idx="2">
                  <c:v>0.14663376806485726</c:v>
                </c:pt>
                <c:pt idx="3">
                  <c:v>0.10258199581297976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41-4156-9CA3-1BBE35A59C67}"/>
            </c:ext>
          </c:extLst>
        </c:ser>
        <c:ser>
          <c:idx val="4"/>
          <c:order val="4"/>
          <c:tx>
            <c:strRef>
              <c:f>WEEK9!$AH$1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WEEK9!$AH$2:$AH$5</c:f>
              <c:numCache>
                <c:formatCode>0.0%</c:formatCode>
                <c:ptCount val="4"/>
                <c:pt idx="0">
                  <c:v>0.20698080279232112</c:v>
                </c:pt>
                <c:pt idx="1">
                  <c:v>0.21237222418047233</c:v>
                </c:pt>
                <c:pt idx="2">
                  <c:v>0.21237222418047233</c:v>
                </c:pt>
                <c:pt idx="3">
                  <c:v>0.23621772505233776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41-4156-9CA3-1BBE35A59C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WEEK10!$AD$1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0.35529100529100527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8-41B0-B8CC-2DBBED2A8AC6}"/>
            </c:ext>
          </c:extLst>
        </c:ser>
        <c:ser>
          <c:idx val="1"/>
          <c:order val="1"/>
          <c:tx>
            <c:strRef>
              <c:f>WEEK10!$AE$1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 formatCode="0%">
                  <c:v>6.3844797178130505E-2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D8-41B0-B8CC-2DBBED2A8AC6}"/>
            </c:ext>
          </c:extLst>
        </c:ser>
        <c:ser>
          <c:idx val="2"/>
          <c:order val="2"/>
          <c:tx>
            <c:strRef>
              <c:f>WEEK10!$AF$1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0.14691358024691359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D8-41B0-B8CC-2DBBED2A8AC6}"/>
            </c:ext>
          </c:extLst>
        </c:ser>
        <c:ser>
          <c:idx val="3"/>
          <c:order val="3"/>
          <c:tx>
            <c:strRef>
              <c:f>WEEK10!$AG$1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0.18439153439153438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D8-41B0-B8CC-2DBBED2A8AC6}"/>
            </c:ext>
          </c:extLst>
        </c:ser>
        <c:ser>
          <c:idx val="4"/>
          <c:order val="4"/>
          <c:tx>
            <c:strRef>
              <c:f>WEEK10!$AH$1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0.24955908289241621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D8-41B0-B8CC-2DBBED2A8AC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WEEK11!$AD$1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0.41887648290300067</c:v>
                </c:pt>
                <c:pt idx="2">
                  <c:v>0.35529100529100527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AC-4BB1-A45F-4694968E984E}"/>
            </c:ext>
          </c:extLst>
        </c:ser>
        <c:ser>
          <c:idx val="1"/>
          <c:order val="1"/>
          <c:tx>
            <c:strRef>
              <c:f>WEEK11!$AE$1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7.6413119330076759E-2</c:v>
                </c:pt>
                <c:pt idx="2">
                  <c:v>6.3844797178130505E-2</c:v>
                </c:pt>
                <c:pt idx="3" formatCode="0%">
                  <c:v>6.7000000000000004E-2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AC-4BB1-A45F-4694968E984E}"/>
            </c:ext>
          </c:extLst>
        </c:ser>
        <c:ser>
          <c:idx val="2"/>
          <c:order val="2"/>
          <c:tx>
            <c:strRef>
              <c:f>WEEK11!$AF$1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0.16591067690160502</c:v>
                </c:pt>
                <c:pt idx="2">
                  <c:v>0.14691358024691359</c:v>
                </c:pt>
                <c:pt idx="3">
                  <c:v>0.16200000000000001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AC-4BB1-A45F-4694968E984E}"/>
            </c:ext>
          </c:extLst>
        </c:ser>
        <c:ser>
          <c:idx val="3"/>
          <c:order val="3"/>
          <c:tx>
            <c:strRef>
              <c:f>WEEK11!$AG$1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0.10258199581297976</c:v>
                </c:pt>
                <c:pt idx="2">
                  <c:v>0.18439153439153438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AC-4BB1-A45F-4694968E984E}"/>
            </c:ext>
          </c:extLst>
        </c:ser>
        <c:ser>
          <c:idx val="4"/>
          <c:order val="4"/>
          <c:tx>
            <c:strRef>
              <c:f>WEEK11!$AH$1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0.23621772505233776</c:v>
                </c:pt>
                <c:pt idx="2">
                  <c:v>0.24955908289241621</c:v>
                </c:pt>
                <c:pt idx="3">
                  <c:v>0.28399999999999997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AC-4BB1-A45F-4694968E9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A-440B-B2E8-D6B81638D12B}"/>
            </c:ext>
          </c:extLst>
        </c:ser>
        <c:ser>
          <c:idx val="1"/>
          <c:order val="1"/>
          <c:tx>
            <c:strRef>
              <c:f>WEEK12!$AE$1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6A-440B-B2E8-D6B81638D12B}"/>
            </c:ext>
          </c:extLst>
        </c:ser>
        <c:ser>
          <c:idx val="2"/>
          <c:order val="2"/>
          <c:tx>
            <c:strRef>
              <c:f>WEEK12!$AF$1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6A-440B-B2E8-D6B81638D12B}"/>
            </c:ext>
          </c:extLst>
        </c:ser>
        <c:ser>
          <c:idx val="3"/>
          <c:order val="3"/>
          <c:tx>
            <c:strRef>
              <c:f>WEEK12!$AG$1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6A-440B-B2E8-D6B81638D12B}"/>
            </c:ext>
          </c:extLst>
        </c:ser>
        <c:ser>
          <c:idx val="4"/>
          <c:order val="4"/>
          <c:tx>
            <c:strRef>
              <c:f>WEEK12!$AH$1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6A-440B-B2E8-D6B81638D1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E0-4884-8DD4-A9317DBCB30A}"/>
            </c:ext>
          </c:extLst>
        </c:ser>
        <c:ser>
          <c:idx val="1"/>
          <c:order val="1"/>
          <c:tx>
            <c:strRef>
              <c:f>WEEK13!$AE$1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E0-4884-8DD4-A9317DBCB30A}"/>
            </c:ext>
          </c:extLst>
        </c:ser>
        <c:ser>
          <c:idx val="2"/>
          <c:order val="2"/>
          <c:tx>
            <c:strRef>
              <c:f>WEEK13!$AF$1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E0-4884-8DD4-A9317DBCB30A}"/>
            </c:ext>
          </c:extLst>
        </c:ser>
        <c:ser>
          <c:idx val="3"/>
          <c:order val="3"/>
          <c:tx>
            <c:strRef>
              <c:f>WEEK13!$AG$1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E0-4884-8DD4-A9317DBCB30A}"/>
            </c:ext>
          </c:extLst>
        </c:ser>
        <c:ser>
          <c:idx val="4"/>
          <c:order val="4"/>
          <c:tx>
            <c:strRef>
              <c:f>WEEK13!$AH$1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E0-4884-8DD4-A9317DBCB30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14'!$AD$2:$AD$5</c:f>
              <c:numCache>
                <c:formatCode>0%</c:formatCode>
                <c:ptCount val="4"/>
                <c:pt idx="0">
                  <c:v>0.35529100529100527</c:v>
                </c:pt>
                <c:pt idx="1">
                  <c:v>0.26</c:v>
                </c:pt>
                <c:pt idx="2">
                  <c:v>0.24000000000000002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C-47A9-A7D7-4812FFA207E3}"/>
            </c:ext>
          </c:extLst>
        </c:ser>
        <c:ser>
          <c:idx val="1"/>
          <c:order val="1"/>
          <c:tx>
            <c:strRef>
              <c:f>'WEEK 14'!$AE$1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14'!$AE$2:$AE$5</c:f>
              <c:numCache>
                <c:formatCode>0.0%</c:formatCode>
                <c:ptCount val="4"/>
                <c:pt idx="0">
                  <c:v>6.3844797178130505E-2</c:v>
                </c:pt>
                <c:pt idx="1">
                  <c:v>6.7000000000000004E-2</c:v>
                </c:pt>
                <c:pt idx="2" formatCode="0%">
                  <c:v>6.3E-2</c:v>
                </c:pt>
                <c:pt idx="3" formatCode="0%">
                  <c:v>6.4000000000000001E-2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2C-47A9-A7D7-4812FFA207E3}"/>
            </c:ext>
          </c:extLst>
        </c:ser>
        <c:ser>
          <c:idx val="2"/>
          <c:order val="2"/>
          <c:tx>
            <c:strRef>
              <c:f>'WEEK 14'!$AF$1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14'!$AF$2:$AF$5</c:f>
              <c:numCache>
                <c:formatCode>0.0%</c:formatCode>
                <c:ptCount val="4"/>
                <c:pt idx="0">
                  <c:v>0.14691358024691359</c:v>
                </c:pt>
                <c:pt idx="1">
                  <c:v>0.16200000000000001</c:v>
                </c:pt>
                <c:pt idx="2">
                  <c:v>0.17599999999999999</c:v>
                </c:pt>
                <c:pt idx="3">
                  <c:v>0.16900000000000001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2C-47A9-A7D7-4812FFA207E3}"/>
            </c:ext>
          </c:extLst>
        </c:ser>
        <c:ser>
          <c:idx val="3"/>
          <c:order val="3"/>
          <c:tx>
            <c:strRef>
              <c:f>'WEEK 14'!$AG$1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14'!$AG$2:$AG$5</c:f>
              <c:numCache>
                <c:formatCode>0.0%</c:formatCode>
                <c:ptCount val="4"/>
                <c:pt idx="0">
                  <c:v>0.18439153439153438</c:v>
                </c:pt>
                <c:pt idx="1">
                  <c:v>0.22800000000000001</c:v>
                </c:pt>
                <c:pt idx="2">
                  <c:v>0.24199999999999999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2C-47A9-A7D7-4812FFA207E3}"/>
            </c:ext>
          </c:extLst>
        </c:ser>
        <c:ser>
          <c:idx val="4"/>
          <c:order val="4"/>
          <c:tx>
            <c:strRef>
              <c:f>'WEEK 14'!$AH$1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14'!$AH$2:$AH$5</c:f>
              <c:numCache>
                <c:formatCode>0.0%</c:formatCode>
                <c:ptCount val="4"/>
                <c:pt idx="0">
                  <c:v>0.24955908289241621</c:v>
                </c:pt>
                <c:pt idx="1">
                  <c:v>0.28399999999999997</c:v>
                </c:pt>
                <c:pt idx="2">
                  <c:v>0.27500000000000002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2C-47A9-A7D7-4812FFA207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15'!$AD$2:$AD$5</c:f>
              <c:numCache>
                <c:formatCode>0%</c:formatCode>
                <c:ptCount val="4"/>
                <c:pt idx="0">
                  <c:v>0.26</c:v>
                </c:pt>
                <c:pt idx="1">
                  <c:v>0.24000000000000002</c:v>
                </c:pt>
                <c:pt idx="2">
                  <c:v>0.28000000000000003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F-4F23-9529-E3B01920913A}"/>
            </c:ext>
          </c:extLst>
        </c:ser>
        <c:ser>
          <c:idx val="1"/>
          <c:order val="1"/>
          <c:tx>
            <c:strRef>
              <c:f>'WEEK 15'!$AE$1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15'!$AE$2:$AE$5</c:f>
              <c:numCache>
                <c:formatCode>0%</c:formatCode>
                <c:ptCount val="4"/>
                <c:pt idx="0" formatCode="0.0%">
                  <c:v>6.7000000000000004E-2</c:v>
                </c:pt>
                <c:pt idx="1">
                  <c:v>6.3E-2</c:v>
                </c:pt>
                <c:pt idx="2">
                  <c:v>6.4000000000000001E-2</c:v>
                </c:pt>
                <c:pt idx="3">
                  <c:v>7.2999999999999995E-2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FF-4F23-9529-E3B01920913A}"/>
            </c:ext>
          </c:extLst>
        </c:ser>
        <c:ser>
          <c:idx val="2"/>
          <c:order val="2"/>
          <c:tx>
            <c:strRef>
              <c:f>'WEEK 15'!$AF$1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15'!$AF$2:$AF$5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0.17599999999999999</c:v>
                </c:pt>
                <c:pt idx="2">
                  <c:v>0.16900000000000001</c:v>
                </c:pt>
                <c:pt idx="3">
                  <c:v>0.14099999999999999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FF-4F23-9529-E3B01920913A}"/>
            </c:ext>
          </c:extLst>
        </c:ser>
        <c:ser>
          <c:idx val="3"/>
          <c:order val="3"/>
          <c:tx>
            <c:strRef>
              <c:f>'WEEK 15'!$AG$1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15'!$AG$2:$AG$5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0.24199999999999999</c:v>
                </c:pt>
                <c:pt idx="2">
                  <c:v>0.24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FF-4F23-9529-E3B01920913A}"/>
            </c:ext>
          </c:extLst>
        </c:ser>
        <c:ser>
          <c:idx val="4"/>
          <c:order val="4"/>
          <c:tx>
            <c:strRef>
              <c:f>'WEEK 15'!$AH$1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15'!$AH$2:$AH$5</c:f>
              <c:numCache>
                <c:formatCode>0.0%</c:formatCode>
                <c:ptCount val="4"/>
                <c:pt idx="0">
                  <c:v>0.28399999999999997</c:v>
                </c:pt>
                <c:pt idx="1">
                  <c:v>0.27500000000000002</c:v>
                </c:pt>
                <c:pt idx="2">
                  <c:v>0.247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FF-4F23-9529-E3B0192091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16'!$AD$2:$AD$5</c:f>
              <c:numCache>
                <c:formatCode>0%</c:formatCode>
                <c:ptCount val="4"/>
                <c:pt idx="0">
                  <c:v>0.24000000000000002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3-414F-B606-E6BD93BA3874}"/>
            </c:ext>
          </c:extLst>
        </c:ser>
        <c:ser>
          <c:idx val="1"/>
          <c:order val="1"/>
          <c:tx>
            <c:strRef>
              <c:f>'WEEK 16'!$AE$1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16'!$AE$2:$AE$5</c:f>
              <c:numCache>
                <c:formatCode>0%</c:formatCode>
                <c:ptCount val="4"/>
                <c:pt idx="0">
                  <c:v>6.3E-2</c:v>
                </c:pt>
                <c:pt idx="1">
                  <c:v>6.4000000000000001E-2</c:v>
                </c:pt>
                <c:pt idx="2">
                  <c:v>7.2999999999999995E-2</c:v>
                </c:pt>
                <c:pt idx="3">
                  <c:v>7.6999999999999999E-2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3-414F-B606-E6BD93BA3874}"/>
            </c:ext>
          </c:extLst>
        </c:ser>
        <c:ser>
          <c:idx val="2"/>
          <c:order val="2"/>
          <c:tx>
            <c:strRef>
              <c:f>'WEEK 16'!$AF$1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16'!$AF$2:$AF$5</c:f>
              <c:numCache>
                <c:formatCode>0.0%</c:formatCode>
                <c:ptCount val="4"/>
                <c:pt idx="0">
                  <c:v>0.17599999999999999</c:v>
                </c:pt>
                <c:pt idx="1">
                  <c:v>0.16900000000000001</c:v>
                </c:pt>
                <c:pt idx="2">
                  <c:v>0.14099999999999999</c:v>
                </c:pt>
                <c:pt idx="3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23-414F-B606-E6BD93BA3874}"/>
            </c:ext>
          </c:extLst>
        </c:ser>
        <c:ser>
          <c:idx val="3"/>
          <c:order val="3"/>
          <c:tx>
            <c:strRef>
              <c:f>'WEEK 16'!$AG$1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16'!$AG$2:$AG$5</c:f>
              <c:numCache>
                <c:formatCode>0.0%</c:formatCode>
                <c:ptCount val="4"/>
                <c:pt idx="0">
                  <c:v>0.24199999999999999</c:v>
                </c:pt>
                <c:pt idx="1">
                  <c:v>0.24</c:v>
                </c:pt>
                <c:pt idx="2">
                  <c:v>0.246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23-414F-B606-E6BD93BA3874}"/>
            </c:ext>
          </c:extLst>
        </c:ser>
        <c:ser>
          <c:idx val="4"/>
          <c:order val="4"/>
          <c:tx>
            <c:strRef>
              <c:f>'WEEK 16'!$AH$1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16'!$AH$2:$AH$5</c:f>
              <c:numCache>
                <c:formatCode>0.0%</c:formatCode>
                <c:ptCount val="4"/>
                <c:pt idx="0">
                  <c:v>0.27500000000000002</c:v>
                </c:pt>
                <c:pt idx="1">
                  <c:v>0.247</c:v>
                </c:pt>
                <c:pt idx="2">
                  <c:v>0.27</c:v>
                </c:pt>
                <c:pt idx="3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23-414F-B606-E6BD93BA387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17'!$AD$2:$AD$5</c:f>
              <c:numCache>
                <c:formatCode>0%</c:formatCode>
                <c:ptCount val="4"/>
                <c:pt idx="0">
                  <c:v>0.28000000000000003</c:v>
                </c:pt>
                <c:pt idx="1">
                  <c:v>0.27</c:v>
                </c:pt>
                <c:pt idx="2">
                  <c:v>0.26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A-4A9D-ACD2-0B1FF0F3AAE6}"/>
            </c:ext>
          </c:extLst>
        </c:ser>
        <c:ser>
          <c:idx val="1"/>
          <c:order val="1"/>
          <c:tx>
            <c:strRef>
              <c:f>'WEEK 17'!$AE$1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17'!$AE$2:$AE$5</c:f>
              <c:numCache>
                <c:formatCode>0%</c:formatCode>
                <c:ptCount val="4"/>
                <c:pt idx="0">
                  <c:v>6.4000000000000001E-2</c:v>
                </c:pt>
                <c:pt idx="1">
                  <c:v>7.2999999999999995E-2</c:v>
                </c:pt>
                <c:pt idx="2">
                  <c:v>7.6999999999999999E-2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A-4A9D-ACD2-0B1FF0F3AAE6}"/>
            </c:ext>
          </c:extLst>
        </c:ser>
        <c:ser>
          <c:idx val="2"/>
          <c:order val="2"/>
          <c:tx>
            <c:strRef>
              <c:f>'WEEK 17'!$AF$1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17'!$AF$2:$AF$5</c:f>
              <c:numCache>
                <c:formatCode>0.0%</c:formatCode>
                <c:ptCount val="4"/>
                <c:pt idx="0">
                  <c:v>0.16900000000000001</c:v>
                </c:pt>
                <c:pt idx="1">
                  <c:v>0.14099999999999999</c:v>
                </c:pt>
                <c:pt idx="2">
                  <c:v>0.111</c:v>
                </c:pt>
                <c:pt idx="3">
                  <c:v>0.114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DA-4A9D-ACD2-0B1FF0F3AAE6}"/>
            </c:ext>
          </c:extLst>
        </c:ser>
        <c:ser>
          <c:idx val="3"/>
          <c:order val="3"/>
          <c:tx>
            <c:strRef>
              <c:f>'WEEK 17'!$AG$1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17'!$AG$2:$AG$5</c:f>
              <c:numCache>
                <c:formatCode>0.0%</c:formatCode>
                <c:ptCount val="4"/>
                <c:pt idx="0">
                  <c:v>0.24</c:v>
                </c:pt>
                <c:pt idx="1">
                  <c:v>0.246</c:v>
                </c:pt>
                <c:pt idx="2">
                  <c:v>0.246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DA-4A9D-ACD2-0B1FF0F3AAE6}"/>
            </c:ext>
          </c:extLst>
        </c:ser>
        <c:ser>
          <c:idx val="4"/>
          <c:order val="4"/>
          <c:tx>
            <c:strRef>
              <c:f>'WEEK 17'!$AH$1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17'!$AH$2:$AH$5</c:f>
              <c:numCache>
                <c:formatCode>0.0%</c:formatCode>
                <c:ptCount val="4"/>
                <c:pt idx="0">
                  <c:v>0.247</c:v>
                </c:pt>
                <c:pt idx="1">
                  <c:v>0.27</c:v>
                </c:pt>
                <c:pt idx="2">
                  <c:v>0.309</c:v>
                </c:pt>
                <c:pt idx="3">
                  <c:v>0.23499999999999999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DA-4A9D-ACD2-0B1FF0F3AAE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 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'!$AD$2:$AD$5</c:f>
              <c:numCache>
                <c:formatCode>0%</c:formatCode>
                <c:ptCount val="4"/>
                <c:pt idx="0">
                  <c:v>0.27</c:v>
                </c:pt>
                <c:pt idx="1">
                  <c:v>0.26</c:v>
                </c:pt>
                <c:pt idx="2">
                  <c:v>0.33999999999999997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2-4B29-9FC0-B8358B214190}"/>
            </c:ext>
          </c:extLst>
        </c:ser>
        <c:ser>
          <c:idx val="1"/>
          <c:order val="1"/>
          <c:tx>
            <c:strRef>
              <c:f>'WEEK 18 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'!$AE$2:$AE$5</c:f>
              <c:numCache>
                <c:formatCode>0%</c:formatCode>
                <c:ptCount val="4"/>
                <c:pt idx="0">
                  <c:v>7.2999999999999995E-2</c:v>
                </c:pt>
                <c:pt idx="1">
                  <c:v>7.6999999999999999E-2</c:v>
                </c:pt>
                <c:pt idx="2">
                  <c:v>7.5999999999999998E-2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2-4B29-9FC0-B8358B214190}"/>
            </c:ext>
          </c:extLst>
        </c:ser>
        <c:ser>
          <c:idx val="2"/>
          <c:order val="2"/>
          <c:tx>
            <c:strRef>
              <c:f>'WEEK 18 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'!$AF$2:$AF$5</c:f>
              <c:numCache>
                <c:formatCode>0.0%</c:formatCode>
                <c:ptCount val="4"/>
                <c:pt idx="0">
                  <c:v>0.14099999999999999</c:v>
                </c:pt>
                <c:pt idx="1">
                  <c:v>0.111</c:v>
                </c:pt>
                <c:pt idx="2">
                  <c:v>0.114</c:v>
                </c:pt>
                <c:pt idx="3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D2-4B29-9FC0-B8358B214190}"/>
            </c:ext>
          </c:extLst>
        </c:ser>
        <c:ser>
          <c:idx val="3"/>
          <c:order val="3"/>
          <c:tx>
            <c:strRef>
              <c:f>'WEEK 18 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0.246</c:v>
                </c:pt>
                <c:pt idx="2">
                  <c:v>0.23899999999999999</c:v>
                </c:pt>
                <c:pt idx="3">
                  <c:v>0.217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D2-4B29-9FC0-B8358B214190}"/>
            </c:ext>
          </c:extLst>
        </c:ser>
        <c:ser>
          <c:idx val="4"/>
          <c:order val="4"/>
          <c:tx>
            <c:strRef>
              <c:f>'WEEK 18 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'!$AH$2:$AH$5</c:f>
              <c:numCache>
                <c:formatCode>0.0%</c:formatCode>
                <c:ptCount val="4"/>
                <c:pt idx="0">
                  <c:v>0.27</c:v>
                </c:pt>
                <c:pt idx="1">
                  <c:v>0.309</c:v>
                </c:pt>
                <c:pt idx="2">
                  <c:v>0.23499999999999999</c:v>
                </c:pt>
                <c:pt idx="3">
                  <c:v>0.28100000000000003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D2-4B29-9FC0-B8358B21419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19'!$AD$2:$AD$5</c:f>
              <c:numCache>
                <c:formatCode>0%</c:formatCode>
                <c:ptCount val="4"/>
                <c:pt idx="0">
                  <c:v>0.26</c:v>
                </c:pt>
                <c:pt idx="1">
                  <c:v>0.33999999999999997</c:v>
                </c:pt>
                <c:pt idx="2">
                  <c:v>0.33999999999999997</c:v>
                </c:pt>
                <c:pt idx="3">
                  <c:v>0.33489999999999998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A-4BD3-869E-E338F577ACF0}"/>
            </c:ext>
          </c:extLst>
        </c:ser>
        <c:ser>
          <c:idx val="1"/>
          <c:order val="1"/>
          <c:tx>
            <c:strRef>
              <c:f>'WEEK 19'!$AE$1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19'!$AE$2:$AE$5</c:f>
              <c:numCache>
                <c:formatCode>0%</c:formatCode>
                <c:ptCount val="4"/>
                <c:pt idx="0">
                  <c:v>7.6999999999999999E-2</c:v>
                </c:pt>
                <c:pt idx="1">
                  <c:v>7.5999999999999998E-2</c:v>
                </c:pt>
                <c:pt idx="2">
                  <c:v>7.4999999999999997E-2</c:v>
                </c:pt>
                <c:pt idx="3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DA-4BD3-869E-E338F577ACF0}"/>
            </c:ext>
          </c:extLst>
        </c:ser>
        <c:ser>
          <c:idx val="2"/>
          <c:order val="2"/>
          <c:tx>
            <c:strRef>
              <c:f>'WEEK 19'!$AF$1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19'!$AF$2:$AF$5</c:f>
              <c:numCache>
                <c:formatCode>0.0%</c:formatCode>
                <c:ptCount val="4"/>
                <c:pt idx="0">
                  <c:v>0.111</c:v>
                </c:pt>
                <c:pt idx="1">
                  <c:v>0.114</c:v>
                </c:pt>
                <c:pt idx="2">
                  <c:v>9.0999999999999998E-2</c:v>
                </c:pt>
                <c:pt idx="3">
                  <c:v>0.11899999999999999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DA-4BD3-869E-E338F577ACF0}"/>
            </c:ext>
          </c:extLst>
        </c:ser>
        <c:ser>
          <c:idx val="3"/>
          <c:order val="3"/>
          <c:tx>
            <c:strRef>
              <c:f>'WEEK 19'!$AG$1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0.23899999999999999</c:v>
                </c:pt>
                <c:pt idx="2">
                  <c:v>0.217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DA-4BD3-869E-E338F577ACF0}"/>
            </c:ext>
          </c:extLst>
        </c:ser>
        <c:ser>
          <c:idx val="4"/>
          <c:order val="4"/>
          <c:tx>
            <c:strRef>
              <c:f>'WEEK 19'!$AH$1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19'!$AH$2:$AH$5</c:f>
              <c:numCache>
                <c:formatCode>0.0%</c:formatCode>
                <c:ptCount val="4"/>
                <c:pt idx="0">
                  <c:v>0.309</c:v>
                </c:pt>
                <c:pt idx="1">
                  <c:v>0.23499999999999999</c:v>
                </c:pt>
                <c:pt idx="2">
                  <c:v>0.28100000000000003</c:v>
                </c:pt>
                <c:pt idx="3">
                  <c:v>0.25600000000000001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DA-4BD3-869E-E338F577ACF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0.33999999999999997</c:v>
                </c:pt>
                <c:pt idx="2">
                  <c:v>0.33489999999999998</c:v>
                </c:pt>
                <c:pt idx="3">
                  <c:v>0.32550000000000001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ED-463A-8163-84B9AAF7CAA8}"/>
            </c:ext>
          </c:extLst>
        </c:ser>
        <c:ser>
          <c:idx val="1"/>
          <c:order val="1"/>
          <c:tx>
            <c:strRef>
              <c:f>'WEEK 20'!$AE$1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20'!$AE$2:$AE$5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7.4999999999999997E-2</c:v>
                </c:pt>
                <c:pt idx="2">
                  <c:v>0.105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ED-463A-8163-84B9AAF7CAA8}"/>
            </c:ext>
          </c:extLst>
        </c:ser>
        <c:ser>
          <c:idx val="2"/>
          <c:order val="2"/>
          <c:tx>
            <c:strRef>
              <c:f>'WEEK 20'!$AF$1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20'!$AF$2:$AF$5</c:f>
              <c:numCache>
                <c:formatCode>0.0%</c:formatCode>
                <c:ptCount val="4"/>
                <c:pt idx="0">
                  <c:v>0.114</c:v>
                </c:pt>
                <c:pt idx="1">
                  <c:v>9.0999999999999998E-2</c:v>
                </c:pt>
                <c:pt idx="2">
                  <c:v>0.11899999999999999</c:v>
                </c:pt>
                <c:pt idx="3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ED-463A-8163-84B9AAF7CAA8}"/>
            </c:ext>
          </c:extLst>
        </c:ser>
        <c:ser>
          <c:idx val="3"/>
          <c:order val="3"/>
          <c:tx>
            <c:strRef>
              <c:f>'WEEK 20'!$AG$1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20'!$AG$2:$AG$5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0.217</c:v>
                </c:pt>
                <c:pt idx="2">
                  <c:v>0.185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ED-463A-8163-84B9AAF7CAA8}"/>
            </c:ext>
          </c:extLst>
        </c:ser>
        <c:ser>
          <c:idx val="4"/>
          <c:order val="4"/>
          <c:tx>
            <c:strRef>
              <c:f>'WEEK 20'!$AH$1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20'!$AH$2:$AH$5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0.28100000000000003</c:v>
                </c:pt>
                <c:pt idx="2">
                  <c:v>0.25600000000000001</c:v>
                </c:pt>
                <c:pt idx="3">
                  <c:v>0.26300000000000001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ED-463A-8163-84B9AAF7CA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0.33489999999999998</c:v>
                </c:pt>
                <c:pt idx="2">
                  <c:v>0.32550000000000001</c:v>
                </c:pt>
                <c:pt idx="3">
                  <c:v>0.36890000000000001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A-43ED-A8A5-F195DEBEF4D2}"/>
            </c:ext>
          </c:extLst>
        </c:ser>
        <c:ser>
          <c:idx val="1"/>
          <c:order val="1"/>
          <c:tx>
            <c:strRef>
              <c:f>'WEEK 21'!$AE$1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21'!$AE$2:$AE$5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0.105</c:v>
                </c:pt>
                <c:pt idx="2">
                  <c:v>9.2999999999999999E-2</c:v>
                </c:pt>
                <c:pt idx="3">
                  <c:v>0.113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A-43ED-A8A5-F195DEBEF4D2}"/>
            </c:ext>
          </c:extLst>
        </c:ser>
        <c:ser>
          <c:idx val="2"/>
          <c:order val="2"/>
          <c:tx>
            <c:strRef>
              <c:f>'WEEK 21'!$AF$1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21'!$AF$2:$AF$5</c:f>
              <c:numCache>
                <c:formatCode>0.0%</c:formatCode>
                <c:ptCount val="4"/>
                <c:pt idx="0">
                  <c:v>9.0999999999999998E-2</c:v>
                </c:pt>
                <c:pt idx="1">
                  <c:v>0.11899999999999999</c:v>
                </c:pt>
                <c:pt idx="2">
                  <c:v>0.11700000000000001</c:v>
                </c:pt>
                <c:pt idx="3">
                  <c:v>8.5000000000000006E-2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6A-43ED-A8A5-F195DEBEF4D2}"/>
            </c:ext>
          </c:extLst>
        </c:ser>
        <c:ser>
          <c:idx val="3"/>
          <c:order val="3"/>
          <c:tx>
            <c:strRef>
              <c:f>'WEEK 21'!$AG$1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21'!$AG$2:$AG$5</c:f>
              <c:numCache>
                <c:formatCode>0.0%</c:formatCode>
                <c:ptCount val="4"/>
                <c:pt idx="0">
                  <c:v>0.217</c:v>
                </c:pt>
                <c:pt idx="1">
                  <c:v>0.185</c:v>
                </c:pt>
                <c:pt idx="2">
                  <c:v>0.20100000000000001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6A-43ED-A8A5-F195DEBEF4D2}"/>
            </c:ext>
          </c:extLst>
        </c:ser>
        <c:ser>
          <c:idx val="4"/>
          <c:order val="4"/>
          <c:tx>
            <c:strRef>
              <c:f>'WEEK 21'!$AH$1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21'!$AH$2:$AH$5</c:f>
              <c:numCache>
                <c:formatCode>0.0%</c:formatCode>
                <c:ptCount val="4"/>
                <c:pt idx="0">
                  <c:v>0.28100000000000003</c:v>
                </c:pt>
                <c:pt idx="1">
                  <c:v>0.25600000000000001</c:v>
                </c:pt>
                <c:pt idx="2">
                  <c:v>0.26300000000000001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6A-43ED-A8A5-F195DEBEF4D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22'!$AD$2:$AD$5</c:f>
              <c:numCache>
                <c:formatCode>0.0%</c:formatCode>
                <c:ptCount val="4"/>
                <c:pt idx="0">
                  <c:v>0.33489999999999998</c:v>
                </c:pt>
                <c:pt idx="1">
                  <c:v>0.32550000000000001</c:v>
                </c:pt>
                <c:pt idx="2">
                  <c:v>0.36890000000000001</c:v>
                </c:pt>
                <c:pt idx="3">
                  <c:v>0.378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2-4930-842D-25A85D40C8B7}"/>
            </c:ext>
          </c:extLst>
        </c:ser>
        <c:ser>
          <c:idx val="1"/>
          <c:order val="1"/>
          <c:tx>
            <c:strRef>
              <c:f>'WEEK 22'!$AE$1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22'!$AE$2:$AE$5</c:f>
              <c:numCache>
                <c:formatCode>0.0%</c:formatCode>
                <c:ptCount val="4"/>
                <c:pt idx="0">
                  <c:v>0.105</c:v>
                </c:pt>
                <c:pt idx="1">
                  <c:v>9.2999999999999999E-2</c:v>
                </c:pt>
                <c:pt idx="2">
                  <c:v>0.113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2-4930-842D-25A85D40C8B7}"/>
            </c:ext>
          </c:extLst>
        </c:ser>
        <c:ser>
          <c:idx val="2"/>
          <c:order val="2"/>
          <c:tx>
            <c:strRef>
              <c:f>'WEEK 22'!$AF$1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22'!$AF$2:$AF$5</c:f>
              <c:numCache>
                <c:formatCode>0.0%</c:formatCode>
                <c:ptCount val="4"/>
                <c:pt idx="0">
                  <c:v>0.11899999999999999</c:v>
                </c:pt>
                <c:pt idx="1">
                  <c:v>0.11700000000000001</c:v>
                </c:pt>
                <c:pt idx="2">
                  <c:v>8.5000000000000006E-2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F2-4930-842D-25A85D40C8B7}"/>
            </c:ext>
          </c:extLst>
        </c:ser>
        <c:ser>
          <c:idx val="3"/>
          <c:order val="3"/>
          <c:tx>
            <c:strRef>
              <c:f>'WEEK 22'!$AG$1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22'!$AG$2:$AG$5</c:f>
              <c:numCache>
                <c:formatCode>0.0%</c:formatCode>
                <c:ptCount val="4"/>
                <c:pt idx="0">
                  <c:v>0.185</c:v>
                </c:pt>
                <c:pt idx="1">
                  <c:v>0.20100000000000001</c:v>
                </c:pt>
                <c:pt idx="2">
                  <c:v>0.189</c:v>
                </c:pt>
                <c:pt idx="3">
                  <c:v>0.19600000000000001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F2-4930-842D-25A85D40C8B7}"/>
            </c:ext>
          </c:extLst>
        </c:ser>
        <c:ser>
          <c:idx val="4"/>
          <c:order val="4"/>
          <c:tx>
            <c:strRef>
              <c:f>'WEEK 22'!$AH$1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22'!$AH$2:$AH$5</c:f>
              <c:numCache>
                <c:formatCode>0.0%</c:formatCode>
                <c:ptCount val="4"/>
                <c:pt idx="0">
                  <c:v>0.25600000000000001</c:v>
                </c:pt>
                <c:pt idx="1">
                  <c:v>0.26300000000000001</c:v>
                </c:pt>
                <c:pt idx="2">
                  <c:v>0.247</c:v>
                </c:pt>
                <c:pt idx="3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F2-4930-842D-25A85D40C8B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23'!$AE$2:$AE$5</c:f>
              <c:numCache>
                <c:formatCode>0.0%</c:formatCode>
                <c:ptCount val="4"/>
                <c:pt idx="0">
                  <c:v>0.32550000000000001</c:v>
                </c:pt>
                <c:pt idx="1">
                  <c:v>0.36890000000000001</c:v>
                </c:pt>
                <c:pt idx="2">
                  <c:v>0.378</c:v>
                </c:pt>
                <c:pt idx="3">
                  <c:v>0.30120000000000002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D-4FCD-BF8D-8238CDE414FF}"/>
            </c:ext>
          </c:extLst>
        </c:ser>
        <c:ser>
          <c:idx val="1"/>
          <c:order val="1"/>
          <c:tx>
            <c:strRef>
              <c:f>'WEEK 23'!$AF$1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23'!$AF$2:$AF$5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0.113</c:v>
                </c:pt>
                <c:pt idx="2">
                  <c:v>0.11</c:v>
                </c:pt>
                <c:pt idx="3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D-4FCD-BF8D-8238CDE414FF}"/>
            </c:ext>
          </c:extLst>
        </c:ser>
        <c:ser>
          <c:idx val="2"/>
          <c:order val="2"/>
          <c:tx>
            <c:strRef>
              <c:f>'WEEK 23'!$AG$1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23'!$AG$2:$AG$5</c:f>
              <c:numCache>
                <c:formatCode>0.0%</c:formatCode>
                <c:ptCount val="4"/>
                <c:pt idx="0">
                  <c:v>0.11700000000000001</c:v>
                </c:pt>
                <c:pt idx="1">
                  <c:v>8.5000000000000006E-2</c:v>
                </c:pt>
                <c:pt idx="2">
                  <c:v>9.2999999999999999E-2</c:v>
                </c:pt>
                <c:pt idx="3">
                  <c:v>0.157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D-4FCD-BF8D-8238CDE414FF}"/>
            </c:ext>
          </c:extLst>
        </c:ser>
        <c:ser>
          <c:idx val="3"/>
          <c:order val="3"/>
          <c:tx>
            <c:strRef>
              <c:f>'WEEK 23'!$AH$1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23'!$AH$2:$AH$5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0.189</c:v>
                </c:pt>
                <c:pt idx="2">
                  <c:v>0.19600000000000001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5D-4FCD-BF8D-8238CDE414FF}"/>
            </c:ext>
          </c:extLst>
        </c:ser>
        <c:ser>
          <c:idx val="4"/>
          <c:order val="4"/>
          <c:tx>
            <c:strRef>
              <c:f>'WEEK 23'!$AI$1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23'!$AI$2:$AI$5</c:f>
              <c:numCache>
                <c:formatCode>0.0%</c:formatCode>
                <c:ptCount val="4"/>
                <c:pt idx="0">
                  <c:v>0.26300000000000001</c:v>
                </c:pt>
                <c:pt idx="1">
                  <c:v>0.247</c:v>
                </c:pt>
                <c:pt idx="2">
                  <c:v>0.224</c:v>
                </c:pt>
                <c:pt idx="3">
                  <c:v>0.252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5D-4FCD-BF8D-8238CDE414F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24'!$AE$2:$AE$5</c:f>
              <c:numCache>
                <c:formatCode>0.0%</c:formatCode>
                <c:ptCount val="4"/>
                <c:pt idx="0">
                  <c:v>0.36890000000000001</c:v>
                </c:pt>
                <c:pt idx="1">
                  <c:v>0.378</c:v>
                </c:pt>
                <c:pt idx="2">
                  <c:v>0.30120000000000002</c:v>
                </c:pt>
                <c:pt idx="3">
                  <c:v>0.30230000000000001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C-4754-B236-30283D48A653}"/>
            </c:ext>
          </c:extLst>
        </c:ser>
        <c:ser>
          <c:idx val="1"/>
          <c:order val="1"/>
          <c:tx>
            <c:strRef>
              <c:f>'WEEK 24'!$AF$1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24'!$AF$2:$AF$5</c:f>
              <c:numCache>
                <c:formatCode>0.0%</c:formatCode>
                <c:ptCount val="4"/>
                <c:pt idx="0">
                  <c:v>0.113</c:v>
                </c:pt>
                <c:pt idx="1">
                  <c:v>0.11</c:v>
                </c:pt>
                <c:pt idx="2">
                  <c:v>0.104</c:v>
                </c:pt>
                <c:pt idx="3">
                  <c:v>8.7999999999999995E-2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2C-4754-B236-30283D48A653}"/>
            </c:ext>
          </c:extLst>
        </c:ser>
        <c:ser>
          <c:idx val="2"/>
          <c:order val="2"/>
          <c:tx>
            <c:strRef>
              <c:f>'WEEK 24'!$AG$1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24'!$AG$2:$AG$5</c:f>
              <c:numCache>
                <c:formatCode>0.0%</c:formatCode>
                <c:ptCount val="4"/>
                <c:pt idx="0">
                  <c:v>8.5000000000000006E-2</c:v>
                </c:pt>
                <c:pt idx="1">
                  <c:v>9.2999999999999999E-2</c:v>
                </c:pt>
                <c:pt idx="2">
                  <c:v>0.157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2C-4754-B236-30283D48A653}"/>
            </c:ext>
          </c:extLst>
        </c:ser>
        <c:ser>
          <c:idx val="3"/>
          <c:order val="3"/>
          <c:tx>
            <c:strRef>
              <c:f>'WEEK 24'!$AH$1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24'!$AH$2:$AH$5</c:f>
              <c:numCache>
                <c:formatCode>0.0%</c:formatCode>
                <c:ptCount val="4"/>
                <c:pt idx="0">
                  <c:v>0.189</c:v>
                </c:pt>
                <c:pt idx="1">
                  <c:v>0.19600000000000001</c:v>
                </c:pt>
                <c:pt idx="2">
                  <c:v>0.185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2C-4754-B236-30283D48A653}"/>
            </c:ext>
          </c:extLst>
        </c:ser>
        <c:ser>
          <c:idx val="4"/>
          <c:order val="4"/>
          <c:tx>
            <c:strRef>
              <c:f>'WEEK 24'!$AI$1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24'!$AI$2:$AI$5</c:f>
              <c:numCache>
                <c:formatCode>0.0%</c:formatCode>
                <c:ptCount val="4"/>
                <c:pt idx="0">
                  <c:v>0.247</c:v>
                </c:pt>
                <c:pt idx="1">
                  <c:v>0.224</c:v>
                </c:pt>
                <c:pt idx="2">
                  <c:v>0.252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2C-4754-B236-30283D48A65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'!$AE$2:$AE$5</c:f>
              <c:numCache>
                <c:formatCode>0.0%</c:formatCode>
                <c:ptCount val="4"/>
                <c:pt idx="0">
                  <c:v>0.378</c:v>
                </c:pt>
                <c:pt idx="1">
                  <c:v>0.30120000000000002</c:v>
                </c:pt>
                <c:pt idx="2">
                  <c:v>0.30230000000000001</c:v>
                </c:pt>
                <c:pt idx="3">
                  <c:v>0.32390000000000002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D-4EA4-837B-AA6D37700DB1}"/>
            </c:ext>
          </c:extLst>
        </c:ser>
        <c:ser>
          <c:idx val="1"/>
          <c:order val="1"/>
          <c:tx>
            <c:strRef>
              <c:f>'WEEK 25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0.104</c:v>
                </c:pt>
                <c:pt idx="2">
                  <c:v>8.7999999999999995E-2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6D-4EA4-837B-AA6D37700DB1}"/>
            </c:ext>
          </c:extLst>
        </c:ser>
        <c:ser>
          <c:idx val="2"/>
          <c:order val="2"/>
          <c:tx>
            <c:strRef>
              <c:f>'WEEK 25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'!$AG$2:$AG$5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0.157</c:v>
                </c:pt>
                <c:pt idx="2">
                  <c:v>0.21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6D-4EA4-837B-AA6D37700DB1}"/>
            </c:ext>
          </c:extLst>
        </c:ser>
        <c:ser>
          <c:idx val="3"/>
          <c:order val="3"/>
          <c:tx>
            <c:strRef>
              <c:f>'WEEK 25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'!$AH$2:$AH$5</c:f>
              <c:numCache>
                <c:formatCode>0.0%</c:formatCode>
                <c:ptCount val="4"/>
                <c:pt idx="0">
                  <c:v>0.19600000000000001</c:v>
                </c:pt>
                <c:pt idx="1">
                  <c:v>0.185</c:v>
                </c:pt>
                <c:pt idx="2">
                  <c:v>0.17</c:v>
                </c:pt>
                <c:pt idx="3">
                  <c:v>0.193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6D-4EA4-837B-AA6D37700DB1}"/>
            </c:ext>
          </c:extLst>
        </c:ser>
        <c:ser>
          <c:idx val="4"/>
          <c:order val="4"/>
          <c:tx>
            <c:strRef>
              <c:f>'WEEK 25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'!$AI$2:$AI$5</c:f>
              <c:numCache>
                <c:formatCode>0.0%</c:formatCode>
                <c:ptCount val="4"/>
                <c:pt idx="0">
                  <c:v>0.224</c:v>
                </c:pt>
                <c:pt idx="1">
                  <c:v>0.252</c:v>
                </c:pt>
                <c:pt idx="2">
                  <c:v>0.23</c:v>
                </c:pt>
                <c:pt idx="3">
                  <c:v>0.22900000000000001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6D-4EA4-837B-AA6D37700D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26'!$AE$2:$AE$5</c:f>
              <c:numCache>
                <c:formatCode>0.0%</c:formatCode>
                <c:ptCount val="2"/>
                <c:pt idx="0">
                  <c:v>0.32390000000000002</c:v>
                </c:pt>
                <c:pt idx="1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2-4BE6-BC52-6913615ACE47}"/>
            </c:ext>
          </c:extLst>
        </c:ser>
        <c:ser>
          <c:idx val="1"/>
          <c:order val="1"/>
          <c:tx>
            <c:strRef>
              <c:f>'WEEK 26'!$AF$1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26'!$AF$2:$AF$5</c:f>
              <c:numCache>
                <c:formatCode>0.0%</c:formatCode>
                <c:ptCount val="2"/>
                <c:pt idx="0">
                  <c:v>7.5999999999999998E-2</c:v>
                </c:pt>
                <c:pt idx="1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2-4BE6-BC52-6913615ACE47}"/>
            </c:ext>
          </c:extLst>
        </c:ser>
        <c:ser>
          <c:idx val="2"/>
          <c:order val="2"/>
          <c:tx>
            <c:strRef>
              <c:f>'WEEK 26'!$AG$1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26'!$AG$2:$AG$5</c:f>
              <c:numCache>
                <c:formatCode>0.0%</c:formatCode>
                <c:ptCount val="2"/>
                <c:pt idx="0">
                  <c:v>0.182</c:v>
                </c:pt>
                <c:pt idx="1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2-4BE6-BC52-6913615ACE47}"/>
            </c:ext>
          </c:extLst>
        </c:ser>
        <c:ser>
          <c:idx val="3"/>
          <c:order val="3"/>
          <c:tx>
            <c:strRef>
              <c:f>'WEEK 26'!$AH$1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26'!$AH$2:$AH$5</c:f>
              <c:numCache>
                <c:formatCode>0.0%</c:formatCode>
                <c:ptCount val="2"/>
                <c:pt idx="0">
                  <c:v>0.193</c:v>
                </c:pt>
                <c:pt idx="1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12-4BE6-BC52-6913615ACE47}"/>
            </c:ext>
          </c:extLst>
        </c:ser>
        <c:ser>
          <c:idx val="4"/>
          <c:order val="4"/>
          <c:tx>
            <c:strRef>
              <c:f>'WEEK 26'!$AI$1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26'!$AI$2:$AI$5</c:f>
              <c:numCache>
                <c:formatCode>0.0%</c:formatCode>
                <c:ptCount val="2"/>
                <c:pt idx="0">
                  <c:v>0.22900000000000001</c:v>
                </c:pt>
                <c:pt idx="1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12-4BE6-BC52-6913615ACE4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'!$AE$2:$AE$5</c:f>
              <c:numCache>
                <c:formatCode>0.0%</c:formatCode>
                <c:ptCount val="4"/>
                <c:pt idx="0">
                  <c:v>0.30120000000000002</c:v>
                </c:pt>
                <c:pt idx="1">
                  <c:v>0.30230000000000001</c:v>
                </c:pt>
                <c:pt idx="2">
                  <c:v>0.32390000000000002</c:v>
                </c:pt>
                <c:pt idx="3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E-4527-A38A-907F21908632}"/>
            </c:ext>
          </c:extLst>
        </c:ser>
        <c:ser>
          <c:idx val="1"/>
          <c:order val="1"/>
          <c:tx>
            <c:strRef>
              <c:f>'WEEK 27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'!$AF$2:$AF$5</c:f>
              <c:numCache>
                <c:formatCode>0.0%</c:formatCode>
                <c:ptCount val="4"/>
                <c:pt idx="0">
                  <c:v>0.104</c:v>
                </c:pt>
                <c:pt idx="1">
                  <c:v>8.7999999999999995E-2</c:v>
                </c:pt>
                <c:pt idx="2">
                  <c:v>7.5999999999999998E-2</c:v>
                </c:pt>
                <c:pt idx="3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E-4527-A38A-907F21908632}"/>
            </c:ext>
          </c:extLst>
        </c:ser>
        <c:ser>
          <c:idx val="2"/>
          <c:order val="2"/>
          <c:tx>
            <c:strRef>
              <c:f>'WEEK 27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'!$AG$2:$AG$5</c:f>
              <c:numCache>
                <c:formatCode>0.0%</c:formatCode>
                <c:ptCount val="4"/>
                <c:pt idx="0">
                  <c:v>0.157</c:v>
                </c:pt>
                <c:pt idx="1">
                  <c:v>0.21</c:v>
                </c:pt>
                <c:pt idx="2">
                  <c:v>0.182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0E-4527-A38A-907F21908632}"/>
            </c:ext>
          </c:extLst>
        </c:ser>
        <c:ser>
          <c:idx val="3"/>
          <c:order val="3"/>
          <c:tx>
            <c:strRef>
              <c:f>'WEEK 27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'!$AH$2:$AH$5</c:f>
              <c:numCache>
                <c:formatCode>0.0%</c:formatCode>
                <c:ptCount val="4"/>
                <c:pt idx="0">
                  <c:v>0.185</c:v>
                </c:pt>
                <c:pt idx="1">
                  <c:v>0.17</c:v>
                </c:pt>
                <c:pt idx="2">
                  <c:v>0.193</c:v>
                </c:pt>
                <c:pt idx="3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0E-4527-A38A-907F21908632}"/>
            </c:ext>
          </c:extLst>
        </c:ser>
        <c:ser>
          <c:idx val="4"/>
          <c:order val="4"/>
          <c:tx>
            <c:strRef>
              <c:f>'WEEK 27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'!$AI$2:$AI$5</c:f>
              <c:numCache>
                <c:formatCode>0.0%</c:formatCode>
                <c:ptCount val="4"/>
                <c:pt idx="0">
                  <c:v>0.252</c:v>
                </c:pt>
                <c:pt idx="1">
                  <c:v>0.23</c:v>
                </c:pt>
                <c:pt idx="2">
                  <c:v>0.22900000000000001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0E-4527-A38A-907F2190863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28'!$AE$2:$AE$5</c:f>
              <c:numCache>
                <c:formatCode>0.0%</c:formatCode>
                <c:ptCount val="4"/>
                <c:pt idx="0">
                  <c:v>0.32390000000000002</c:v>
                </c:pt>
                <c:pt idx="1">
                  <c:v>0.2646</c:v>
                </c:pt>
                <c:pt idx="2">
                  <c:v>0.26700000000000002</c:v>
                </c:pt>
                <c:pt idx="3">
                  <c:v>0.28339999999999999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9-4E17-B8CB-B95C96333E8B}"/>
            </c:ext>
          </c:extLst>
        </c:ser>
        <c:ser>
          <c:idx val="1"/>
          <c:order val="1"/>
          <c:tx>
            <c:strRef>
              <c:f>'WEEK 28'!$AF$1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28'!$AF$2:$AF$5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9.1999999999999998E-2</c:v>
                </c:pt>
                <c:pt idx="2">
                  <c:v>7.8E-2</c:v>
                </c:pt>
                <c:pt idx="3">
                  <c:v>7.0999999999999994E-2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99-4E17-B8CB-B95C96333E8B}"/>
            </c:ext>
          </c:extLst>
        </c:ser>
        <c:ser>
          <c:idx val="2"/>
          <c:order val="2"/>
          <c:tx>
            <c:strRef>
              <c:f>'WEEK 28'!$AG$1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28'!$AG$2:$AG$5</c:f>
              <c:numCache>
                <c:formatCode>0.0%</c:formatCode>
                <c:ptCount val="4"/>
                <c:pt idx="0">
                  <c:v>0.182</c:v>
                </c:pt>
                <c:pt idx="1">
                  <c:v>0.20100000000000001</c:v>
                </c:pt>
                <c:pt idx="2">
                  <c:v>0.20100000000000001</c:v>
                </c:pt>
                <c:pt idx="3">
                  <c:v>0.20300000000000001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99-4E17-B8CB-B95C96333E8B}"/>
            </c:ext>
          </c:extLst>
        </c:ser>
        <c:ser>
          <c:idx val="3"/>
          <c:order val="3"/>
          <c:tx>
            <c:strRef>
              <c:f>'WEEK 28'!$AH$1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28'!$AH$2:$AH$5</c:f>
              <c:numCache>
                <c:formatCode>0.0%</c:formatCode>
                <c:ptCount val="4"/>
                <c:pt idx="0">
                  <c:v>0.193</c:v>
                </c:pt>
                <c:pt idx="1">
                  <c:v>0.222</c:v>
                </c:pt>
                <c:pt idx="2">
                  <c:v>0.219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99-4E17-B8CB-B95C96333E8B}"/>
            </c:ext>
          </c:extLst>
        </c:ser>
        <c:ser>
          <c:idx val="4"/>
          <c:order val="4"/>
          <c:tx>
            <c:strRef>
              <c:f>'WEEK 28'!$AI$1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28'!$AI$2:$AI$5</c:f>
              <c:numCache>
                <c:formatCode>0.0%</c:formatCode>
                <c:ptCount val="4"/>
                <c:pt idx="0">
                  <c:v>0.22900000000000001</c:v>
                </c:pt>
                <c:pt idx="1">
                  <c:v>0.22</c:v>
                </c:pt>
                <c:pt idx="2">
                  <c:v>0.23499999999999999</c:v>
                </c:pt>
                <c:pt idx="3">
                  <c:v>0.26100000000000001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99-4E17-B8CB-B95C96333E8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'!$AE$2:$AE$5</c:f>
              <c:numCache>
                <c:formatCode>0.0%</c:formatCode>
                <c:ptCount val="4"/>
                <c:pt idx="0">
                  <c:v>0.2646</c:v>
                </c:pt>
                <c:pt idx="1">
                  <c:v>0.26700000000000002</c:v>
                </c:pt>
                <c:pt idx="2">
                  <c:v>0.28339999999999999</c:v>
                </c:pt>
                <c:pt idx="3">
                  <c:v>0.26850000000000002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A-45C7-9C1A-338656DC7F3B}"/>
            </c:ext>
          </c:extLst>
        </c:ser>
        <c:ser>
          <c:idx val="1"/>
          <c:order val="1"/>
          <c:tx>
            <c:strRef>
              <c:f>'WEEK 29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'!$AF$2:$AF$5</c:f>
              <c:numCache>
                <c:formatCode>0.0%</c:formatCode>
                <c:ptCount val="4"/>
                <c:pt idx="0">
                  <c:v>9.1999999999999998E-2</c:v>
                </c:pt>
                <c:pt idx="1">
                  <c:v>7.8E-2</c:v>
                </c:pt>
                <c:pt idx="2">
                  <c:v>7.0999999999999994E-2</c:v>
                </c:pt>
                <c:pt idx="3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7A-45C7-9C1A-338656DC7F3B}"/>
            </c:ext>
          </c:extLst>
        </c:ser>
        <c:ser>
          <c:idx val="2"/>
          <c:order val="2"/>
          <c:tx>
            <c:strRef>
              <c:f>'WEEK 29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'!$AG$2:$AG$5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0.20100000000000001</c:v>
                </c:pt>
                <c:pt idx="2">
                  <c:v>0.20300000000000001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7A-45C7-9C1A-338656DC7F3B}"/>
            </c:ext>
          </c:extLst>
        </c:ser>
        <c:ser>
          <c:idx val="3"/>
          <c:order val="3"/>
          <c:tx>
            <c:strRef>
              <c:f>'WEEK 29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'!$AH$2:$AH$5</c:f>
              <c:numCache>
                <c:formatCode>0.0%</c:formatCode>
                <c:ptCount val="4"/>
                <c:pt idx="0">
                  <c:v>0.222</c:v>
                </c:pt>
                <c:pt idx="1">
                  <c:v>0.219</c:v>
                </c:pt>
                <c:pt idx="2">
                  <c:v>0.182</c:v>
                </c:pt>
                <c:pt idx="3">
                  <c:v>0.20799999999999999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7A-45C7-9C1A-338656DC7F3B}"/>
            </c:ext>
          </c:extLst>
        </c:ser>
        <c:ser>
          <c:idx val="4"/>
          <c:order val="4"/>
          <c:tx>
            <c:strRef>
              <c:f>'WEEK 29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'!$AI$2:$AI$5</c:f>
              <c:numCache>
                <c:formatCode>0.0%</c:formatCode>
                <c:ptCount val="4"/>
                <c:pt idx="0">
                  <c:v>0.22</c:v>
                </c:pt>
                <c:pt idx="1">
                  <c:v>0.23499999999999999</c:v>
                </c:pt>
                <c:pt idx="2">
                  <c:v>0.26100000000000001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7A-45C7-9C1A-338656DC7F3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30'!$AG$2:$AG$5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0.28339999999999999</c:v>
                </c:pt>
                <c:pt idx="2">
                  <c:v>0.26850000000000002</c:v>
                </c:pt>
                <c:pt idx="3">
                  <c:v>0.30099999999999999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F-4BE5-BF91-31C77A726B6B}"/>
            </c:ext>
          </c:extLst>
        </c:ser>
        <c:ser>
          <c:idx val="1"/>
          <c:order val="1"/>
          <c:tx>
            <c:strRef>
              <c:f>'WEEK 30'!$AH$1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30'!$AH$2:$AH$5</c:f>
              <c:numCache>
                <c:formatCode>0.0%</c:formatCode>
                <c:ptCount val="4"/>
                <c:pt idx="0">
                  <c:v>7.8E-2</c:v>
                </c:pt>
                <c:pt idx="1">
                  <c:v>7.0999999999999994E-2</c:v>
                </c:pt>
                <c:pt idx="2">
                  <c:v>8.2000000000000003E-2</c:v>
                </c:pt>
                <c:pt idx="3">
                  <c:v>8.3000000000000004E-2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7F-4BE5-BF91-31C77A726B6B}"/>
            </c:ext>
          </c:extLst>
        </c:ser>
        <c:ser>
          <c:idx val="2"/>
          <c:order val="2"/>
          <c:tx>
            <c:strRef>
              <c:f>'WEEK 30'!$AI$1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30'!$AI$2:$AI$5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0.20300000000000001</c:v>
                </c:pt>
                <c:pt idx="2">
                  <c:v>0.21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7F-4BE5-BF91-31C77A726B6B}"/>
            </c:ext>
          </c:extLst>
        </c:ser>
        <c:ser>
          <c:idx val="3"/>
          <c:order val="3"/>
          <c:tx>
            <c:strRef>
              <c:f>'WEEK 30'!$AJ$1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30'!$AJ$2:$AJ$5</c:f>
              <c:numCache>
                <c:formatCode>0.0%</c:formatCode>
                <c:ptCount val="4"/>
                <c:pt idx="0">
                  <c:v>0.219</c:v>
                </c:pt>
                <c:pt idx="1">
                  <c:v>0.182</c:v>
                </c:pt>
                <c:pt idx="2">
                  <c:v>0.20799999999999999</c:v>
                </c:pt>
                <c:pt idx="3">
                  <c:v>0.20599999999999999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7F-4BE5-BF91-31C77A726B6B}"/>
            </c:ext>
          </c:extLst>
        </c:ser>
        <c:ser>
          <c:idx val="4"/>
          <c:order val="4"/>
          <c:tx>
            <c:strRef>
              <c:f>'WEEK 30'!$AK$1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30'!$AK$2:$AK$5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0.26100000000000001</c:v>
                </c:pt>
                <c:pt idx="2">
                  <c:v>0.23100000000000001</c:v>
                </c:pt>
                <c:pt idx="3">
                  <c:v>0.221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7F-4BE5-BF91-31C77A726B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0.0%</c:formatCode>
                <c:ptCount val="4"/>
                <c:pt idx="0">
                  <c:v>0.28339999999999999</c:v>
                </c:pt>
                <c:pt idx="1">
                  <c:v>0.26850000000000002</c:v>
                </c:pt>
                <c:pt idx="2">
                  <c:v>0.30099999999999999</c:v>
                </c:pt>
                <c:pt idx="3">
                  <c:v>0.29209999999999997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D2-4954-BD40-AA21DA56D0AB}"/>
            </c:ext>
          </c:extLst>
        </c:ser>
        <c:ser>
          <c:idx val="1"/>
          <c:order val="1"/>
          <c:tx>
            <c:strRef>
              <c:f>'WEEK 31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0.0%</c:formatCode>
                <c:ptCount val="4"/>
                <c:pt idx="0">
                  <c:v>7.0999999999999994E-2</c:v>
                </c:pt>
                <c:pt idx="1">
                  <c:v>8.2000000000000003E-2</c:v>
                </c:pt>
                <c:pt idx="2">
                  <c:v>8.3000000000000004E-2</c:v>
                </c:pt>
                <c:pt idx="3">
                  <c:v>8.5999999999999993E-2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D2-4954-BD40-AA21DA56D0AB}"/>
            </c:ext>
          </c:extLst>
        </c:ser>
        <c:ser>
          <c:idx val="2"/>
          <c:order val="2"/>
          <c:tx>
            <c:strRef>
              <c:f>'WEEK 31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0.0%</c:formatCode>
                <c:ptCount val="4"/>
                <c:pt idx="0">
                  <c:v>0.20300000000000001</c:v>
                </c:pt>
                <c:pt idx="1">
                  <c:v>0.21</c:v>
                </c:pt>
                <c:pt idx="2">
                  <c:v>0.189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D2-4954-BD40-AA21DA56D0AB}"/>
            </c:ext>
          </c:extLst>
        </c:ser>
        <c:ser>
          <c:idx val="3"/>
          <c:order val="3"/>
          <c:tx>
            <c:strRef>
              <c:f>'WEEK 31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'!$AJ$2:$AJ$5</c:f>
              <c:numCache>
                <c:formatCode>0.0%</c:formatCode>
                <c:ptCount val="4"/>
                <c:pt idx="0">
                  <c:v>0.182</c:v>
                </c:pt>
                <c:pt idx="1">
                  <c:v>0.20799999999999999</c:v>
                </c:pt>
                <c:pt idx="2">
                  <c:v>0.20599999999999999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D2-4954-BD40-AA21DA56D0AB}"/>
            </c:ext>
          </c:extLst>
        </c:ser>
        <c:ser>
          <c:idx val="4"/>
          <c:order val="4"/>
          <c:tx>
            <c:strRef>
              <c:f>'WEEK 31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'!$AK$2:$AK$5</c:f>
              <c:numCache>
                <c:formatCode>0.0%</c:formatCode>
                <c:ptCount val="4"/>
                <c:pt idx="0">
                  <c:v>0.26100000000000001</c:v>
                </c:pt>
                <c:pt idx="1">
                  <c:v>0.23100000000000001</c:v>
                </c:pt>
                <c:pt idx="2">
                  <c:v>0.221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D2-4954-BD40-AA21DA56D0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'!$AG$2:$AG$5</c:f>
              <c:numCache>
                <c:formatCode>0.0%</c:formatCode>
                <c:ptCount val="4"/>
                <c:pt idx="0">
                  <c:v>0.26850000000000002</c:v>
                </c:pt>
                <c:pt idx="1">
                  <c:v>0.30099999999999999</c:v>
                </c:pt>
                <c:pt idx="2">
                  <c:v>0.29209999999999997</c:v>
                </c:pt>
                <c:pt idx="3">
                  <c:v>0.27629999999999999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B7-406E-81EA-933A4E65E072}"/>
            </c:ext>
          </c:extLst>
        </c:ser>
        <c:ser>
          <c:idx val="1"/>
          <c:order val="1"/>
          <c:tx>
            <c:strRef>
              <c:f>'WEEK 32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'!$AH$2:$AH$5</c:f>
              <c:numCache>
                <c:formatCode>0.0%</c:formatCode>
                <c:ptCount val="4"/>
                <c:pt idx="0">
                  <c:v>8.2000000000000003E-2</c:v>
                </c:pt>
                <c:pt idx="1">
                  <c:v>8.3000000000000004E-2</c:v>
                </c:pt>
                <c:pt idx="2">
                  <c:v>8.5999999999999993E-2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B7-406E-81EA-933A4E65E072}"/>
            </c:ext>
          </c:extLst>
        </c:ser>
        <c:ser>
          <c:idx val="2"/>
          <c:order val="2"/>
          <c:tx>
            <c:strRef>
              <c:f>'WEEK 32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'!$AI$2:$AI$5</c:f>
              <c:numCache>
                <c:formatCode>0.0%</c:formatCode>
                <c:ptCount val="4"/>
                <c:pt idx="0">
                  <c:v>0.21</c:v>
                </c:pt>
                <c:pt idx="1">
                  <c:v>0.189</c:v>
                </c:pt>
                <c:pt idx="2">
                  <c:v>0.19400000000000001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B7-406E-81EA-933A4E65E072}"/>
            </c:ext>
          </c:extLst>
        </c:ser>
        <c:ser>
          <c:idx val="3"/>
          <c:order val="3"/>
          <c:tx>
            <c:strRef>
              <c:f>'WEEK 32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'!$AJ$2:$AJ$5</c:f>
              <c:numCache>
                <c:formatCode>0.0%</c:formatCode>
                <c:ptCount val="4"/>
                <c:pt idx="0">
                  <c:v>0.20799999999999999</c:v>
                </c:pt>
                <c:pt idx="1">
                  <c:v>0.20599999999999999</c:v>
                </c:pt>
                <c:pt idx="2">
                  <c:v>0.189</c:v>
                </c:pt>
                <c:pt idx="3">
                  <c:v>0.21299999999999999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B7-406E-81EA-933A4E65E072}"/>
            </c:ext>
          </c:extLst>
        </c:ser>
        <c:ser>
          <c:idx val="4"/>
          <c:order val="4"/>
          <c:tx>
            <c:strRef>
              <c:f>'WEEK 32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'!$AK$2:$AK$5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0.221</c:v>
                </c:pt>
                <c:pt idx="2">
                  <c:v>0.24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B7-406E-81EA-933A4E65E0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33'!$AG$2:$AG$5</c:f>
              <c:numCache>
                <c:formatCode>0.0%</c:formatCode>
                <c:ptCount val="4"/>
                <c:pt idx="0">
                  <c:v>0.30099999999999999</c:v>
                </c:pt>
                <c:pt idx="1">
                  <c:v>0.29209999999999997</c:v>
                </c:pt>
                <c:pt idx="2">
                  <c:v>0.27629999999999999</c:v>
                </c:pt>
                <c:pt idx="3">
                  <c:v>0.2949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B-4F3E-8507-D31405E14DE5}"/>
            </c:ext>
          </c:extLst>
        </c:ser>
        <c:ser>
          <c:idx val="1"/>
          <c:order val="1"/>
          <c:tx>
            <c:strRef>
              <c:f>'WEEK 33'!$AH$1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33'!$AH$2:$AH$5</c:f>
              <c:numCache>
                <c:formatCode>0.0%</c:formatCode>
                <c:ptCount val="4"/>
                <c:pt idx="0">
                  <c:v>8.3000000000000004E-2</c:v>
                </c:pt>
                <c:pt idx="1">
                  <c:v>8.5999999999999993E-2</c:v>
                </c:pt>
                <c:pt idx="2">
                  <c:v>0.09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B-4F3E-8507-D31405E14DE5}"/>
            </c:ext>
          </c:extLst>
        </c:ser>
        <c:ser>
          <c:idx val="2"/>
          <c:order val="2"/>
          <c:tx>
            <c:strRef>
              <c:f>'WEEK 33'!$AI$1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33'!$AI$2:$AI$5</c:f>
              <c:numCache>
                <c:formatCode>0.0%</c:formatCode>
                <c:ptCount val="4"/>
                <c:pt idx="0">
                  <c:v>0.189</c:v>
                </c:pt>
                <c:pt idx="1">
                  <c:v>0.19400000000000001</c:v>
                </c:pt>
                <c:pt idx="2">
                  <c:v>0.192</c:v>
                </c:pt>
                <c:pt idx="3">
                  <c:v>0.17100000000000001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3B-4F3E-8507-D31405E14DE5}"/>
            </c:ext>
          </c:extLst>
        </c:ser>
        <c:ser>
          <c:idx val="3"/>
          <c:order val="3"/>
          <c:tx>
            <c:strRef>
              <c:f>'WEEK 33'!$AJ$1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33'!$AJ$2:$AJ$5</c:f>
              <c:numCache>
                <c:formatCode>0.0%</c:formatCode>
                <c:ptCount val="4"/>
                <c:pt idx="0">
                  <c:v>0.20599999999999999</c:v>
                </c:pt>
                <c:pt idx="1">
                  <c:v>0.189</c:v>
                </c:pt>
                <c:pt idx="2">
                  <c:v>0.21299999999999999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3B-4F3E-8507-D31405E14DE5}"/>
            </c:ext>
          </c:extLst>
        </c:ser>
        <c:ser>
          <c:idx val="4"/>
          <c:order val="4"/>
          <c:tx>
            <c:strRef>
              <c:f>'WEEK 33'!$AK$1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33'!$AK$2:$AK$5</c:f>
              <c:numCache>
                <c:formatCode>0.0%</c:formatCode>
                <c:ptCount val="4"/>
                <c:pt idx="0">
                  <c:v>0.221</c:v>
                </c:pt>
                <c:pt idx="1">
                  <c:v>0.24</c:v>
                </c:pt>
                <c:pt idx="2">
                  <c:v>0.22800000000000001</c:v>
                </c:pt>
                <c:pt idx="3">
                  <c:v>0.26700000000000002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3B-4F3E-8507-D31405E14DE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34'!$AG$2:$AG$5</c:f>
              <c:numCache>
                <c:formatCode>0.0%</c:formatCode>
                <c:ptCount val="4"/>
                <c:pt idx="0">
                  <c:v>0.29209999999999997</c:v>
                </c:pt>
                <c:pt idx="1">
                  <c:v>0.27629999999999999</c:v>
                </c:pt>
                <c:pt idx="2">
                  <c:v>0.2949</c:v>
                </c:pt>
                <c:pt idx="3">
                  <c:v>0.36720000000000003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F-46AC-9F14-BF06E2A3FF10}"/>
            </c:ext>
          </c:extLst>
        </c:ser>
        <c:ser>
          <c:idx val="1"/>
          <c:order val="1"/>
          <c:tx>
            <c:strRef>
              <c:f>'WEEK 34'!$AH$1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34'!$AH$2:$AH$5</c:f>
              <c:numCache>
                <c:formatCode>0.0%</c:formatCode>
                <c:ptCount val="4"/>
                <c:pt idx="0">
                  <c:v>8.5999999999999993E-2</c:v>
                </c:pt>
                <c:pt idx="1">
                  <c:v>0.09</c:v>
                </c:pt>
                <c:pt idx="2">
                  <c:v>7.4999999999999997E-2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5F-46AC-9F14-BF06E2A3FF10}"/>
            </c:ext>
          </c:extLst>
        </c:ser>
        <c:ser>
          <c:idx val="2"/>
          <c:order val="2"/>
          <c:tx>
            <c:strRef>
              <c:f>'WEEK 34'!$AI$1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34'!$AI$2:$AI$5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0.192</c:v>
                </c:pt>
                <c:pt idx="2">
                  <c:v>0.17100000000000001</c:v>
                </c:pt>
                <c:pt idx="3">
                  <c:v>0.188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5F-46AC-9F14-BF06E2A3FF10}"/>
            </c:ext>
          </c:extLst>
        </c:ser>
        <c:ser>
          <c:idx val="3"/>
          <c:order val="3"/>
          <c:tx>
            <c:strRef>
              <c:f>'WEEK 34'!$AJ$1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34'!$AJ$2:$AJ$5</c:f>
              <c:numCache>
                <c:formatCode>0.0%</c:formatCode>
                <c:ptCount val="4"/>
                <c:pt idx="0">
                  <c:v>0.189</c:v>
                </c:pt>
                <c:pt idx="1">
                  <c:v>0.21299999999999999</c:v>
                </c:pt>
                <c:pt idx="2">
                  <c:v>0.192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5F-46AC-9F14-BF06E2A3FF10}"/>
            </c:ext>
          </c:extLst>
        </c:ser>
        <c:ser>
          <c:idx val="4"/>
          <c:order val="4"/>
          <c:tx>
            <c:strRef>
              <c:f>'WEEK 34'!$AK$1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34'!$AK$2:$AK$5</c:f>
              <c:numCache>
                <c:formatCode>0.0%</c:formatCode>
                <c:ptCount val="4"/>
                <c:pt idx="0">
                  <c:v>0.24</c:v>
                </c:pt>
                <c:pt idx="1">
                  <c:v>0.22800000000000001</c:v>
                </c:pt>
                <c:pt idx="2">
                  <c:v>0.26700000000000002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5F-46AC-9F14-BF06E2A3FF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35'!$AG$2:$AG$5</c:f>
              <c:numCache>
                <c:formatCode>0.0%</c:formatCode>
                <c:ptCount val="4"/>
                <c:pt idx="0">
                  <c:v>0.27629999999999999</c:v>
                </c:pt>
                <c:pt idx="1">
                  <c:v>0.2949</c:v>
                </c:pt>
                <c:pt idx="2">
                  <c:v>0.36720000000000003</c:v>
                </c:pt>
                <c:pt idx="3">
                  <c:v>0.35449999999999998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8-49CE-8156-F6CCCD947D18}"/>
            </c:ext>
          </c:extLst>
        </c:ser>
        <c:ser>
          <c:idx val="1"/>
          <c:order val="1"/>
          <c:tx>
            <c:strRef>
              <c:f>'WEEK 35'!$AH$1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35'!$AH$2:$AH$5</c:f>
              <c:numCache>
                <c:formatCode>0.0%</c:formatCode>
                <c:ptCount val="4"/>
                <c:pt idx="0">
                  <c:v>0.09</c:v>
                </c:pt>
                <c:pt idx="1">
                  <c:v>7.4999999999999997E-2</c:v>
                </c:pt>
                <c:pt idx="2">
                  <c:v>6.9000000000000006E-2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88-49CE-8156-F6CCCD947D18}"/>
            </c:ext>
          </c:extLst>
        </c:ser>
        <c:ser>
          <c:idx val="2"/>
          <c:order val="2"/>
          <c:tx>
            <c:strRef>
              <c:f>'WEEK 35'!$AI$1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35'!$AI$2:$AI$5</c:f>
              <c:numCache>
                <c:formatCode>0.0%</c:formatCode>
                <c:ptCount val="4"/>
                <c:pt idx="0">
                  <c:v>0.192</c:v>
                </c:pt>
                <c:pt idx="1">
                  <c:v>0.17100000000000001</c:v>
                </c:pt>
                <c:pt idx="2">
                  <c:v>0.188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88-49CE-8156-F6CCCD947D18}"/>
            </c:ext>
          </c:extLst>
        </c:ser>
        <c:ser>
          <c:idx val="3"/>
          <c:order val="3"/>
          <c:tx>
            <c:strRef>
              <c:f>'WEEK 35'!$AJ$1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35'!$AJ$2:$AJ$5</c:f>
              <c:numCache>
                <c:formatCode>0.0%</c:formatCode>
                <c:ptCount val="4"/>
                <c:pt idx="0">
                  <c:v>0.21299999999999999</c:v>
                </c:pt>
                <c:pt idx="1">
                  <c:v>0.192</c:v>
                </c:pt>
                <c:pt idx="2">
                  <c:v>0.19400000000000001</c:v>
                </c:pt>
                <c:pt idx="3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88-49CE-8156-F6CCCD947D18}"/>
            </c:ext>
          </c:extLst>
        </c:ser>
        <c:ser>
          <c:idx val="4"/>
          <c:order val="4"/>
          <c:tx>
            <c:strRef>
              <c:f>'WEEK 35'!$AK$1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35'!$AK$2:$AK$5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0.26700000000000002</c:v>
                </c:pt>
                <c:pt idx="2">
                  <c:v>0.182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88-49CE-8156-F6CCCD947D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36'!$AG$2:$AG$5</c:f>
              <c:numCache>
                <c:formatCode>0.0%</c:formatCode>
                <c:ptCount val="4"/>
                <c:pt idx="0">
                  <c:v>0.2949</c:v>
                </c:pt>
                <c:pt idx="1">
                  <c:v>0.36720000000000003</c:v>
                </c:pt>
                <c:pt idx="2">
                  <c:v>0.35449999999999998</c:v>
                </c:pt>
                <c:pt idx="3">
                  <c:v>0.33090000000000003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D5-45D8-A44A-6FA15FA2FA03}"/>
            </c:ext>
          </c:extLst>
        </c:ser>
        <c:ser>
          <c:idx val="1"/>
          <c:order val="1"/>
          <c:tx>
            <c:strRef>
              <c:f>'WEEK 36'!$AH$1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36'!$AH$2:$AH$5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6.9000000000000006E-2</c:v>
                </c:pt>
                <c:pt idx="2">
                  <c:v>9.2999999999999999E-2</c:v>
                </c:pt>
                <c:pt idx="3">
                  <c:v>0.10299999999999999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D5-45D8-A44A-6FA15FA2FA03}"/>
            </c:ext>
          </c:extLst>
        </c:ser>
        <c:ser>
          <c:idx val="2"/>
          <c:order val="2"/>
          <c:tx>
            <c:strRef>
              <c:f>'WEEK 36'!$AI$1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36'!$AI$2:$AI$5</c:f>
              <c:numCache>
                <c:formatCode>0.0%</c:formatCode>
                <c:ptCount val="4"/>
                <c:pt idx="0">
                  <c:v>0.17100000000000001</c:v>
                </c:pt>
                <c:pt idx="1">
                  <c:v>0.188</c:v>
                </c:pt>
                <c:pt idx="2">
                  <c:v>0.187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D5-45D8-A44A-6FA15FA2FA03}"/>
            </c:ext>
          </c:extLst>
        </c:ser>
        <c:ser>
          <c:idx val="3"/>
          <c:order val="3"/>
          <c:tx>
            <c:strRef>
              <c:f>'WEEK 36'!$AJ$1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36'!$AJ$2:$AJ$5</c:f>
              <c:numCache>
                <c:formatCode>0.0%</c:formatCode>
                <c:ptCount val="4"/>
                <c:pt idx="0">
                  <c:v>0.192</c:v>
                </c:pt>
                <c:pt idx="1">
                  <c:v>0.19400000000000001</c:v>
                </c:pt>
                <c:pt idx="2">
                  <c:v>0.29499999999999998</c:v>
                </c:pt>
                <c:pt idx="3">
                  <c:v>0.25700000000000001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D5-45D8-A44A-6FA15FA2FA03}"/>
            </c:ext>
          </c:extLst>
        </c:ser>
        <c:ser>
          <c:idx val="4"/>
          <c:order val="4"/>
          <c:tx>
            <c:strRef>
              <c:f>'WEEK 36'!$AK$1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36'!$AK$2:$AK$5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0.182</c:v>
                </c:pt>
                <c:pt idx="2">
                  <c:v>7.0000000000000007E-2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D5-45D8-A44A-6FA15FA2FA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'!$AG$2:$AG$5</c:f>
              <c:numCache>
                <c:formatCode>0.0%</c:formatCode>
                <c:ptCount val="4"/>
                <c:pt idx="0">
                  <c:v>0.36720000000000003</c:v>
                </c:pt>
                <c:pt idx="1">
                  <c:v>0.35449999999999998</c:v>
                </c:pt>
                <c:pt idx="2">
                  <c:v>0.33090000000000003</c:v>
                </c:pt>
                <c:pt idx="3">
                  <c:v>0.313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F0-44CB-A1E1-EC6B8FEB7135}"/>
            </c:ext>
          </c:extLst>
        </c:ser>
        <c:ser>
          <c:idx val="1"/>
          <c:order val="1"/>
          <c:tx>
            <c:strRef>
              <c:f>'WEEK 37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'!$AH$2:$AH$5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9.2999999999999999E-2</c:v>
                </c:pt>
                <c:pt idx="2">
                  <c:v>0.10299999999999999</c:v>
                </c:pt>
                <c:pt idx="3">
                  <c:v>9.9000000000000005E-2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F0-44CB-A1E1-EC6B8FEB7135}"/>
            </c:ext>
          </c:extLst>
        </c:ser>
        <c:ser>
          <c:idx val="2"/>
          <c:order val="2"/>
          <c:tx>
            <c:strRef>
              <c:f>'WEEK 37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'!$AI$2:$AI$5</c:f>
              <c:numCache>
                <c:formatCode>0.0%</c:formatCode>
                <c:ptCount val="4"/>
                <c:pt idx="0">
                  <c:v>0.188</c:v>
                </c:pt>
                <c:pt idx="1">
                  <c:v>0.187</c:v>
                </c:pt>
                <c:pt idx="2">
                  <c:v>0.23899999999999999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F0-44CB-A1E1-EC6B8FEB7135}"/>
            </c:ext>
          </c:extLst>
        </c:ser>
        <c:ser>
          <c:idx val="3"/>
          <c:order val="3"/>
          <c:tx>
            <c:strRef>
              <c:f>'WEEK 37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'!$AJ$2:$AJ$5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0.29499999999999998</c:v>
                </c:pt>
                <c:pt idx="2">
                  <c:v>0.25700000000000001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F0-44CB-A1E1-EC6B8FEB7135}"/>
            </c:ext>
          </c:extLst>
        </c:ser>
        <c:ser>
          <c:idx val="4"/>
          <c:order val="4"/>
          <c:tx>
            <c:strRef>
              <c:f>'WEEK 37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'!$AK$2:$AK$5</c:f>
              <c:numCache>
                <c:formatCode>0.0%</c:formatCode>
                <c:ptCount val="4"/>
                <c:pt idx="0">
                  <c:v>0.182</c:v>
                </c:pt>
                <c:pt idx="1">
                  <c:v>7.0000000000000007E-2</c:v>
                </c:pt>
                <c:pt idx="2">
                  <c:v>6.9000000000000006E-2</c:v>
                </c:pt>
                <c:pt idx="3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F0-44CB-A1E1-EC6B8FEB713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38'!$AG$2:$AG$5</c:f>
              <c:numCache>
                <c:formatCode>0.0%</c:formatCode>
                <c:ptCount val="4"/>
                <c:pt idx="0">
                  <c:v>0.35449999999999998</c:v>
                </c:pt>
                <c:pt idx="1">
                  <c:v>0.33090000000000003</c:v>
                </c:pt>
                <c:pt idx="2">
                  <c:v>0.313</c:v>
                </c:pt>
                <c:pt idx="3">
                  <c:v>0.29449999999999998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C-4366-B631-F1E2B603838F}"/>
            </c:ext>
          </c:extLst>
        </c:ser>
        <c:ser>
          <c:idx val="1"/>
          <c:order val="1"/>
          <c:tx>
            <c:strRef>
              <c:f>'WEEK 38'!$AH$1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38'!$AH$2:$AH$5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0.10299999999999999</c:v>
                </c:pt>
                <c:pt idx="2">
                  <c:v>9.9000000000000005E-2</c:v>
                </c:pt>
                <c:pt idx="3">
                  <c:v>0.121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AC-4366-B631-F1E2B603838F}"/>
            </c:ext>
          </c:extLst>
        </c:ser>
        <c:ser>
          <c:idx val="2"/>
          <c:order val="2"/>
          <c:tx>
            <c:strRef>
              <c:f>'WEEK 38'!$AI$1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38'!$AI$2:$AI$5</c:f>
              <c:numCache>
                <c:formatCode>0.0%</c:formatCode>
                <c:ptCount val="4"/>
                <c:pt idx="0">
                  <c:v>0.187</c:v>
                </c:pt>
                <c:pt idx="1">
                  <c:v>0.23899999999999999</c:v>
                </c:pt>
                <c:pt idx="2">
                  <c:v>0.23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AC-4366-B631-F1E2B603838F}"/>
            </c:ext>
          </c:extLst>
        </c:ser>
        <c:ser>
          <c:idx val="3"/>
          <c:order val="3"/>
          <c:tx>
            <c:strRef>
              <c:f>'WEEK 38'!$AJ$1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38'!$AJ$2:$AJ$5</c:f>
              <c:numCache>
                <c:formatCode>0.0%</c:formatCode>
                <c:ptCount val="4"/>
                <c:pt idx="0">
                  <c:v>0.29499999999999998</c:v>
                </c:pt>
                <c:pt idx="1">
                  <c:v>0.25700000000000001</c:v>
                </c:pt>
                <c:pt idx="2">
                  <c:v>0.27</c:v>
                </c:pt>
                <c:pt idx="3" formatCode="0.00%">
                  <c:v>0.22600000000000001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AC-4366-B631-F1E2B603838F}"/>
            </c:ext>
          </c:extLst>
        </c:ser>
        <c:ser>
          <c:idx val="4"/>
          <c:order val="4"/>
          <c:tx>
            <c:strRef>
              <c:f>'WEEK 38'!$AK$1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38'!$AK$2:$AK$5</c:f>
              <c:numCache>
                <c:formatCode>0.0%</c:formatCode>
                <c:ptCount val="4"/>
                <c:pt idx="0">
                  <c:v>7.0000000000000007E-2</c:v>
                </c:pt>
                <c:pt idx="1">
                  <c:v>6.9000000000000006E-2</c:v>
                </c:pt>
                <c:pt idx="2">
                  <c:v>8.8999999999999996E-2</c:v>
                </c:pt>
                <c:pt idx="3" formatCode="0.00%">
                  <c:v>0.16400000000000001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AC-4366-B631-F1E2B603838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39'!$AG$2:$AG$5</c:f>
              <c:numCache>
                <c:formatCode>0.0%</c:formatCode>
                <c:ptCount val="4"/>
                <c:pt idx="0">
                  <c:v>0.33090000000000003</c:v>
                </c:pt>
                <c:pt idx="1">
                  <c:v>0.313</c:v>
                </c:pt>
                <c:pt idx="2">
                  <c:v>0.29449999999999998</c:v>
                </c:pt>
                <c:pt idx="3">
                  <c:v>0.3115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8-4B10-933C-745A313A43DD}"/>
            </c:ext>
          </c:extLst>
        </c:ser>
        <c:ser>
          <c:idx val="1"/>
          <c:order val="1"/>
          <c:tx>
            <c:strRef>
              <c:f>'WEEK 39'!$AH$1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39'!$AH$2:$AH$5</c:f>
              <c:numCache>
                <c:formatCode>0.0%</c:formatCode>
                <c:ptCount val="4"/>
                <c:pt idx="0">
                  <c:v>0.10299999999999999</c:v>
                </c:pt>
                <c:pt idx="1">
                  <c:v>9.9000000000000005E-2</c:v>
                </c:pt>
                <c:pt idx="2">
                  <c:v>0.121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8-4B10-933C-745A313A43DD}"/>
            </c:ext>
          </c:extLst>
        </c:ser>
        <c:ser>
          <c:idx val="2"/>
          <c:order val="2"/>
          <c:tx>
            <c:strRef>
              <c:f>'WEEK 39'!$AI$1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39'!$AI$2:$AI$5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0.23</c:v>
                </c:pt>
                <c:pt idx="2">
                  <c:v>0.19400000000000001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88-4B10-933C-745A313A43DD}"/>
            </c:ext>
          </c:extLst>
        </c:ser>
        <c:ser>
          <c:idx val="3"/>
          <c:order val="3"/>
          <c:tx>
            <c:strRef>
              <c:f>'WEEK 39'!$AJ$1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39'!$AJ$2:$AJ$5</c:f>
              <c:numCache>
                <c:formatCode>0.0%</c:formatCode>
                <c:ptCount val="4"/>
                <c:pt idx="0">
                  <c:v>0.25700000000000001</c:v>
                </c:pt>
                <c:pt idx="1">
                  <c:v>0.27</c:v>
                </c:pt>
                <c:pt idx="2" formatCode="0.00%">
                  <c:v>0.22600000000000001</c:v>
                </c:pt>
                <c:pt idx="3" formatCode="0.00%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8-4B10-933C-745A313A43DD}"/>
            </c:ext>
          </c:extLst>
        </c:ser>
        <c:ser>
          <c:idx val="4"/>
          <c:order val="4"/>
          <c:tx>
            <c:strRef>
              <c:f>'WEEK 39'!$AK$1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39'!$AK$2:$AK$5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8.8999999999999996E-2</c:v>
                </c:pt>
                <c:pt idx="2" formatCode="0.00%">
                  <c:v>0.16400000000000001</c:v>
                </c:pt>
                <c:pt idx="3" formatCode="0.00%">
                  <c:v>0.20399999999999999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88-4B10-933C-745A313A43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4-41EE-9E04-88D038412F0F}"/>
            </c:ext>
          </c:extLst>
        </c:ser>
        <c:ser>
          <c:idx val="1"/>
          <c:order val="1"/>
          <c:tx>
            <c:strRef>
              <c:f>'WEEK 40'!$AH$1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94-41EE-9E04-88D038412F0F}"/>
            </c:ext>
          </c:extLst>
        </c:ser>
        <c:ser>
          <c:idx val="2"/>
          <c:order val="2"/>
          <c:tx>
            <c:strRef>
              <c:f>'WEEK 40'!$AI$1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94-41EE-9E04-88D038412F0F}"/>
            </c:ext>
          </c:extLst>
        </c:ser>
        <c:ser>
          <c:idx val="3"/>
          <c:order val="3"/>
          <c:tx>
            <c:strRef>
              <c:f>'WEEK 40'!$AJ$1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94-41EE-9E04-88D038412F0F}"/>
            </c:ext>
          </c:extLst>
        </c:ser>
        <c:ser>
          <c:idx val="4"/>
          <c:order val="4"/>
          <c:tx>
            <c:strRef>
              <c:f>'WEEK 40'!$AK$1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94-41EE-9E04-88D038412F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9-4E17-8AD9-EA9479B3CD4C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19-4E17-8AD9-EA9479B3CD4C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9-4E17-8AD9-EA9479B3CD4C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9-4E17-8AD9-EA9479B3CD4C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19-4E17-8AD9-EA9479B3CD4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0.35000000000000003</c:v>
                </c:pt>
                <c:pt idx="2">
                  <c:v>0.42000000000000004</c:v>
                </c:pt>
                <c:pt idx="3">
                  <c:v>0.41629425919559987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5-4F10-84EF-A745E676E75C}"/>
            </c:ext>
          </c:extLst>
        </c:ser>
        <c:ser>
          <c:idx val="1"/>
          <c:order val="1"/>
          <c:tx>
            <c:strRef>
              <c:f>'WEEK 41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0.15</c:v>
                </c:pt>
                <c:pt idx="3">
                  <c:v>0.15520797524922653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5-4F10-84EF-A745E676E75C}"/>
            </c:ext>
          </c:extLst>
        </c:ser>
        <c:ser>
          <c:idx val="2"/>
          <c:order val="2"/>
          <c:tx>
            <c:strRef>
              <c:f>'WEEK 41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0.11816775524235132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5-4F10-84EF-A745E676E75C}"/>
            </c:ext>
          </c:extLst>
        </c:ser>
        <c:ser>
          <c:idx val="3"/>
          <c:order val="3"/>
          <c:tx>
            <c:strRef>
              <c:f>'WEEK 41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0.15</c:v>
                </c:pt>
                <c:pt idx="2">
                  <c:v>0.11</c:v>
                </c:pt>
                <c:pt idx="3">
                  <c:v>0.11112066002062565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D5-4F10-84EF-A745E676E75C}"/>
            </c:ext>
          </c:extLst>
        </c:ser>
        <c:ser>
          <c:idx val="4"/>
          <c:order val="4"/>
          <c:tx>
            <c:strRef>
              <c:f>'WEEK 41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'!$AG$2:$AG$5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0.2</c:v>
                </c:pt>
                <c:pt idx="3">
                  <c:v>0.19920935029219664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D5-4F10-84EF-A745E676E7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0.42627986348122865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C-4335-9FAC-E292F74804CB}"/>
            </c:ext>
          </c:extLst>
        </c:ser>
        <c:ser>
          <c:idx val="1"/>
          <c:order val="1"/>
          <c:tx>
            <c:strRef>
              <c:f>'WEEK 42'!$AD$1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0.14684300341296927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C-4335-9FAC-E292F74804CB}"/>
            </c:ext>
          </c:extLst>
        </c:ser>
        <c:ser>
          <c:idx val="2"/>
          <c:order val="2"/>
          <c:tx>
            <c:strRef>
              <c:f>'WEEK 42'!$AE$1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0.1158703071672355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C-4335-9FAC-E292F74804CB}"/>
            </c:ext>
          </c:extLst>
        </c:ser>
        <c:ser>
          <c:idx val="3"/>
          <c:order val="3"/>
          <c:tx>
            <c:strRef>
              <c:f>'WEEK 42'!$AF$1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0.12994880546075085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FC-4335-9FAC-E292F74804CB}"/>
            </c:ext>
          </c:extLst>
        </c:ser>
        <c:ser>
          <c:idx val="4"/>
          <c:order val="4"/>
          <c:tx>
            <c:strRef>
              <c:f>'WEEK 42'!$AG$1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42'!$AG$2:$AG$5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0.18105802047781569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FC-4335-9FAC-E292F74804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43'!$AC$2:$AC$5</c:f>
              <c:numCache>
                <c:formatCode>0.0%</c:formatCode>
                <c:ptCount val="4"/>
                <c:pt idx="0">
                  <c:v>0.42000000000000004</c:v>
                </c:pt>
                <c:pt idx="1">
                  <c:v>0.41629425919559987</c:v>
                </c:pt>
                <c:pt idx="2">
                  <c:v>0.42627986348122865</c:v>
                </c:pt>
                <c:pt idx="3">
                  <c:v>0.43004926108374386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5-423C-830E-9661D7E7B2DF}"/>
            </c:ext>
          </c:extLst>
        </c:ser>
        <c:ser>
          <c:idx val="1"/>
          <c:order val="1"/>
          <c:tx>
            <c:strRef>
              <c:f>'WEEK 43'!$AD$1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43'!$AD$2:$AD$5</c:f>
              <c:numCache>
                <c:formatCode>0.0%</c:formatCode>
                <c:ptCount val="4"/>
                <c:pt idx="0">
                  <c:v>0.15</c:v>
                </c:pt>
                <c:pt idx="1">
                  <c:v>0.15520797524922653</c:v>
                </c:pt>
                <c:pt idx="2">
                  <c:v>0.14684300341296927</c:v>
                </c:pt>
                <c:pt idx="3">
                  <c:v>0.16141215106732348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5-423C-830E-9661D7E7B2DF}"/>
            </c:ext>
          </c:extLst>
        </c:ser>
        <c:ser>
          <c:idx val="2"/>
          <c:order val="2"/>
          <c:tx>
            <c:strRef>
              <c:f>'WEEK 43'!$AE$1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0.11816775524235132</c:v>
                </c:pt>
                <c:pt idx="2">
                  <c:v>0.1158703071672355</c:v>
                </c:pt>
                <c:pt idx="3">
                  <c:v>0.10952380952380952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5-423C-830E-9661D7E7B2DF}"/>
            </c:ext>
          </c:extLst>
        </c:ser>
        <c:ser>
          <c:idx val="3"/>
          <c:order val="3"/>
          <c:tx>
            <c:strRef>
              <c:f>'WEEK 43'!$AF$1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0.11112066002062565</c:v>
                </c:pt>
                <c:pt idx="2">
                  <c:v>0.12994880546075085</c:v>
                </c:pt>
                <c:pt idx="3">
                  <c:v>0.12036124794745484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45-423C-830E-9661D7E7B2DF}"/>
            </c:ext>
          </c:extLst>
        </c:ser>
        <c:ser>
          <c:idx val="4"/>
          <c:order val="4"/>
          <c:tx>
            <c:strRef>
              <c:f>'WEEK 43'!$AG$1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43'!$AG$2:$AG$5</c:f>
              <c:numCache>
                <c:formatCode>0.0%</c:formatCode>
                <c:ptCount val="4"/>
                <c:pt idx="0">
                  <c:v>0.2</c:v>
                </c:pt>
                <c:pt idx="1">
                  <c:v>0.19920935029219664</c:v>
                </c:pt>
                <c:pt idx="2">
                  <c:v>0.18105802047781569</c:v>
                </c:pt>
                <c:pt idx="3">
                  <c:v>0.17865353037766832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45-423C-830E-9661D7E7B2D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44'!$AC$2:$AC$5</c:f>
              <c:numCache>
                <c:formatCode>0.0%</c:formatCode>
                <c:ptCount val="4"/>
                <c:pt idx="0">
                  <c:v>0.41629425919559987</c:v>
                </c:pt>
                <c:pt idx="1">
                  <c:v>0.41239161849710981</c:v>
                </c:pt>
                <c:pt idx="2">
                  <c:v>0.43004926108374386</c:v>
                </c:pt>
                <c:pt idx="3">
                  <c:v>0.43974909210960711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1E-43BF-85CB-EB5DC99EB1C2}"/>
            </c:ext>
          </c:extLst>
        </c:ser>
        <c:ser>
          <c:idx val="1"/>
          <c:order val="1"/>
          <c:tx>
            <c:strRef>
              <c:f>'WEEK 44'!$AD$1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44'!$AD$2:$AD$5</c:f>
              <c:numCache>
                <c:formatCode>0.0%</c:formatCode>
                <c:ptCount val="4"/>
                <c:pt idx="0">
                  <c:v>0.15520797524922653</c:v>
                </c:pt>
                <c:pt idx="1">
                  <c:v>0.13917991329479767</c:v>
                </c:pt>
                <c:pt idx="2">
                  <c:v>0.16141215106732348</c:v>
                </c:pt>
                <c:pt idx="3">
                  <c:v>0.14905909541102674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1E-43BF-85CB-EB5DC99EB1C2}"/>
            </c:ext>
          </c:extLst>
        </c:ser>
        <c:ser>
          <c:idx val="2"/>
          <c:order val="2"/>
          <c:tx>
            <c:strRef>
              <c:f>'WEEK 44'!$AE$1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44'!$AE$2:$AE$5</c:f>
              <c:numCache>
                <c:formatCode>0.0%</c:formatCode>
                <c:ptCount val="4"/>
                <c:pt idx="0">
                  <c:v>0.11816775524235132</c:v>
                </c:pt>
                <c:pt idx="1">
                  <c:v>0.12030346820809248</c:v>
                </c:pt>
                <c:pt idx="2">
                  <c:v>0.10952380952380952</c:v>
                </c:pt>
                <c:pt idx="3">
                  <c:v>0.11654011224826676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1E-43BF-85CB-EB5DC99EB1C2}"/>
            </c:ext>
          </c:extLst>
        </c:ser>
        <c:ser>
          <c:idx val="3"/>
          <c:order val="3"/>
          <c:tx>
            <c:strRef>
              <c:f>'WEEK 44'!$AF$1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44'!$AF$2:$AF$5</c:f>
              <c:numCache>
                <c:formatCode>0.0%</c:formatCode>
                <c:ptCount val="4"/>
                <c:pt idx="0">
                  <c:v>0.11112066002062565</c:v>
                </c:pt>
                <c:pt idx="1">
                  <c:v>0.14026372832369943</c:v>
                </c:pt>
                <c:pt idx="2">
                  <c:v>0.12036124794745484</c:v>
                </c:pt>
                <c:pt idx="3">
                  <c:v>0.1101023440079234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1E-43BF-85CB-EB5DC99EB1C2}"/>
            </c:ext>
          </c:extLst>
        </c:ser>
        <c:ser>
          <c:idx val="4"/>
          <c:order val="4"/>
          <c:tx>
            <c:strRef>
              <c:f>'WEEK 44'!$AG$1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44'!$AG$2:$AG$5</c:f>
              <c:numCache>
                <c:formatCode>0.0%</c:formatCode>
                <c:ptCount val="4"/>
                <c:pt idx="0">
                  <c:v>0.19920935029219664</c:v>
                </c:pt>
                <c:pt idx="1">
                  <c:v>0.18786127167630057</c:v>
                </c:pt>
                <c:pt idx="2">
                  <c:v>0.17865353037766832</c:v>
                </c:pt>
                <c:pt idx="3">
                  <c:v>0.18454935622317598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1E-43BF-85CB-EB5DC99EB1C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0.42193246405884322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C-4687-A8F1-1E18D1810D5A}"/>
            </c:ext>
          </c:extLst>
        </c:ser>
        <c:ser>
          <c:idx val="1"/>
          <c:order val="1"/>
          <c:tx>
            <c:strRef>
              <c:f>'WEEK 45'!$AD$1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0.16098294884653963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FC-4687-A8F1-1E18D1810D5A}"/>
            </c:ext>
          </c:extLst>
        </c:ser>
        <c:ser>
          <c:idx val="2"/>
          <c:order val="2"/>
          <c:tx>
            <c:strRef>
              <c:f>'WEEK 45'!$AE$1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9.7459043798060849E-2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FC-4687-A8F1-1E18D1810D5A}"/>
            </c:ext>
          </c:extLst>
        </c:ser>
        <c:ser>
          <c:idx val="3"/>
          <c:order val="3"/>
          <c:tx>
            <c:strRef>
              <c:f>'WEEK 45'!$AF$1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0.11651621531260448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FC-4687-A8F1-1E18D1810D5A}"/>
            </c:ext>
          </c:extLst>
        </c:ser>
        <c:ser>
          <c:idx val="4"/>
          <c:order val="4"/>
          <c:tx>
            <c:strRef>
              <c:f>'WEEK 45'!$AG$1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0.20310932798395184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FC-4687-A8F1-1E18D1810D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46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0.43302884615384613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C-45F0-958F-D4F986EAB22D}"/>
            </c:ext>
          </c:extLst>
        </c:ser>
        <c:ser>
          <c:idx val="1"/>
          <c:order val="1"/>
          <c:tx>
            <c:strRef>
              <c:f>'WEEK 46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0.15295673076923078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C-45F0-958F-D4F986EAB22D}"/>
            </c:ext>
          </c:extLst>
        </c:ser>
        <c:ser>
          <c:idx val="2"/>
          <c:order val="2"/>
          <c:tx>
            <c:strRef>
              <c:f>'WEEK 46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9.4302884615384622E-2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C-45F0-958F-D4F986EAB22D}"/>
            </c:ext>
          </c:extLst>
        </c:ser>
        <c:ser>
          <c:idx val="3"/>
          <c:order val="3"/>
          <c:tx>
            <c:strRef>
              <c:f>'WEEK 46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0.10079326923076923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5C-45F0-958F-D4F986EAB22D}"/>
            </c:ext>
          </c:extLst>
        </c:ser>
        <c:ser>
          <c:idx val="4"/>
          <c:order val="4"/>
          <c:tx>
            <c:strRef>
              <c:f>'WEEK 46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0.21891826923076924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5C-45F0-958F-D4F986EAB22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4-4560-8DE7-EB707CD76FE2}"/>
            </c:ext>
          </c:extLst>
        </c:ser>
        <c:ser>
          <c:idx val="1"/>
          <c:order val="1"/>
          <c:tx>
            <c:strRef>
              <c:f>'WEEK 47'!$AD$1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14-4560-8DE7-EB707CD76FE2}"/>
            </c:ext>
          </c:extLst>
        </c:ser>
        <c:ser>
          <c:idx val="2"/>
          <c:order val="2"/>
          <c:tx>
            <c:strRef>
              <c:f>'WEEK 47'!$AE$1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14-4560-8DE7-EB707CD76FE2}"/>
            </c:ext>
          </c:extLst>
        </c:ser>
        <c:ser>
          <c:idx val="3"/>
          <c:order val="3"/>
          <c:tx>
            <c:strRef>
              <c:f>'WEEK 47'!$AF$1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14-4560-8DE7-EB707CD76FE2}"/>
            </c:ext>
          </c:extLst>
        </c:ser>
        <c:ser>
          <c:idx val="4"/>
          <c:order val="4"/>
          <c:tx>
            <c:strRef>
              <c:f>'WEEK 47'!$AG$1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914-4560-8DE7-EB707CD76FE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  <c:pt idx="3">
                  <c:v>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47-4827-9E36-7F9F17DB2E50}"/>
            </c:ext>
          </c:extLst>
        </c:ser>
        <c:ser>
          <c:idx val="1"/>
          <c:order val="1"/>
          <c:tx>
            <c:strRef>
              <c:f>'WEEK 48'!$AD$1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47-4827-9E36-7F9F17DB2E50}"/>
            </c:ext>
          </c:extLst>
        </c:ser>
        <c:ser>
          <c:idx val="2"/>
          <c:order val="2"/>
          <c:tx>
            <c:strRef>
              <c:f>'WEEK 48'!$AE$1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  <c:pt idx="3">
                  <c:v>0.13900000000000001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47-4827-9E36-7F9F17DB2E50}"/>
            </c:ext>
          </c:extLst>
        </c:ser>
        <c:ser>
          <c:idx val="3"/>
          <c:order val="3"/>
          <c:tx>
            <c:strRef>
              <c:f>'WEEK 48'!$AF$1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  <c:pt idx="3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47-4827-9E36-7F9F17DB2E50}"/>
            </c:ext>
          </c:extLst>
        </c:ser>
        <c:ser>
          <c:idx val="4"/>
          <c:order val="4"/>
          <c:tx>
            <c:strRef>
              <c:f>'WEEK 48'!$AG$1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047-4827-9E36-7F9F17DB2E5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49'!$AC$2:$AC$5</c:f>
              <c:numCache>
                <c:formatCode>0.0%</c:formatCode>
                <c:ptCount val="4"/>
                <c:pt idx="0">
                  <c:v>0.43</c:v>
                </c:pt>
                <c:pt idx="1">
                  <c:v>0.43</c:v>
                </c:pt>
                <c:pt idx="2">
                  <c:v>0.43000000000000005</c:v>
                </c:pt>
                <c:pt idx="3">
                  <c:v>0.43775334414268346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88-4ECB-85D4-232389167BFE}"/>
            </c:ext>
          </c:extLst>
        </c:ser>
        <c:ser>
          <c:idx val="1"/>
          <c:order val="1"/>
          <c:tx>
            <c:strRef>
              <c:f>'WEEK 49'!$AD$1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49'!$AD$2:$AD$5</c:f>
              <c:numCache>
                <c:formatCode>0.0%</c:formatCode>
                <c:ptCount val="4"/>
                <c:pt idx="0">
                  <c:v>0.153</c:v>
                </c:pt>
                <c:pt idx="1">
                  <c:v>0.109</c:v>
                </c:pt>
                <c:pt idx="2">
                  <c:v>9.2999999999999999E-2</c:v>
                </c:pt>
                <c:pt idx="3">
                  <c:v>9.2039927036886904E-2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88-4ECB-85D4-232389167BFE}"/>
            </c:ext>
          </c:extLst>
        </c:ser>
        <c:ser>
          <c:idx val="2"/>
          <c:order val="2"/>
          <c:tx>
            <c:strRef>
              <c:f>'WEEK 49'!$AE$1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49'!$AE$2:$AE$5</c:f>
              <c:numCache>
                <c:formatCode>0.0%</c:formatCode>
                <c:ptCount val="4"/>
                <c:pt idx="0">
                  <c:v>9.4E-2</c:v>
                </c:pt>
                <c:pt idx="1">
                  <c:v>0.13500000000000001</c:v>
                </c:pt>
                <c:pt idx="2">
                  <c:v>0.13900000000000001</c:v>
                </c:pt>
                <c:pt idx="3">
                  <c:v>0.14187271990271585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88-4ECB-85D4-232389167BFE}"/>
            </c:ext>
          </c:extLst>
        </c:ser>
        <c:ser>
          <c:idx val="3"/>
          <c:order val="3"/>
          <c:tx>
            <c:strRef>
              <c:f>'WEEK 49'!$AF$1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49'!$AF$2:$AF$5</c:f>
              <c:numCache>
                <c:formatCode>0.0%</c:formatCode>
                <c:ptCount val="4"/>
                <c:pt idx="0">
                  <c:v>0.10100000000000001</c:v>
                </c:pt>
                <c:pt idx="1">
                  <c:v>0.104</c:v>
                </c:pt>
                <c:pt idx="2">
                  <c:v>0.109</c:v>
                </c:pt>
                <c:pt idx="3">
                  <c:v>9.3281313336035676E-2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88-4ECB-85D4-232389167BFE}"/>
            </c:ext>
          </c:extLst>
        </c:ser>
        <c:ser>
          <c:idx val="4"/>
          <c:order val="4"/>
          <c:tx>
            <c:strRef>
              <c:f>'WEEK 49'!$AG$1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49'!$AG$2:$AG$5</c:f>
              <c:numCache>
                <c:formatCode>0.0%</c:formatCode>
                <c:ptCount val="4"/>
                <c:pt idx="0">
                  <c:v>0.219</c:v>
                </c:pt>
                <c:pt idx="1">
                  <c:v>0.224</c:v>
                </c:pt>
                <c:pt idx="2">
                  <c:v>0.23100000000000001</c:v>
                </c:pt>
                <c:pt idx="3">
                  <c:v>0.23505269558167816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88-4ECB-85D4-232389167BF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50'!$AD$2:$AD$5</c:f>
              <c:numCache>
                <c:formatCode>0.0%</c:formatCode>
                <c:ptCount val="4"/>
                <c:pt idx="0">
                  <c:v>0.43</c:v>
                </c:pt>
                <c:pt idx="1">
                  <c:v>0.43000000000000005</c:v>
                </c:pt>
                <c:pt idx="2">
                  <c:v>0.43775334414268346</c:v>
                </c:pt>
                <c:pt idx="3">
                  <c:v>0.46083840362998862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0-4922-8C97-173CBBB2A977}"/>
            </c:ext>
          </c:extLst>
        </c:ser>
        <c:ser>
          <c:idx val="1"/>
          <c:order val="1"/>
          <c:tx>
            <c:strRef>
              <c:f>'WEEK 50'!$AE$1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50'!$AE$2:$AE$5</c:f>
              <c:numCache>
                <c:formatCode>0.0%</c:formatCode>
                <c:ptCount val="4"/>
                <c:pt idx="0">
                  <c:v>0.109</c:v>
                </c:pt>
                <c:pt idx="1">
                  <c:v>9.2999999999999999E-2</c:v>
                </c:pt>
                <c:pt idx="2">
                  <c:v>9.2039927036886904E-2</c:v>
                </c:pt>
                <c:pt idx="3">
                  <c:v>8.9409095596576255E-2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0-4922-8C97-173CBBB2A977}"/>
            </c:ext>
          </c:extLst>
        </c:ser>
        <c:ser>
          <c:idx val="2"/>
          <c:order val="2"/>
          <c:tx>
            <c:strRef>
              <c:f>'WEEK 50'!$AF$1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50'!$AF$2:$AF$5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0.13900000000000001</c:v>
                </c:pt>
                <c:pt idx="2">
                  <c:v>0.14187271990271585</c:v>
                </c:pt>
                <c:pt idx="3">
                  <c:v>0.11784572548210787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A0-4922-8C97-173CBBB2A977}"/>
            </c:ext>
          </c:extLst>
        </c:ser>
        <c:ser>
          <c:idx val="3"/>
          <c:order val="3"/>
          <c:tx>
            <c:strRef>
              <c:f>'WEEK 50'!$AG$1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50'!$AG$2:$AG$5</c:f>
              <c:numCache>
                <c:formatCode>0.0%</c:formatCode>
                <c:ptCount val="4"/>
                <c:pt idx="0">
                  <c:v>0.104</c:v>
                </c:pt>
                <c:pt idx="1">
                  <c:v>0.109</c:v>
                </c:pt>
                <c:pt idx="2">
                  <c:v>9.3281313336035676E-2</c:v>
                </c:pt>
                <c:pt idx="3">
                  <c:v>8.9177065071671655E-2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A0-4922-8C97-173CBBB2A977}"/>
            </c:ext>
          </c:extLst>
        </c:ser>
        <c:ser>
          <c:idx val="4"/>
          <c:order val="4"/>
          <c:tx>
            <c:strRef>
              <c:f>'WEEK 50'!$AH$1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50'!$AH$2:$AH$5</c:f>
              <c:numCache>
                <c:formatCode>0.0%</c:formatCode>
                <c:ptCount val="4"/>
                <c:pt idx="0">
                  <c:v>0.224</c:v>
                </c:pt>
                <c:pt idx="1">
                  <c:v>0.23100000000000001</c:v>
                </c:pt>
                <c:pt idx="2">
                  <c:v>0.23505269558167816</c:v>
                </c:pt>
                <c:pt idx="3">
                  <c:v>0.24272971021965556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A0-4922-8C97-173CBBB2A97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51'!$AD$2:$AD$5</c:f>
              <c:numCache>
                <c:formatCode>0.0%</c:formatCode>
                <c:ptCount val="4"/>
                <c:pt idx="0">
                  <c:v>0.43000000000000005</c:v>
                </c:pt>
                <c:pt idx="1">
                  <c:v>0.43775334414268346</c:v>
                </c:pt>
                <c:pt idx="2">
                  <c:v>0.46083840362998862</c:v>
                </c:pt>
                <c:pt idx="3">
                  <c:v>0.48898571774388772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0-4472-8608-B16D6800A2B0}"/>
            </c:ext>
          </c:extLst>
        </c:ser>
        <c:ser>
          <c:idx val="1"/>
          <c:order val="1"/>
          <c:tx>
            <c:strRef>
              <c:f>'WEEK 51'!$AE$1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51'!$AE$2:$AE$5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9.2039927036886904E-2</c:v>
                </c:pt>
                <c:pt idx="2">
                  <c:v>8.9409095596576255E-2</c:v>
                </c:pt>
                <c:pt idx="3">
                  <c:v>0.10663277656741708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B0-4472-8608-B16D6800A2B0}"/>
            </c:ext>
          </c:extLst>
        </c:ser>
        <c:ser>
          <c:idx val="2"/>
          <c:order val="2"/>
          <c:tx>
            <c:strRef>
              <c:f>'WEEK 51'!$AF$1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51'!$AF$2:$AF$5</c:f>
              <c:numCache>
                <c:formatCode>0.0%</c:formatCode>
                <c:ptCount val="4"/>
                <c:pt idx="0">
                  <c:v>0.13900000000000001</c:v>
                </c:pt>
                <c:pt idx="1">
                  <c:v>0.14187271990271585</c:v>
                </c:pt>
                <c:pt idx="2">
                  <c:v>0.11784572548210787</c:v>
                </c:pt>
                <c:pt idx="3">
                  <c:v>7.3499152747518767E-2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B0-4472-8608-B16D6800A2B0}"/>
            </c:ext>
          </c:extLst>
        </c:ser>
        <c:ser>
          <c:idx val="3"/>
          <c:order val="3"/>
          <c:tx>
            <c:strRef>
              <c:f>'WEEK 51'!$AG$1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51'!$AG$2:$AG$5</c:f>
              <c:numCache>
                <c:formatCode>0.0%</c:formatCode>
                <c:ptCount val="4"/>
                <c:pt idx="0">
                  <c:v>0.109</c:v>
                </c:pt>
                <c:pt idx="1">
                  <c:v>9.3281313336035676E-2</c:v>
                </c:pt>
                <c:pt idx="2">
                  <c:v>8.9177065071671655E-2</c:v>
                </c:pt>
                <c:pt idx="3">
                  <c:v>9.8523359961268459E-2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B0-4472-8608-B16D6800A2B0}"/>
            </c:ext>
          </c:extLst>
        </c:ser>
        <c:ser>
          <c:idx val="4"/>
          <c:order val="4"/>
          <c:tx>
            <c:strRef>
              <c:f>'WEEK 51'!$AH$1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51'!$AH$2:$AH$5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0.23505269558167816</c:v>
                </c:pt>
                <c:pt idx="2">
                  <c:v>0.24272971021965556</c:v>
                </c:pt>
                <c:pt idx="3">
                  <c:v>0.232358992979908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B0-4472-8608-B16D6800A2B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52'!$AD$2:$AD$5</c:f>
              <c:numCache>
                <c:formatCode>0.0%</c:formatCode>
                <c:ptCount val="4"/>
                <c:pt idx="0">
                  <c:v>0.43775334414268346</c:v>
                </c:pt>
                <c:pt idx="1">
                  <c:v>0.46083840362998862</c:v>
                </c:pt>
                <c:pt idx="2">
                  <c:v>0.46739805423307801</c:v>
                </c:pt>
                <c:pt idx="3">
                  <c:v>0.43205966489579078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22-458E-8D8C-BD872596ED48}"/>
            </c:ext>
          </c:extLst>
        </c:ser>
        <c:ser>
          <c:idx val="1"/>
          <c:order val="1"/>
          <c:tx>
            <c:strRef>
              <c:f>'WEEK 52'!$AE$1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52'!$AE$2:$AE$5</c:f>
              <c:numCache>
                <c:formatCode>0%</c:formatCode>
                <c:ptCount val="4"/>
                <c:pt idx="0">
                  <c:v>9.2039927036886904E-2</c:v>
                </c:pt>
                <c:pt idx="1">
                  <c:v>8.9409095596576255E-2</c:v>
                </c:pt>
                <c:pt idx="2">
                  <c:v>9.5166632167253157E-2</c:v>
                </c:pt>
                <c:pt idx="3">
                  <c:v>9.5652840212505114E-2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2-458E-8D8C-BD872596ED48}"/>
            </c:ext>
          </c:extLst>
        </c:ser>
        <c:ser>
          <c:idx val="2"/>
          <c:order val="2"/>
          <c:tx>
            <c:strRef>
              <c:f>'WEEK 52'!$AF$1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52'!$AF$2:$AF$5</c:f>
              <c:numCache>
                <c:formatCode>0%</c:formatCode>
                <c:ptCount val="4"/>
                <c:pt idx="0">
                  <c:v>0.14187271990271585</c:v>
                </c:pt>
                <c:pt idx="1">
                  <c:v>0.11784572548210787</c:v>
                </c:pt>
                <c:pt idx="2">
                  <c:v>0.10541295797971434</c:v>
                </c:pt>
                <c:pt idx="3">
                  <c:v>0.11335308541070699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22-458E-8D8C-BD872596ED48}"/>
            </c:ext>
          </c:extLst>
        </c:ser>
        <c:ser>
          <c:idx val="3"/>
          <c:order val="3"/>
          <c:tx>
            <c:strRef>
              <c:f>'WEEK 52'!$AG$1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52'!$AG$2:$AG$5</c:f>
              <c:numCache>
                <c:formatCode>0%</c:formatCode>
                <c:ptCount val="4"/>
                <c:pt idx="0">
                  <c:v>9.3281313336035676E-2</c:v>
                </c:pt>
                <c:pt idx="1">
                  <c:v>8.9177065071671655E-2</c:v>
                </c:pt>
                <c:pt idx="2">
                  <c:v>8.8956737735458494E-2</c:v>
                </c:pt>
                <c:pt idx="3">
                  <c:v>0.12722210870453618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E22-458E-8D8C-BD872596ED48}"/>
            </c:ext>
          </c:extLst>
        </c:ser>
        <c:ser>
          <c:idx val="4"/>
          <c:order val="4"/>
          <c:tx>
            <c:strRef>
              <c:f>'WEEK 52'!$AH$1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52'!$AH$2:$AH$5</c:f>
              <c:numCache>
                <c:formatCode>0%</c:formatCode>
                <c:ptCount val="4"/>
                <c:pt idx="0">
                  <c:v>0.23505269558167816</c:v>
                </c:pt>
                <c:pt idx="1">
                  <c:v>0.24272971021965556</c:v>
                </c:pt>
                <c:pt idx="2">
                  <c:v>0.24306561788449596</c:v>
                </c:pt>
                <c:pt idx="3">
                  <c:v>0.23171230077646096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22-458E-8D8C-BD872596ED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2E7BAA8-8895-4097-96B2-D0D1A0BB506E}"/>
            </a:ext>
          </a:extLst>
        </xdr:cNvPr>
        <xdr:cNvSpPr txBox="1"/>
      </xdr:nvSpPr>
      <xdr:spPr>
        <a:xfrm>
          <a:off x="25231223" y="4815840"/>
          <a:ext cx="4395337" cy="30403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7620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50C3A0-8A54-4C0E-B040-B547AD15A00F}"/>
            </a:ext>
            <a:ext uri="{147F2762-F138-4A5C-976F-8EAC2B608ADB}">
              <a16:predDERef xmlns:a16="http://schemas.microsoft.com/office/drawing/2014/main" pred="{52E7BAA8-8895-4097-96B2-D0D1A0BB5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125140C-FC49-43D2-B909-95375DF0CC3A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36195</xdr:colOff>
      <xdr:row>7</xdr:row>
      <xdr:rowOff>7620</xdr:rowOff>
    </xdr:from>
    <xdr:to>
      <xdr:col>34</xdr:col>
      <xdr:colOff>28576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6C94326-21B2-45C9-92C7-8C01DD74C798}"/>
            </a:ext>
            <a:ext uri="{147F2762-F138-4A5C-976F-8EAC2B608ADB}">
              <a16:predDERef xmlns:a16="http://schemas.microsoft.com/office/drawing/2014/main" pred="{D125140C-FC49-43D2-B909-95375DF0C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D619665-6DE2-4AE8-B883-CD53F704A61F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17145</xdr:colOff>
      <xdr:row>7</xdr:row>
      <xdr:rowOff>169545</xdr:rowOff>
    </xdr:from>
    <xdr:to>
      <xdr:col>34</xdr:col>
      <xdr:colOff>9526</xdr:colOff>
      <xdr:row>19</xdr:row>
      <xdr:rowOff>137160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E4DB5A-5D92-4454-A022-0C6AD08DAA8B}"/>
            </a:ext>
            <a:ext uri="{147F2762-F138-4A5C-976F-8EAC2B608ADB}">
              <a16:predDERef xmlns:a16="http://schemas.microsoft.com/office/drawing/2014/main" pred="{FD619665-6DE2-4AE8-B883-CD53F704A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33</xdr:col>
      <xdr:colOff>9525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5067A22-0030-4988-B1B9-D91D2EE37ECC}"/>
            </a:ext>
          </a:extLst>
        </xdr:cNvPr>
        <xdr:cNvSpPr txBox="1"/>
      </xdr:nvSpPr>
      <xdr:spPr>
        <a:xfrm>
          <a:off x="24661628" y="4989195"/>
          <a:ext cx="500874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0</xdr:colOff>
      <xdr:row>7</xdr:row>
      <xdr:rowOff>7620</xdr:rowOff>
    </xdr:from>
    <xdr:to>
      <xdr:col>33</xdr:col>
      <xdr:colOff>716280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C78C790-D28E-41D8-B6F5-7AE296AC8C7B}"/>
            </a:ext>
            <a:ext uri="{147F2762-F138-4A5C-976F-8EAC2B608ADB}">
              <a16:predDERef xmlns:a16="http://schemas.microsoft.com/office/drawing/2014/main" pred="{65067A22-0030-4988-B1B9-D91D2EE37E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E42C559-7D73-4791-88BA-8BB1692BB9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4D409C-6AF6-46F1-8D1B-20BCCB311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90968-CD15-4E8A-A948-9CDF1CEE6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2A7340-0447-411B-9B43-C761B239A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CB6D9C-7DE8-4C7B-A69F-3F1053AC9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2DFB44-A7A3-4282-AAA8-A405AFA20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624353A-8A05-40A7-9841-A270B66FB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F9267DD-D472-4625-A240-73D29560C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EF7C606-24CB-43B5-9278-F2161A702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2F2E96E-6CD1-4A24-A982-4A187A0F4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05AFAF-A8E6-4184-819A-3B10634F7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A14F58-5080-4F88-822F-67C3E81ED3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AD8D530-DAFC-48F7-AF1A-B766599E0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27E6F5B-0404-402C-A1C1-99C7D596A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F020D20-0E48-4B91-B26C-433FF06B5A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C891DCF-B8FC-4449-848A-686F8E8E7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20519D-F809-40A3-8A6B-2A834CA75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399E134-77C4-4C25-8D0B-C450E196A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786766</xdr:colOff>
      <xdr:row>7</xdr:row>
      <xdr:rowOff>17145</xdr:rowOff>
    </xdr:from>
    <xdr:to>
      <xdr:col>34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2D5CF0-A616-4CCB-A7FC-90BCFAE35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6</xdr:row>
      <xdr:rowOff>209550</xdr:rowOff>
    </xdr:from>
    <xdr:to>
      <xdr:col>34</xdr:col>
      <xdr:colOff>695325</xdr:colOff>
      <xdr:row>19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6CD0B05-3C3C-41D3-A293-D0A292F1B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62D9AEE3-B6D6-4603-BD30-7020CC3F0C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6D3D29-169F-4B82-A9DD-32D36F218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F8B83B8-5295-4C16-A72D-AAC24FAD7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200025</xdr:colOff>
      <xdr:row>6</xdr:row>
      <xdr:rowOff>171450</xdr:rowOff>
    </xdr:from>
    <xdr:to>
      <xdr:col>35</xdr:col>
      <xdr:colOff>485775</xdr:colOff>
      <xdr:row>18</xdr:row>
      <xdr:rowOff>219075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7B465D65-EA28-43D8-81C0-D3761DB85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38847</xdr:colOff>
      <xdr:row>6</xdr:row>
      <xdr:rowOff>149038</xdr:rowOff>
    </xdr:from>
    <xdr:to>
      <xdr:col>34</xdr:col>
      <xdr:colOff>324597</xdr:colOff>
      <xdr:row>18</xdr:row>
      <xdr:rowOff>199838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6F8DAC8F-0173-48E1-867C-34B005964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19" name="Graphique 2">
          <a:extLst>
            <a:ext uri="{FF2B5EF4-FFF2-40B4-BE49-F238E27FC236}">
              <a16:creationId xmlns:a16="http://schemas.microsoft.com/office/drawing/2014/main" id="{0CBA9815-49D3-480B-81F1-1BAD036B1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8D287E6-4B68-44E1-B4F0-00463866A2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F4BDCC2F-4F68-4ED5-8BBD-F2428A644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1E3CB896-9642-49BF-AD5C-D7551D92B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5D0806C-ACB1-4ED2-9273-5285AF7E1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8C614E0-3EFC-4DB7-ACA3-B1EB1E175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31820C24-30EC-463E-BFEF-5E12A23587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86472</xdr:colOff>
      <xdr:row>8</xdr:row>
      <xdr:rowOff>104775</xdr:rowOff>
    </xdr:from>
    <xdr:to>
      <xdr:col>37</xdr:col>
      <xdr:colOff>372222</xdr:colOff>
      <xdr:row>20</xdr:row>
      <xdr:rowOff>18863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084EA32-B8FB-48D3-A7F2-2B924D03F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AF5563E-DE0F-4163-9D78-C66FA6B62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3D3F8B3-0F70-465D-A16C-449873F0E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35F5D82-D9CD-4749-8E99-7859E7963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3</xdr:col>
      <xdr:colOff>0</xdr:colOff>
      <xdr:row>171</xdr:row>
      <xdr:rowOff>102870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179FEEB-47EC-4CA4-81B7-1298E6364AA2}"/>
            </a:ext>
          </a:extLst>
        </xdr:cNvPr>
        <xdr:cNvSpPr txBox="1"/>
      </xdr:nvSpPr>
      <xdr:spPr>
        <a:xfrm>
          <a:off x="640080" y="37208460"/>
          <a:ext cx="4114800" cy="231267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pratiqués week 40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16500-16750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16250 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16250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4CD6AC0-F80A-4437-B954-750AE6A65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21</xdr:row>
      <xdr:rowOff>45720</xdr:rowOff>
    </xdr:from>
    <xdr:to>
      <xdr:col>30</xdr:col>
      <xdr:colOff>411480</xdr:colOff>
      <xdr:row>33</xdr:row>
      <xdr:rowOff>114300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C048176-2216-462B-9EB6-E46CC4EF5BE1}"/>
            </a:ext>
          </a:extLst>
        </xdr:cNvPr>
        <xdr:cNvSpPr txBox="1"/>
      </xdr:nvSpPr>
      <xdr:spPr>
        <a:xfrm>
          <a:off x="24553043" y="512064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16.500 - 16750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30481</xdr:colOff>
      <xdr:row>6</xdr:row>
      <xdr:rowOff>106680</xdr:rowOff>
    </xdr:from>
    <xdr:to>
      <xdr:col>33</xdr:col>
      <xdr:colOff>742951</xdr:colOff>
      <xdr:row>18</xdr:row>
      <xdr:rowOff>152400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AC38EAE-9D1A-43A9-96EE-C2D17F570F0F}"/>
            </a:ext>
            <a:ext uri="{147F2762-F138-4A5C-976F-8EAC2B608ADB}">
              <a16:predDERef xmlns:a16="http://schemas.microsoft.com/office/drawing/2014/main" pred="{2C048176-2216-462B-9EB6-E46CC4EF5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24263</xdr:colOff>
      <xdr:row>21</xdr:row>
      <xdr:rowOff>0</xdr:rowOff>
    </xdr:from>
    <xdr:to>
      <xdr:col>31</xdr:col>
      <xdr:colOff>38100</xdr:colOff>
      <xdr:row>33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98509A-12C9-4F92-9FD4-8D52E88E8BAF}"/>
            </a:ext>
          </a:extLst>
        </xdr:cNvPr>
        <xdr:cNvSpPr txBox="1"/>
      </xdr:nvSpPr>
      <xdr:spPr>
        <a:xfrm>
          <a:off x="24979763" y="4762500"/>
          <a:ext cx="4402957" cy="262890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777240</xdr:colOff>
      <xdr:row>6</xdr:row>
      <xdr:rowOff>129540</xdr:rowOff>
    </xdr:from>
    <xdr:to>
      <xdr:col>33</xdr:col>
      <xdr:colOff>754379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450528C-D5B2-4130-925C-A5DC5F89A9E2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19</xdr:row>
      <xdr:rowOff>15240</xdr:rowOff>
    </xdr:from>
    <xdr:to>
      <xdr:col>30</xdr:col>
      <xdr:colOff>411480</xdr:colOff>
      <xdr:row>31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4EA54B-2C4C-48EE-8F8A-0FD659D00274}"/>
            </a:ext>
          </a:extLst>
        </xdr:cNvPr>
        <xdr:cNvSpPr txBox="1"/>
      </xdr:nvSpPr>
      <xdr:spPr>
        <a:xfrm>
          <a:off x="24705443" y="46329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68580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50E73AF-A92D-46A1-B18A-6AF8CBE5CDD7}"/>
            </a:ext>
            <a:ext uri="{147F2762-F138-4A5C-976F-8EAC2B608ADB}">
              <a16:predDERef xmlns:a16="http://schemas.microsoft.com/office/drawing/2014/main" pred="{994EA54B-2C4C-48EE-8F8A-0FD659D00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39503</xdr:colOff>
      <xdr:row>20</xdr:row>
      <xdr:rowOff>15240</xdr:rowOff>
    </xdr:from>
    <xdr:to>
      <xdr:col>30</xdr:col>
      <xdr:colOff>434340</xdr:colOff>
      <xdr:row>32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81D1BB-F2D1-4A20-BECE-B86A24AE54AC}"/>
            </a:ext>
          </a:extLst>
        </xdr:cNvPr>
        <xdr:cNvSpPr txBox="1"/>
      </xdr:nvSpPr>
      <xdr:spPr>
        <a:xfrm>
          <a:off x="24903563" y="48615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7E8266-1162-4BDB-B851-61E7B9E8469F}"/>
            </a:ext>
            <a:ext uri="{147F2762-F138-4A5C-976F-8EAC2B608ADB}">
              <a16:predDERef xmlns:a16="http://schemas.microsoft.com/office/drawing/2014/main" pred="{AA81D1BB-F2D1-4A20-BECE-B86A24AE5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E0AD7D4-88D5-4F8C-834A-BCBAD094F79F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ED45550-A647-451A-882D-43FF8A3FAFD9}"/>
            </a:ext>
            <a:ext uri="{147F2762-F138-4A5C-976F-8EAC2B608ADB}">
              <a16:predDERef xmlns:a16="http://schemas.microsoft.com/office/drawing/2014/main" pred="{DE0AD7D4-88D5-4F8C-834A-BCBAD094F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4E725A-61EF-4DB1-A035-FCDFC1D019AC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46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C36A75C-3BFC-4616-96BD-7E32F02DCEF0}"/>
            </a:ext>
            <a:ext uri="{147F2762-F138-4A5C-976F-8EAC2B608ADB}">
              <a16:predDERef xmlns:a16="http://schemas.microsoft.com/office/drawing/2014/main" pred="{0C4E725A-61EF-4DB1-A035-FCDFC1D01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E383269-0B35-4816-9896-1E5AB4BE2380}"/>
            </a:ext>
          </a:extLst>
        </xdr:cNvPr>
        <xdr:cNvSpPr txBox="1"/>
      </xdr:nvSpPr>
      <xdr:spPr>
        <a:xfrm>
          <a:off x="24865463" y="4815840"/>
          <a:ext cx="436485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23FF780-1DA7-48B0-8A56-9DF6E82EBD0D}"/>
            </a:ext>
            <a:ext uri="{147F2762-F138-4A5C-976F-8EAC2B608ADB}">
              <a16:predDERef xmlns:a16="http://schemas.microsoft.com/office/drawing/2014/main" pred="{FE383269-0B35-4816-9896-1E5AB4BE2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5F11A-7109-42C7-B8F4-6B3250760669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2F368F2-5667-473C-A84C-C37E778A3311}"/>
            </a:ext>
            <a:ext uri="{147F2762-F138-4A5C-976F-8EAC2B608ADB}">
              <a16:predDERef xmlns:a16="http://schemas.microsoft.com/office/drawing/2014/main" pred="{F065F11A-7109-42C7-B8F4-6B32507606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9297AF6-1054-4B49-9F87-CDD4F6C17731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3050ECD-5A3D-4829-94DA-51EA0EA5A82B}"/>
            </a:ext>
            <a:ext uri="{147F2762-F138-4A5C-976F-8EAC2B608ADB}">
              <a16:predDERef xmlns:a16="http://schemas.microsoft.com/office/drawing/2014/main" pred="{19297AF6-1054-4B49-9F87-CDD4F6C17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632D13-BF75-49F5-8637-9AC76D3D4B9D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893913-86B4-46B8-8639-B73C54021DF2}"/>
            </a:ext>
            <a:ext uri="{147F2762-F138-4A5C-976F-8EAC2B608ADB}">
              <a16:predDERef xmlns:a16="http://schemas.microsoft.com/office/drawing/2014/main" pred="{9A632D13-BF75-49F5-8637-9AC76D3D4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07624A8-27D0-4364-924D-1F38E93B0E7B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/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B98ACD8-B75C-4D22-935D-E15C69B4CC99}"/>
            </a:ext>
            <a:ext uri="{147F2762-F138-4A5C-976F-8EAC2B608ADB}">
              <a16:predDERef xmlns:a16="http://schemas.microsoft.com/office/drawing/2014/main" pred="{E07624A8-27D0-4364-924D-1F38E93B0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CF756B-89AE-42C0-9837-57A574BB03A0}"/>
            </a:ext>
          </a:extLst>
        </xdr:cNvPr>
        <xdr:cNvSpPr txBox="1"/>
      </xdr:nvSpPr>
      <xdr:spPr>
        <a:xfrm>
          <a:off x="24023453" y="4989195"/>
          <a:ext cx="4279132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49E981-620A-4358-A9F8-9A803FA7F38B}"/>
            </a:ext>
            <a:ext uri="{147F2762-F138-4A5C-976F-8EAC2B608ADB}">
              <a16:predDERef xmlns:a16="http://schemas.microsoft.com/office/drawing/2014/main" pred="{D9CF756B-89AE-42C0-9837-57A574BB0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0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1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2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3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4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5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6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28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9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30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1.bin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55.xml"/><Relationship Id="rId4" Type="http://schemas.openxmlformats.org/officeDocument/2006/relationships/printerSettings" Target="../printerSettings/printerSettings3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B26" sqref="B26"/>
    </sheetView>
  </sheetViews>
  <sheetFormatPr defaultColWidth="11.5703125" defaultRowHeight="14.25"/>
  <cols>
    <col min="1" max="1" width="11.5703125" style="290"/>
    <col min="2" max="2" width="15.5703125" style="290" customWidth="1"/>
    <col min="3" max="3" width="25.28515625" style="290" customWidth="1"/>
    <col min="4" max="16384" width="11.5703125" style="290"/>
  </cols>
  <sheetData>
    <row r="1" spans="1:3" ht="15">
      <c r="A1" s="300" t="s">
        <v>0</v>
      </c>
      <c r="B1" s="301" t="s">
        <v>1</v>
      </c>
      <c r="C1" s="302" t="s">
        <v>2</v>
      </c>
    </row>
    <row r="2" spans="1:3">
      <c r="A2" s="291">
        <v>1</v>
      </c>
      <c r="B2" s="292" t="s">
        <v>3</v>
      </c>
      <c r="C2" s="293" t="s">
        <v>4</v>
      </c>
    </row>
    <row r="3" spans="1:3">
      <c r="A3" s="294">
        <v>2</v>
      </c>
      <c r="B3" s="295" t="s">
        <v>5</v>
      </c>
      <c r="C3" s="296" t="s">
        <v>6</v>
      </c>
    </row>
    <row r="4" spans="1:3">
      <c r="A4" s="297">
        <v>3</v>
      </c>
      <c r="B4" s="298" t="s">
        <v>7</v>
      </c>
      <c r="C4" s="29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5003-F4D7-4001-9CD5-FC340FD5C0FD}">
  <dimension ref="A1:AK158"/>
  <sheetViews>
    <sheetView zoomScaleNormal="100" workbookViewId="0">
      <pane xSplit="6" ySplit="1" topLeftCell="G88" activePane="bottomRight" state="frozen"/>
      <selection pane="topRight" activeCell="AH25" sqref="AH25"/>
      <selection pane="bottomLeft" activeCell="AH25" sqref="AH25"/>
      <selection pane="bottomRight" activeCell="N101" sqref="N101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293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50</v>
      </c>
      <c r="AB2" s="309">
        <v>0.34874187893162834</v>
      </c>
      <c r="AC2" s="310">
        <v>0.11209652469836032</v>
      </c>
      <c r="AD2" s="311">
        <f>SUM(AB2:AC2)</f>
        <v>0.46083840362998862</v>
      </c>
      <c r="AE2" s="312">
        <v>8.9409095596576255E-2</v>
      </c>
      <c r="AF2" s="312">
        <v>0.11784572548210787</v>
      </c>
      <c r="AG2" s="312">
        <v>8.9177065071671655E-2</v>
      </c>
      <c r="AH2" s="312">
        <v>0.24272971021965556</v>
      </c>
      <c r="AI2" s="313">
        <f>SUM(AD2:AH2)</f>
        <v>1</v>
      </c>
      <c r="AK2" s="489"/>
    </row>
    <row r="3" spans="1:37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300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51</v>
      </c>
      <c r="AB3" s="309">
        <v>0.35018629683295383</v>
      </c>
      <c r="AC3" s="310">
        <v>0.1172117574001242</v>
      </c>
      <c r="AD3" s="311">
        <f>SUM(AB3:AC3)</f>
        <v>0.46739805423307801</v>
      </c>
      <c r="AE3" s="312">
        <v>9.5166632167253157E-2</v>
      </c>
      <c r="AF3" s="312">
        <v>0.10541295797971434</v>
      </c>
      <c r="AG3" s="312">
        <v>8.8956737735458494E-2</v>
      </c>
      <c r="AH3" s="312">
        <v>0.24306561788449596</v>
      </c>
      <c r="AI3" s="313">
        <f>SUM(AD3:AH3)</f>
        <v>1</v>
      </c>
      <c r="AK3" s="489"/>
    </row>
    <row r="4" spans="1:37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46021</v>
      </c>
      <c r="H4" s="425">
        <f t="shared" ca="1" si="4"/>
        <v>287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52</v>
      </c>
      <c r="AB4" s="309">
        <v>0.32964420815867496</v>
      </c>
      <c r="AC4" s="310">
        <v>0.10093548716900112</v>
      </c>
      <c r="AD4" s="495">
        <f>SUM(AB4:AC4)</f>
        <v>0.43057969532767609</v>
      </c>
      <c r="AE4" s="476">
        <v>0.10502504856354156</v>
      </c>
      <c r="AF4" s="476">
        <v>0.11951743175544423</v>
      </c>
      <c r="AG4" s="476">
        <v>0.11872507923525202</v>
      </c>
      <c r="AH4" s="476">
        <v>0.22615274511808608</v>
      </c>
      <c r="AI4" s="313">
        <f>SUM(AD4:AH4)</f>
        <v>1</v>
      </c>
      <c r="AK4" s="489"/>
    </row>
    <row r="5" spans="1:37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293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1</v>
      </c>
      <c r="AB5" s="309">
        <f>E147</f>
        <v>0.32964420815867496</v>
      </c>
      <c r="AC5" s="310">
        <f>E148</f>
        <v>0.10093548716900112</v>
      </c>
      <c r="AD5" s="311">
        <f>SUM(AB5:AC5)</f>
        <v>0.43057969532767609</v>
      </c>
      <c r="AE5" s="312">
        <f>E150</f>
        <v>0.10502504856354156</v>
      </c>
      <c r="AF5" s="312">
        <f>E151</f>
        <v>0.11951743175544423</v>
      </c>
      <c r="AG5" s="312">
        <f>E152</f>
        <v>0.11872507923525202</v>
      </c>
      <c r="AH5" s="312">
        <f>E153</f>
        <v>0.22615274511808608</v>
      </c>
      <c r="AI5" s="313">
        <f>SUM(AD5:AH5)</f>
        <v>1</v>
      </c>
      <c r="AK5" s="489"/>
    </row>
    <row r="6" spans="1:37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300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294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308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46020</v>
      </c>
      <c r="H10" s="425">
        <f t="shared" ca="1" si="4"/>
        <v>288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308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308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295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46022</v>
      </c>
      <c r="H14" s="425">
        <f t="shared" ca="1" si="4"/>
        <v>286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293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299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308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295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288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301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294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46020</v>
      </c>
      <c r="H23" s="425">
        <f t="shared" ca="1" si="4"/>
        <v>288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294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308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288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295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294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295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300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300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299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302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308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286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302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308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301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312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301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295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299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301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288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293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294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294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314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294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294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313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295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293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294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301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295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295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294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300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295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300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46022</v>
      </c>
      <c r="H65" s="425">
        <f t="shared" ca="1" si="4"/>
        <v>286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312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295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308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8"/>
        <v>294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288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8"/>
        <v>294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299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312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46022</v>
      </c>
      <c r="H74" s="425">
        <f t="shared" ca="1" si="8"/>
        <v>286</v>
      </c>
      <c r="I74" s="426">
        <v>2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70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46021</v>
      </c>
      <c r="H75" s="425">
        <f t="shared" ca="1" si="8"/>
        <v>287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46020</v>
      </c>
      <c r="H76" s="425">
        <f t="shared" ca="1" si="8"/>
        <v>288</v>
      </c>
      <c r="I76" s="426">
        <v>3</v>
      </c>
      <c r="J76" s="427" t="str">
        <f>VLOOKUP(I76,Secteurs!$A$2:$C$4,3)</f>
        <v>Armel SOKAMBA</v>
      </c>
      <c r="K76" s="464">
        <v>0.5</v>
      </c>
      <c r="L76" s="465">
        <v>0.5</v>
      </c>
      <c r="M76" s="465"/>
      <c r="N76" s="465"/>
      <c r="O76" s="465"/>
      <c r="P76" s="466"/>
      <c r="Q76" s="433">
        <f t="shared" si="9"/>
        <v>63</v>
      </c>
      <c r="R76" s="434">
        <f t="shared" si="9"/>
        <v>63</v>
      </c>
      <c r="S76" s="434">
        <f t="shared" si="9"/>
        <v>0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8"/>
        <v>293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9"/>
        <v>0</v>
      </c>
      <c r="R79" s="434">
        <f t="shared" si="9"/>
        <v>70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332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308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8"/>
        <v>294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8"/>
        <v>293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8"/>
        <v>295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46000</v>
      </c>
      <c r="H85" s="425">
        <f t="shared" ca="1" si="8"/>
        <v>308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46014</v>
      </c>
      <c r="H86" s="425">
        <f t="shared" ca="1" si="8"/>
        <v>294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46015</v>
      </c>
      <c r="H87" s="425">
        <f t="shared" ca="1" si="8"/>
        <v>293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46015</v>
      </c>
      <c r="H88" s="425">
        <f t="shared" ca="1" si="8"/>
        <v>293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46015</v>
      </c>
      <c r="H89" s="425">
        <f t="shared" ca="1" si="8"/>
        <v>293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46015</v>
      </c>
      <c r="H90" s="425">
        <f t="shared" ca="1" si="8"/>
        <v>293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35</v>
      </c>
      <c r="U90" s="434">
        <f t="shared" si="9"/>
        <v>35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299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46015</v>
      </c>
      <c r="H92" s="425">
        <f t="shared" ca="1" si="8"/>
        <v>293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9"/>
        <v>0</v>
      </c>
      <c r="R92" s="434">
        <f t="shared" si="9"/>
        <v>84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0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46021</v>
      </c>
      <c r="H93" s="425">
        <f t="shared" ca="1" si="8"/>
        <v>287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288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46013</v>
      </c>
      <c r="H95" s="425">
        <f t="shared" ca="1" si="8"/>
        <v>295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288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46013</v>
      </c>
      <c r="H97" s="425">
        <f t="shared" ca="1" si="8"/>
        <v>295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308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46015</v>
      </c>
      <c r="H99" s="425">
        <f t="shared" ca="1" si="8"/>
        <v>293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46015</v>
      </c>
      <c r="H100" s="425">
        <f t="shared" ca="1" si="8"/>
        <v>293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307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308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288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46021</v>
      </c>
      <c r="H104" s="425">
        <f t="shared" ca="1" si="8"/>
        <v>287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301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46014</v>
      </c>
      <c r="H106" s="425">
        <f t="shared" ca="1" si="8"/>
        <v>294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288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300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46013</v>
      </c>
      <c r="H110" s="425">
        <f t="shared" ca="1" si="8"/>
        <v>295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46008</v>
      </c>
      <c r="H111" s="425">
        <f t="shared" ca="1" si="8"/>
        <v>300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288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301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302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302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46021</v>
      </c>
      <c r="H116" s="425">
        <f t="shared" ca="1" si="8"/>
        <v>287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46015</v>
      </c>
      <c r="H117" s="425">
        <f t="shared" ca="1" si="8"/>
        <v>293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46022</v>
      </c>
      <c r="H118" s="425">
        <f t="shared" ca="1" si="8"/>
        <v>286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308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300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46015</v>
      </c>
      <c r="H121" s="425">
        <f t="shared" ca="1" si="8"/>
        <v>293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46015</v>
      </c>
      <c r="H122" s="425">
        <f t="shared" ca="1" si="8"/>
        <v>293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46013</v>
      </c>
      <c r="H123" s="425">
        <f t="shared" ca="1" si="8"/>
        <v>295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98</v>
      </c>
      <c r="U123" s="434">
        <f t="shared" si="13"/>
        <v>0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46013</v>
      </c>
      <c r="H124" s="425">
        <f t="shared" ca="1" si="8"/>
        <v>295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3"/>
        <v>0</v>
      </c>
      <c r="R124" s="434">
        <f t="shared" si="13"/>
        <v>0</v>
      </c>
      <c r="S124" s="434">
        <f t="shared" si="13"/>
        <v>0</v>
      </c>
      <c r="T124" s="434">
        <f t="shared" si="13"/>
        <v>0</v>
      </c>
      <c r="U124" s="434">
        <f t="shared" si="13"/>
        <v>70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46013</v>
      </c>
      <c r="H125" s="425">
        <f t="shared" ca="1" si="8"/>
        <v>295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3"/>
        <v>0</v>
      </c>
      <c r="R125" s="434">
        <f t="shared" si="13"/>
        <v>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301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46014</v>
      </c>
      <c r="H127" s="425">
        <f t="shared" ca="1" si="8"/>
        <v>294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0</v>
      </c>
      <c r="U127" s="434">
        <f t="shared" si="13"/>
        <v>70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314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286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46015</v>
      </c>
      <c r="H131" s="425">
        <f ca="1">+IF(A131=1,(+TODAY())-G131,"Sans objet")</f>
        <v>293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314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5">+IF(A133=1,(+TODAY())-G133,"Sans objet")</f>
        <v>328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3"/>
        <v>0</v>
      </c>
      <c r="R133" s="434">
        <f t="shared" si="13"/>
        <v>0</v>
      </c>
      <c r="S133" s="434">
        <f t="shared" si="13"/>
        <v>28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286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46015</v>
      </c>
      <c r="H135" s="425">
        <f t="shared" ca="1" si="15"/>
        <v>293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5"/>
        <v>308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46013</v>
      </c>
      <c r="H137" s="425">
        <f t="shared" ca="1" si="8"/>
        <v>295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46020</v>
      </c>
      <c r="H138" s="425">
        <f t="shared" ca="1" si="8"/>
        <v>288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46013</v>
      </c>
      <c r="H139" s="425">
        <f ca="1">+IF(A139=1,(+TODAY())-G139,"Sans objet")</f>
        <v>295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305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v>70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0"/>
        <v>182</v>
      </c>
      <c r="G141" s="424">
        <v>46014</v>
      </c>
      <c r="H141" s="425">
        <f ca="1">+IF(A141=1,(+TODAY())-G141,"Sans objet")</f>
        <v>294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6"/>
        <v>0</v>
      </c>
      <c r="S141" s="450">
        <f t="shared" si="16"/>
        <v>0</v>
      </c>
      <c r="T141" s="450">
        <f t="shared" si="16"/>
        <v>91</v>
      </c>
      <c r="U141" s="450">
        <v>91</v>
      </c>
      <c r="V141" s="451">
        <f t="shared" si="16"/>
        <v>0</v>
      </c>
      <c r="W141" s="436">
        <f t="shared" si="12"/>
        <v>182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2817</v>
      </c>
      <c r="F143" s="456">
        <f>SUBTOTAL(9,F2:F142)</f>
        <v>19562</v>
      </c>
      <c r="G143" s="343"/>
      <c r="H143" s="344">
        <f ca="1">(SUBTOTAL(9,H2:H142))/A143</f>
        <v>297.1870503597122</v>
      </c>
      <c r="I143" s="345"/>
      <c r="J143" s="345"/>
      <c r="K143" s="346">
        <f>(SUBTOTAL(9,K2:K142))/P$153</f>
        <v>0.59797297297297303</v>
      </c>
      <c r="L143" s="347">
        <f>(SUBTOTAL(9,L2:L142))/Q$153</f>
        <v>0.59615384615384615</v>
      </c>
      <c r="M143" s="347">
        <f>(SUBTOTAL(9,M2:M142))/S$153</f>
        <v>0.5</v>
      </c>
      <c r="N143" s="347">
        <f>(SUBTOTAL(9,N2:N142))/T$153</f>
        <v>0.51515151515151514</v>
      </c>
      <c r="O143" s="347">
        <f>(SUBTOTAL(9,O2:O142))/U$153</f>
        <v>0.48529411764705882</v>
      </c>
      <c r="P143" s="348">
        <f>(SUBTOTAL(9,P2:P142))/V$153</f>
        <v>0.51271186440677963</v>
      </c>
      <c r="Q143" s="457">
        <f t="shared" ref="Q143:W143" si="17">SUBTOTAL(9,Q2:Q142)</f>
        <v>6448.5</v>
      </c>
      <c r="R143" s="457">
        <f t="shared" si="17"/>
        <v>1974.5</v>
      </c>
      <c r="S143" s="457">
        <f t="shared" si="17"/>
        <v>2054.5</v>
      </c>
      <c r="T143" s="457">
        <f t="shared" si="17"/>
        <v>2338</v>
      </c>
      <c r="U143" s="457">
        <f t="shared" si="17"/>
        <v>2322.5</v>
      </c>
      <c r="V143" s="457">
        <f t="shared" si="17"/>
        <v>4424</v>
      </c>
      <c r="W143" s="457">
        <f t="shared" si="17"/>
        <v>19562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0.32964420815867496</v>
      </c>
      <c r="R144" s="460">
        <f>R143/F143</f>
        <v>0.10093548716900112</v>
      </c>
      <c r="S144" s="460">
        <f>S143/F143</f>
        <v>0.10502504856354156</v>
      </c>
      <c r="T144" s="460">
        <f>T143/F143</f>
        <v>0.11951743175544423</v>
      </c>
      <c r="U144" s="460">
        <f>U143/F143</f>
        <v>0.11872507923525202</v>
      </c>
      <c r="V144" s="460">
        <f>V143/F143</f>
        <v>0.22615274511808608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6448.5</v>
      </c>
      <c r="C147" s="360"/>
      <c r="D147" s="407"/>
      <c r="E147" s="508">
        <f>B147/$F$143</f>
        <v>0.32964420815867496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4</v>
      </c>
      <c r="R147" s="365">
        <f>+P147+Q147</f>
        <v>4</v>
      </c>
      <c r="S147" s="365">
        <f t="shared" ref="S147:V150" si="19">+SUMIF(M$2:M$142,$O147,$A$2:$A$142)</f>
        <v>8</v>
      </c>
      <c r="T147" s="365">
        <f t="shared" si="19"/>
        <v>6</v>
      </c>
      <c r="U147" s="365">
        <f t="shared" si="19"/>
        <v>10</v>
      </c>
      <c r="V147" s="365">
        <f t="shared" si="19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1974.5</v>
      </c>
      <c r="C148" s="369"/>
      <c r="D148" s="408"/>
      <c r="E148" s="509">
        <f t="shared" ref="E148" si="20">B148/$F$143</f>
        <v>0.10093548716900112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15</v>
      </c>
      <c r="R148" s="365">
        <f t="shared" ref="R148:R150" si="21">+P148+Q148</f>
        <v>72</v>
      </c>
      <c r="S148" s="365">
        <f t="shared" si="19"/>
        <v>19</v>
      </c>
      <c r="T148" s="365">
        <f t="shared" si="19"/>
        <v>23</v>
      </c>
      <c r="U148" s="365">
        <f t="shared" si="19"/>
        <v>20</v>
      </c>
      <c r="V148" s="365">
        <f t="shared" si="19"/>
        <v>38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8423</v>
      </c>
      <c r="C149" s="372"/>
      <c r="D149" s="409"/>
      <c r="E149" s="373">
        <f>B149/$F$143</f>
        <v>0.43057969532767609</v>
      </c>
      <c r="F149" s="374">
        <f>+E149-R154</f>
        <v>7.235802197623209E-4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2054.5</v>
      </c>
      <c r="C150" s="372"/>
      <c r="D150" s="409"/>
      <c r="E150" s="373">
        <f>B150/$F$143</f>
        <v>0.10502504856354156</v>
      </c>
      <c r="F150" s="374">
        <f>+E150-S154</f>
        <v>-6.4857428033649189E-3</v>
      </c>
      <c r="G150" s="374"/>
      <c r="H150" s="374"/>
      <c r="I150" s="375"/>
      <c r="J150" s="375"/>
      <c r="O150" s="362">
        <v>1</v>
      </c>
      <c r="P150" s="363">
        <f t="shared" si="18"/>
        <v>12</v>
      </c>
      <c r="Q150" s="364">
        <f t="shared" si="18"/>
        <v>7</v>
      </c>
      <c r="R150" s="365">
        <f t="shared" si="21"/>
        <v>19</v>
      </c>
      <c r="S150" s="365">
        <f t="shared" si="19"/>
        <v>4</v>
      </c>
      <c r="T150" s="365">
        <f t="shared" si="19"/>
        <v>4</v>
      </c>
      <c r="U150" s="365">
        <f t="shared" si="19"/>
        <v>4</v>
      </c>
      <c r="V150" s="365">
        <f t="shared" si="19"/>
        <v>8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2338</v>
      </c>
      <c r="C151" s="372"/>
      <c r="D151" s="409"/>
      <c r="E151" s="373">
        <f>B151/$F$143</f>
        <v>0.11951743175544423</v>
      </c>
      <c r="F151" s="374">
        <f>+E151-T154</f>
        <v>-2.7847265179370695E-3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0.59797297297297303</v>
      </c>
      <c r="Q151" s="378">
        <f t="shared" ref="Q151:T151" si="22">+SUMPRODUCT($O$147:$O$150,Q147:Q150)/Q153</f>
        <v>0.59615384615384615</v>
      </c>
      <c r="R151" s="379">
        <f t="shared" si="22"/>
        <v>0.59750000000000003</v>
      </c>
      <c r="S151" s="379">
        <f>+SUMPRODUCT($O$147:$O$150,S147:S150)/S153</f>
        <v>0.5</v>
      </c>
      <c r="T151" s="379">
        <f t="shared" si="22"/>
        <v>0.51515151515151514</v>
      </c>
      <c r="U151" s="379">
        <f>+SUMPRODUCT($O$147:$O$150,U147:U150)/U153</f>
        <v>0.48529411764705882</v>
      </c>
      <c r="V151" s="379">
        <f>+SUMPRODUCT($O$147:$O$150,V147:V150)/V153</f>
        <v>0.51271186440677963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2322.5</v>
      </c>
      <c r="C152" s="381"/>
      <c r="D152" s="410"/>
      <c r="E152" s="373">
        <f>B152/$F$143</f>
        <v>0.11872507923525202</v>
      </c>
      <c r="F152" s="374">
        <f>+E152-U154</f>
        <v>2.004326402900436E-5</v>
      </c>
      <c r="G152" s="374"/>
      <c r="H152" s="374"/>
      <c r="I152" s="375" t="s">
        <v>274</v>
      </c>
      <c r="J152" s="375"/>
      <c r="O152" s="376"/>
      <c r="P152" s="382">
        <f>+K143</f>
        <v>0.59797297297297303</v>
      </c>
      <c r="Q152" s="383">
        <f>+L143</f>
        <v>0.59615384615384615</v>
      </c>
      <c r="R152" s="384">
        <f>+(P152*P153+Q152*Q153)/R153</f>
        <v>0.59750000000000003</v>
      </c>
      <c r="S152" s="384">
        <f>+M143</f>
        <v>0.5</v>
      </c>
      <c r="T152" s="384">
        <f>+N143</f>
        <v>0.51515151515151514</v>
      </c>
      <c r="U152" s="384">
        <f>+O143</f>
        <v>0.48529411764705882</v>
      </c>
      <c r="V152" s="384">
        <f>+P143</f>
        <v>0.51271186440677963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4424</v>
      </c>
      <c r="C153" s="381"/>
      <c r="D153" s="410"/>
      <c r="E153" s="373">
        <f>B153/$F$143</f>
        <v>0.22615274511808608</v>
      </c>
      <c r="F153" s="374">
        <f>+E153-V154</f>
        <v>8.526845837510566E-3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74</v>
      </c>
      <c r="Q153" s="387">
        <f>SUM(Q147:Q150)</f>
        <v>26</v>
      </c>
      <c r="R153" s="388">
        <f>SUM(R147:R150)</f>
        <v>100</v>
      </c>
      <c r="S153" s="387">
        <f>SUM(S147:S150)</f>
        <v>31</v>
      </c>
      <c r="T153" s="387">
        <f t="shared" ref="T153" si="23">SUM(T147:T150)</f>
        <v>33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19562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0.31834532374100727</v>
      </c>
      <c r="Q154" s="396">
        <f t="shared" ref="Q154:V154" si="24">+(Q152*Q153)/$N$153</f>
        <v>0.11151079136690648</v>
      </c>
      <c r="R154" s="373">
        <f>+Q154+P154</f>
        <v>0.42985611510791377</v>
      </c>
      <c r="S154" s="373">
        <f t="shared" si="24"/>
        <v>0.11151079136690648</v>
      </c>
      <c r="T154" s="373">
        <f t="shared" si="24"/>
        <v>0.1223021582733813</v>
      </c>
      <c r="U154" s="373">
        <f t="shared" si="24"/>
        <v>0.11870503597122302</v>
      </c>
      <c r="V154" s="373">
        <f t="shared" si="24"/>
        <v>0.21762589928057552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317" priority="4" operator="lessThan">
      <formula>7</formula>
    </cfRule>
    <cfRule type="cellIs" dxfId="316" priority="5" operator="between">
      <formula>14</formula>
      <formula>7</formula>
    </cfRule>
    <cfRule type="cellIs" dxfId="315" priority="6" operator="greaterThan">
      <formula>14</formula>
    </cfRule>
  </conditionalFormatting>
  <conditionalFormatting sqref="H143">
    <cfRule type="cellIs" dxfId="314" priority="1" operator="lessThan">
      <formula>7</formula>
    </cfRule>
    <cfRule type="cellIs" dxfId="313" priority="2" operator="between">
      <formula>14</formula>
      <formula>7</formula>
    </cfRule>
    <cfRule type="cellIs" dxfId="3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B7D1-37BC-433D-942D-D0685A1E5DC2}">
  <dimension ref="A1:AN161"/>
  <sheetViews>
    <sheetView zoomScaleNormal="100" workbookViewId="0">
      <pane xSplit="6" ySplit="1" topLeftCell="G11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46027</v>
      </c>
      <c r="H2" s="425">
        <f ca="1">+IF(A2=1,(+TODAY())-G2,"Sans objet")</f>
        <v>281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0.25</v>
      </c>
      <c r="O2" s="462">
        <v>0.25</v>
      </c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35</v>
      </c>
      <c r="U2" s="429">
        <f t="shared" si="1"/>
        <v>35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51</v>
      </c>
      <c r="AB2" s="309">
        <v>0.35018629683295383</v>
      </c>
      <c r="AC2" s="310">
        <v>0.1172117574001242</v>
      </c>
      <c r="AD2" s="311">
        <f>SUM(AB2:AC2)</f>
        <v>0.46739805423307801</v>
      </c>
      <c r="AE2" s="312">
        <v>9.5166632167253157E-2</v>
      </c>
      <c r="AF2" s="312">
        <v>0.10541295797971434</v>
      </c>
      <c r="AG2" s="312">
        <v>8.8956737735458494E-2</v>
      </c>
      <c r="AH2" s="312">
        <v>0.24306561788449596</v>
      </c>
      <c r="AI2" s="313">
        <f>SUM(AD2:AH2)</f>
        <v>1</v>
      </c>
    </row>
    <row r="3" spans="1:40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280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52</v>
      </c>
      <c r="AB3" s="309">
        <v>0.32964420815867496</v>
      </c>
      <c r="AC3" s="310">
        <v>0.10093548716900112</v>
      </c>
      <c r="AD3" s="311">
        <f>SUM(AB3:AC3)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46028</v>
      </c>
      <c r="H4" s="425">
        <f t="shared" ca="1" si="4"/>
        <v>280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1</v>
      </c>
      <c r="AB4" s="309">
        <v>0.35592618878637333</v>
      </c>
      <c r="AC4" s="310">
        <v>8.1263307310149038E-2</v>
      </c>
      <c r="AD4" s="311">
        <f>AB4+AC4</f>
        <v>0.43718949609652236</v>
      </c>
      <c r="AE4" s="312">
        <v>0.10502504856354156</v>
      </c>
      <c r="AF4" s="312">
        <v>0.11951743175544423</v>
      </c>
      <c r="AG4" s="312">
        <v>0.11872507923525202</v>
      </c>
      <c r="AH4" s="312">
        <v>0.22615274511808608</v>
      </c>
      <c r="AI4" s="313">
        <f>SUM(AD4:AH4)</f>
        <v>1.0066098007688462</v>
      </c>
    </row>
    <row r="5" spans="1:40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46029</v>
      </c>
      <c r="H5" s="425">
        <f t="shared" ca="1" si="4"/>
        <v>279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2</v>
      </c>
      <c r="AB5" s="309">
        <f>E147</f>
        <v>0.35592618878637333</v>
      </c>
      <c r="AC5" s="310">
        <f>E148</f>
        <v>8.1263307310149038E-2</v>
      </c>
      <c r="AD5" s="311">
        <f>SUM(AB5:AC5)</f>
        <v>0.43718949609652236</v>
      </c>
      <c r="AE5" s="312">
        <f>E150</f>
        <v>8.3569907735982968E-2</v>
      </c>
      <c r="AF5" s="312">
        <f>E151</f>
        <v>0.12668559261887863</v>
      </c>
      <c r="AG5" s="312">
        <f>E152</f>
        <v>0.11905606813342796</v>
      </c>
      <c r="AH5" s="312">
        <f>E153</f>
        <v>0.23349893541518807</v>
      </c>
      <c r="AI5" s="313">
        <f>SUM(AD5:AH5)</f>
        <v>1</v>
      </c>
    </row>
    <row r="6" spans="1:40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46030</v>
      </c>
      <c r="H6" s="425">
        <f t="shared" ca="1" si="4"/>
        <v>278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280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279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26</v>
      </c>
      <c r="F9" s="423">
        <f t="shared" si="0"/>
        <v>182</v>
      </c>
      <c r="G9" s="424">
        <v>46030</v>
      </c>
      <c r="H9" s="425">
        <f t="shared" ca="1" si="4"/>
        <v>278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182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182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46031</v>
      </c>
      <c r="H10" s="425">
        <f t="shared" ca="1" si="4"/>
        <v>277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46030</v>
      </c>
      <c r="H11" s="425">
        <f t="shared" ca="1" si="4"/>
        <v>278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/>
      <c r="N11" s="465"/>
      <c r="O11" s="465">
        <v>0.5</v>
      </c>
      <c r="P11" s="466"/>
      <c r="Q11" s="433">
        <f t="shared" si="5"/>
        <v>84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46030</v>
      </c>
      <c r="H12" s="425">
        <f t="shared" ca="1" si="4"/>
        <v>278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168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46028</v>
      </c>
      <c r="H13" s="425">
        <f t="shared" ca="1" si="4"/>
        <v>280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46028</v>
      </c>
      <c r="H14" s="425">
        <f t="shared" ca="1" si="4"/>
        <v>280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46027</v>
      </c>
      <c r="H15" s="425">
        <f t="shared" ca="1" si="4"/>
        <v>281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46027</v>
      </c>
      <c r="H16" s="425">
        <f t="shared" ca="1" si="4"/>
        <v>281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46030</v>
      </c>
      <c r="H17" s="425">
        <f t="shared" ca="1" si="4"/>
        <v>278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0</v>
      </c>
      <c r="V17" s="435">
        <f t="shared" si="1"/>
        <v>84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280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477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288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280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281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277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477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477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46020</v>
      </c>
      <c r="H25" s="425">
        <f t="shared" ca="1" si="4"/>
        <v>288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46030</v>
      </c>
      <c r="H26" s="425">
        <f t="shared" ca="1" si="4"/>
        <v>278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70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6"/>
        <v>140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477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288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279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278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280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280</v>
      </c>
      <c r="I32" s="426">
        <v>1</v>
      </c>
      <c r="J32" s="427" t="s">
        <v>335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280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46028</v>
      </c>
      <c r="H34" s="425">
        <f t="shared" ca="1" si="4"/>
        <v>280</v>
      </c>
      <c r="I34" s="426">
        <v>3</v>
      </c>
      <c r="J34" s="427" t="str">
        <f>VLOOKUP(I34,Secteurs!$A$2:$C$4,3)</f>
        <v>Armel SOKAMBA</v>
      </c>
      <c r="K34" s="464"/>
      <c r="L34" s="465"/>
      <c r="M34" s="465"/>
      <c r="N34" s="465"/>
      <c r="O34" s="465">
        <v>1</v>
      </c>
      <c r="P34" s="466"/>
      <c r="Q34" s="433">
        <f t="shared" si="5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112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278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278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477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286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46027</v>
      </c>
      <c r="H38" s="425">
        <f t="shared" ca="1" si="4"/>
        <v>281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46030</v>
      </c>
      <c r="H39" s="425">
        <f t="shared" ca="1" si="4"/>
        <v>278</v>
      </c>
      <c r="I39" s="426">
        <v>2</v>
      </c>
      <c r="J39" s="427" t="str">
        <f>VLOOKUP(I39,Secteurs!$A$2:$C$4,3)</f>
        <v>Félix OVOURA</v>
      </c>
      <c r="K39" s="464">
        <v>1</v>
      </c>
      <c r="L39" s="465"/>
      <c r="M39" s="465"/>
      <c r="N39" s="465"/>
      <c r="O39" s="465"/>
      <c r="P39" s="466"/>
      <c r="Q39" s="433">
        <f t="shared" si="5"/>
        <v>168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46027</v>
      </c>
      <c r="H40" s="425">
        <f t="shared" ca="1" si="4"/>
        <v>281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277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281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280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46027</v>
      </c>
      <c r="H44" s="425">
        <f t="shared" ca="1" si="4"/>
        <v>281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46027</v>
      </c>
      <c r="H45" s="425">
        <f t="shared" ca="1" si="4"/>
        <v>281</v>
      </c>
      <c r="I45" s="426">
        <v>3</v>
      </c>
      <c r="J45" s="427" t="str">
        <f>VLOOKUP(I45,Secteurs!$A$2:$C$4,3)</f>
        <v>Armel SOKAMBA</v>
      </c>
      <c r="K45" s="464">
        <v>0.5</v>
      </c>
      <c r="L45" s="465"/>
      <c r="M45" s="465"/>
      <c r="N45" s="465">
        <v>0.5</v>
      </c>
      <c r="O45" s="465"/>
      <c r="P45" s="466"/>
      <c r="Q45" s="433">
        <f t="shared" si="5"/>
        <v>91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478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288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46027</v>
      </c>
      <c r="H47" s="425">
        <f t="shared" ca="1" si="4"/>
        <v>281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0.25</v>
      </c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45.5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46028</v>
      </c>
      <c r="H48" s="425">
        <f t="shared" ca="1" si="4"/>
        <v>280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46028</v>
      </c>
      <c r="H49" s="425">
        <f t="shared" ca="1" si="4"/>
        <v>280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46029</v>
      </c>
      <c r="H50" s="425">
        <f t="shared" ca="1" si="4"/>
        <v>279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47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478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46020</v>
      </c>
      <c r="H52" s="425">
        <f t="shared" ca="1" si="4"/>
        <v>288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278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279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46027</v>
      </c>
      <c r="H55" s="425">
        <f t="shared" ca="1" si="4"/>
        <v>281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24</v>
      </c>
      <c r="F56" s="423">
        <f t="shared" si="0"/>
        <v>168</v>
      </c>
      <c r="G56" s="424">
        <v>46029</v>
      </c>
      <c r="H56" s="425">
        <f t="shared" ca="1" si="4"/>
        <v>279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84</v>
      </c>
      <c r="R56" s="434">
        <f t="shared" si="5"/>
        <v>42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42</v>
      </c>
      <c r="W56" s="436">
        <f t="shared" si="6"/>
        <v>168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46029</v>
      </c>
      <c r="H57" s="425">
        <f t="shared" ca="1" si="4"/>
        <v>279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46028</v>
      </c>
      <c r="H58" s="425">
        <f t="shared" ca="1" si="4"/>
        <v>280</v>
      </c>
      <c r="I58" s="426">
        <v>3</v>
      </c>
      <c r="J58" s="427" t="str">
        <f>VLOOKUP(I58,Secteurs!$A$2:$C$4,3)</f>
        <v>Armel SOKAMBA</v>
      </c>
      <c r="K58" s="464">
        <v>0.5</v>
      </c>
      <c r="L58" s="465"/>
      <c r="M58" s="465"/>
      <c r="N58" s="465">
        <v>0.5</v>
      </c>
      <c r="O58" s="465"/>
      <c r="P58" s="466"/>
      <c r="Q58" s="433">
        <f t="shared" si="5"/>
        <v>98</v>
      </c>
      <c r="R58" s="434">
        <f t="shared" si="5"/>
        <v>0</v>
      </c>
      <c r="S58" s="434">
        <f t="shared" si="5"/>
        <v>0</v>
      </c>
      <c r="T58" s="434">
        <f t="shared" si="5"/>
        <v>98</v>
      </c>
      <c r="U58" s="434">
        <f t="shared" si="5"/>
        <v>0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280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280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280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280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280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280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46029</v>
      </c>
      <c r="H65" s="425">
        <f t="shared" ca="1" si="4"/>
        <v>279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28</v>
      </c>
      <c r="F66" s="423">
        <f t="shared" si="0"/>
        <v>196</v>
      </c>
      <c r="G66" s="424">
        <v>46030</v>
      </c>
      <c r="H66" s="425">
        <f t="shared" ca="1" si="4"/>
        <v>278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196</v>
      </c>
      <c r="W66" s="436">
        <f t="shared" si="6"/>
        <v>196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280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278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182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46029</v>
      </c>
      <c r="H69" s="425">
        <f t="shared" ca="1" si="8"/>
        <v>279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478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288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46029</v>
      </c>
      <c r="H71" s="425">
        <f t="shared" ca="1" si="8"/>
        <v>279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46028</v>
      </c>
      <c r="H72" s="425">
        <f t="shared" ca="1" si="8"/>
        <v>280</v>
      </c>
      <c r="I72" s="426">
        <v>2</v>
      </c>
      <c r="J72" s="427" t="s">
        <v>334</v>
      </c>
      <c r="K72" s="464"/>
      <c r="L72" s="465"/>
      <c r="M72" s="465"/>
      <c r="N72" s="465"/>
      <c r="O72" s="465"/>
      <c r="P72" s="466">
        <v>1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140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46028</v>
      </c>
      <c r="H73" s="425">
        <f t="shared" ca="1" si="8"/>
        <v>280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278</v>
      </c>
      <c r="I74" s="426">
        <v>2</v>
      </c>
      <c r="J74" s="427" t="s">
        <v>334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280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277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281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281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46027</v>
      </c>
      <c r="H79" s="425">
        <f t="shared" ca="1" si="8"/>
        <v>281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279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46029</v>
      </c>
      <c r="H81" s="425">
        <f t="shared" ca="1" si="8"/>
        <v>279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46029</v>
      </c>
      <c r="H82" s="425">
        <f t="shared" ca="1" si="8"/>
        <v>279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278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280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46030</v>
      </c>
      <c r="H85" s="425">
        <f t="shared" ca="1" si="8"/>
        <v>278</v>
      </c>
      <c r="I85" s="426">
        <v>2</v>
      </c>
      <c r="J85" s="427" t="str">
        <f>VLOOKUP(I85,Secteurs!$A$2:$C$4,3)</f>
        <v>Félix OVOURA</v>
      </c>
      <c r="K85" s="464"/>
      <c r="L85" s="465"/>
      <c r="M85" s="465"/>
      <c r="N85" s="465">
        <v>0.25</v>
      </c>
      <c r="O85" s="465">
        <v>0.25</v>
      </c>
      <c r="P85" s="466">
        <v>0.5</v>
      </c>
      <c r="Q85" s="433">
        <f t="shared" si="9"/>
        <v>0</v>
      </c>
      <c r="R85" s="434">
        <f t="shared" si="9"/>
        <v>0</v>
      </c>
      <c r="S85" s="434">
        <f t="shared" si="9"/>
        <v>0</v>
      </c>
      <c r="T85" s="434">
        <f t="shared" si="9"/>
        <v>70</v>
      </c>
      <c r="U85" s="434">
        <f t="shared" si="9"/>
        <v>70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46029</v>
      </c>
      <c r="H86" s="425">
        <f t="shared" ca="1" si="8"/>
        <v>279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46027</v>
      </c>
      <c r="H87" s="425">
        <f t="shared" ca="1" si="8"/>
        <v>281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46027</v>
      </c>
      <c r="H88" s="425">
        <f t="shared" ca="1" si="8"/>
        <v>281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46027</v>
      </c>
      <c r="H89" s="425">
        <f t="shared" ca="1" si="8"/>
        <v>281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0"/>
        <v>182</v>
      </c>
      <c r="G90" s="424">
        <v>46029</v>
      </c>
      <c r="H90" s="425">
        <f t="shared" ca="1" si="8"/>
        <v>279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45.5</v>
      </c>
      <c r="U90" s="434">
        <f t="shared" si="9"/>
        <v>45.5</v>
      </c>
      <c r="V90" s="435">
        <f t="shared" si="9"/>
        <v>91</v>
      </c>
      <c r="W90" s="436">
        <f t="shared" si="12"/>
        <v>182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46028</v>
      </c>
      <c r="H91" s="425">
        <f t="shared" ca="1" si="8"/>
        <v>280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46027</v>
      </c>
      <c r="H92" s="425">
        <f t="shared" ca="1" si="8"/>
        <v>281</v>
      </c>
      <c r="I92" s="441">
        <v>1</v>
      </c>
      <c r="J92" s="458" t="str">
        <f>VLOOKUP(I92,Secteurs!$A$2:$C$4,3)</f>
        <v>Alexis MABOUNDA</v>
      </c>
      <c r="K92" s="464"/>
      <c r="L92" s="465"/>
      <c r="M92" s="465"/>
      <c r="N92" s="465">
        <v>0.5</v>
      </c>
      <c r="O92" s="465">
        <v>0.25</v>
      </c>
      <c r="P92" s="466">
        <v>0.25</v>
      </c>
      <c r="Q92" s="433">
        <f t="shared" si="9"/>
        <v>0</v>
      </c>
      <c r="R92" s="434">
        <f t="shared" si="9"/>
        <v>0</v>
      </c>
      <c r="S92" s="434">
        <f t="shared" si="9"/>
        <v>0</v>
      </c>
      <c r="T92" s="434">
        <f t="shared" si="9"/>
        <v>84</v>
      </c>
      <c r="U92" s="434">
        <f t="shared" si="9"/>
        <v>42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46029</v>
      </c>
      <c r="H93" s="425">
        <f t="shared" ca="1" si="8"/>
        <v>279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479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288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278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479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288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46028</v>
      </c>
      <c r="H97" s="425">
        <f t="shared" ca="1" si="8"/>
        <v>280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6</v>
      </c>
      <c r="F98" s="423">
        <f t="shared" si="10"/>
        <v>42</v>
      </c>
      <c r="G98" s="424">
        <v>46030</v>
      </c>
      <c r="H98" s="425">
        <f t="shared" ca="1" si="8"/>
        <v>278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21</v>
      </c>
      <c r="U98" s="434">
        <f t="shared" si="9"/>
        <v>21</v>
      </c>
      <c r="V98" s="435">
        <f t="shared" si="9"/>
        <v>0</v>
      </c>
      <c r="W98" s="436">
        <f t="shared" si="12"/>
        <v>42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46027</v>
      </c>
      <c r="H99" s="425">
        <f t="shared" ca="1" si="8"/>
        <v>281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46028</v>
      </c>
      <c r="H100" s="425">
        <f t="shared" ca="1" si="8"/>
        <v>280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46028</v>
      </c>
      <c r="H101" s="425">
        <f t="shared" ca="1" si="8"/>
        <v>280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1</v>
      </c>
      <c r="O101" s="465"/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140</v>
      </c>
      <c r="U101" s="434">
        <f t="shared" si="9"/>
        <v>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46030</v>
      </c>
      <c r="H102" s="425">
        <f t="shared" ca="1" si="8"/>
        <v>278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479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288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46028</v>
      </c>
      <c r="H104" s="425">
        <f t="shared" ca="1" si="8"/>
        <v>280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46028</v>
      </c>
      <c r="H105" s="425">
        <f t="shared" ca="1" si="8"/>
        <v>280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479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46020</v>
      </c>
      <c r="H106" s="425">
        <f t="shared" ca="1" si="8"/>
        <v>288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479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288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38</v>
      </c>
      <c r="F108" s="423">
        <f t="shared" si="10"/>
        <v>266</v>
      </c>
      <c r="G108" s="424">
        <v>46028</v>
      </c>
      <c r="H108" s="425">
        <f t="shared" ca="1" si="8"/>
        <v>280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133</v>
      </c>
      <c r="R108" s="434">
        <f t="shared" si="9"/>
        <v>0</v>
      </c>
      <c r="S108" s="434">
        <f t="shared" si="9"/>
        <v>0</v>
      </c>
      <c r="T108" s="434">
        <f t="shared" si="9"/>
        <v>133</v>
      </c>
      <c r="U108" s="434">
        <f t="shared" si="9"/>
        <v>0</v>
      </c>
      <c r="V108" s="435">
        <f t="shared" si="9"/>
        <v>0</v>
      </c>
      <c r="W108" s="436">
        <f t="shared" si="12"/>
        <v>266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46027</v>
      </c>
      <c r="H109" s="425">
        <f t="shared" ca="1" si="8"/>
        <v>281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0</v>
      </c>
      <c r="U109" s="434">
        <f t="shared" si="9"/>
        <v>70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280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280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479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288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281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278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278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46029</v>
      </c>
      <c r="H116" s="425">
        <f t="shared" ca="1" si="8"/>
        <v>279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277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46027</v>
      </c>
      <c r="H118" s="425">
        <f t="shared" ca="1" si="8"/>
        <v>281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46029</v>
      </c>
      <c r="H119" s="425">
        <f t="shared" ca="1" si="8"/>
        <v>279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280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46027</v>
      </c>
      <c r="H121" s="425">
        <f t="shared" ca="1" si="8"/>
        <v>281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46027</v>
      </c>
      <c r="H122" s="425">
        <f t="shared" ca="1" si="8"/>
        <v>281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279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46027</v>
      </c>
      <c r="H126" s="425">
        <f t="shared" ca="1" si="8"/>
        <v>281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46029</v>
      </c>
      <c r="H127" s="425">
        <f t="shared" ca="1" si="8"/>
        <v>279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35</v>
      </c>
      <c r="U127" s="434">
        <f t="shared" si="13"/>
        <v>35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46029</v>
      </c>
      <c r="H128" s="425">
        <f t="shared" ca="1" si="8"/>
        <v>279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278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477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286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46029</v>
      </c>
      <c r="H131" s="425">
        <f ca="1">+IF(A131=1,(+TODAY())-G131,"Sans objet")</f>
        <v>279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46029</v>
      </c>
      <c r="H132" s="425">
        <f ca="1">+IF(A132=1,(+TODAY())-G132,"Sans objet")</f>
        <v>279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477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286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46027</v>
      </c>
      <c r="H135" s="425">
        <f t="shared" ca="1" si="15"/>
        <v>281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46030</v>
      </c>
      <c r="H136" s="425">
        <f t="shared" ca="1" si="15"/>
        <v>278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278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46028</v>
      </c>
      <c r="H138" s="425">
        <f t="shared" ca="1" si="8"/>
        <v>280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350</v>
      </c>
      <c r="C139" s="488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46020</v>
      </c>
      <c r="H139" s="425">
        <f ca="1">+IF(A139=1,(+TODAY())-G139,"Sans objet")</f>
        <v>288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46028</v>
      </c>
      <c r="H140" s="425">
        <f ca="1">+IF(A140=1,(+TODAY())-G140,"Sans objet")</f>
        <v>280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1</v>
      </c>
      <c r="O140" s="448"/>
      <c r="P140" s="449"/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70</v>
      </c>
      <c r="U140" s="450">
        <f t="shared" si="16"/>
        <v>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357</v>
      </c>
      <c r="C141" s="442" t="s">
        <v>35</v>
      </c>
      <c r="D141" s="442" t="s">
        <v>36</v>
      </c>
      <c r="E141" s="446">
        <v>20</v>
      </c>
      <c r="F141" s="423">
        <f t="shared" si="10"/>
        <v>140</v>
      </c>
      <c r="G141" s="424">
        <v>46029</v>
      </c>
      <c r="H141" s="425">
        <f ca="1">+IF(A141=1,(+TODAY())-G141,"Sans objet")</f>
        <v>279</v>
      </c>
      <c r="I141" s="426">
        <v>2</v>
      </c>
      <c r="J141" s="427" t="s">
        <v>334</v>
      </c>
      <c r="K141" s="447">
        <v>0.5</v>
      </c>
      <c r="L141" s="448"/>
      <c r="M141" s="448"/>
      <c r="N141" s="448"/>
      <c r="O141" s="448"/>
      <c r="P141" s="449">
        <v>0.5</v>
      </c>
      <c r="Q141" s="433">
        <f t="shared" si="16"/>
        <v>70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70</v>
      </c>
      <c r="W141" s="436">
        <f t="shared" si="12"/>
        <v>140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2818</v>
      </c>
      <c r="F143" s="456">
        <f>SUBTOTAL(9,F2:F142)</f>
        <v>19726</v>
      </c>
      <c r="G143" s="343"/>
      <c r="H143" s="344">
        <f ca="1">(SUBTOTAL(9,H2:H142))/A143</f>
        <v>280.50359712230215</v>
      </c>
      <c r="I143" s="345"/>
      <c r="J143" s="345"/>
      <c r="K143" s="346">
        <f>(SUBTOTAL(9,K2:K142))/P$153</f>
        <v>0.60855263157894735</v>
      </c>
      <c r="L143" s="347">
        <f>(SUBTOTAL(9,L2:L142))/Q$153</f>
        <v>0.63095238095238093</v>
      </c>
      <c r="M143" s="347">
        <f>(SUBTOTAL(9,M2:M142))/S$153</f>
        <v>0.48</v>
      </c>
      <c r="N143" s="347">
        <f>(SUBTOTAL(9,N2:N142))/T$153</f>
        <v>0.5357142857142857</v>
      </c>
      <c r="O143" s="347">
        <f>(SUBTOTAL(9,O2:O142))/U$153</f>
        <v>0.47058823529411764</v>
      </c>
      <c r="P143" s="348">
        <f>(SUBTOTAL(9,P2:P142))/V$153</f>
        <v>0.55508474576271183</v>
      </c>
      <c r="Q143" s="457">
        <f t="shared" ref="Q143:W143" si="17">SUBTOTAL(9,Q2:Q142)</f>
        <v>7021</v>
      </c>
      <c r="R143" s="457">
        <f t="shared" si="17"/>
        <v>1603</v>
      </c>
      <c r="S143" s="457">
        <f t="shared" si="17"/>
        <v>1648.5</v>
      </c>
      <c r="T143" s="457">
        <f t="shared" si="17"/>
        <v>2499</v>
      </c>
      <c r="U143" s="457">
        <f t="shared" si="17"/>
        <v>2348.5</v>
      </c>
      <c r="V143" s="457">
        <f t="shared" si="17"/>
        <v>4606</v>
      </c>
      <c r="W143" s="457">
        <f t="shared" si="17"/>
        <v>19726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0.35592618878637333</v>
      </c>
      <c r="R144" s="460">
        <f>R143/F143</f>
        <v>8.1263307310149038E-2</v>
      </c>
      <c r="S144" s="460">
        <f>S143/F143</f>
        <v>8.3569907735982968E-2</v>
      </c>
      <c r="T144" s="460">
        <f>T143/F143</f>
        <v>0.12668559261887863</v>
      </c>
      <c r="U144" s="460">
        <f>U143/F143</f>
        <v>0.11905606813342796</v>
      </c>
      <c r="V144" s="460">
        <f>V143/F143</f>
        <v>0.23349893541518807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7021</v>
      </c>
      <c r="C147" s="360"/>
      <c r="D147" s="407"/>
      <c r="E147" s="361">
        <f>B147/$F$143</f>
        <v>0.35592618878637333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3</v>
      </c>
      <c r="R147" s="365">
        <f>+P147+Q147</f>
        <v>3</v>
      </c>
      <c r="S147" s="365">
        <f t="shared" ref="S147:V150" si="19">+SUMIF(M$2:M$142,$O147,$A$2:$A$142)</f>
        <v>8</v>
      </c>
      <c r="T147" s="365">
        <f t="shared" si="19"/>
        <v>7</v>
      </c>
      <c r="U147" s="365">
        <f t="shared" si="19"/>
        <v>12</v>
      </c>
      <c r="V147" s="365">
        <f t="shared" si="19"/>
        <v>11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1603</v>
      </c>
      <c r="C148" s="369"/>
      <c r="D148" s="408"/>
      <c r="E148" s="370">
        <f t="shared" ref="E148" si="20">B148/$F$143</f>
        <v>8.1263307310149038E-2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11</v>
      </c>
      <c r="R148" s="365">
        <f t="shared" ref="R148:R150" si="21">+P148+Q148</f>
        <v>68</v>
      </c>
      <c r="S148" s="365">
        <f t="shared" si="19"/>
        <v>14</v>
      </c>
      <c r="T148" s="365">
        <f t="shared" si="19"/>
        <v>22</v>
      </c>
      <c r="U148" s="365">
        <f t="shared" si="19"/>
        <v>18</v>
      </c>
      <c r="V148" s="365">
        <f t="shared" si="19"/>
        <v>36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8624</v>
      </c>
      <c r="C149" s="372"/>
      <c r="D149" s="409"/>
      <c r="E149" s="373">
        <f>B149/$F$143</f>
        <v>0.43718949609652236</v>
      </c>
      <c r="F149" s="374">
        <f>+E149-R154</f>
        <v>9.1319421396878209E-3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1648.5</v>
      </c>
      <c r="C150" s="372"/>
      <c r="D150" s="409"/>
      <c r="E150" s="373">
        <f>B150/$F$143</f>
        <v>8.3569907735982968E-2</v>
      </c>
      <c r="F150" s="374">
        <f>+E150-S154</f>
        <v>-2.7610275158155978E-3</v>
      </c>
      <c r="G150" s="374"/>
      <c r="H150" s="374"/>
      <c r="I150" s="375"/>
      <c r="J150" s="375"/>
      <c r="O150" s="362">
        <v>1</v>
      </c>
      <c r="P150" s="363">
        <f t="shared" si="18"/>
        <v>14</v>
      </c>
      <c r="Q150" s="364">
        <f t="shared" si="18"/>
        <v>7</v>
      </c>
      <c r="R150" s="365">
        <f t="shared" si="21"/>
        <v>21</v>
      </c>
      <c r="S150" s="365">
        <f t="shared" si="19"/>
        <v>3</v>
      </c>
      <c r="T150" s="365">
        <f t="shared" si="19"/>
        <v>6</v>
      </c>
      <c r="U150" s="365">
        <f t="shared" si="19"/>
        <v>4</v>
      </c>
      <c r="V150" s="365">
        <f t="shared" si="19"/>
        <v>12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2499</v>
      </c>
      <c r="C151" s="372"/>
      <c r="D151" s="409"/>
      <c r="E151" s="373">
        <f>B151/$F$143</f>
        <v>0.12668559261887863</v>
      </c>
      <c r="F151" s="374">
        <f>+E151-T154</f>
        <v>-8.2064937120566173E-3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0.60855263157894735</v>
      </c>
      <c r="Q151" s="378">
        <f t="shared" ref="Q151:T151" si="22">+SUMPRODUCT($O$147:$O$150,Q147:Q150)/Q153</f>
        <v>0.63095238095238093</v>
      </c>
      <c r="R151" s="379">
        <f t="shared" si="22"/>
        <v>0.61340206185567014</v>
      </c>
      <c r="S151" s="379">
        <f>+SUMPRODUCT($O$147:$O$150,S147:S150)/S153</f>
        <v>0.48</v>
      </c>
      <c r="T151" s="379">
        <f t="shared" si="22"/>
        <v>0.5357142857142857</v>
      </c>
      <c r="U151" s="379">
        <f>+SUMPRODUCT($O$147:$O$150,U147:U150)/U153</f>
        <v>0.47058823529411764</v>
      </c>
      <c r="V151" s="379">
        <f>+SUMPRODUCT($O$147:$O$150,V147:V150)/V153</f>
        <v>0.55508474576271183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2348.5</v>
      </c>
      <c r="C152" s="381"/>
      <c r="D152" s="410"/>
      <c r="E152" s="373">
        <f>B152/$F$143</f>
        <v>0.11905606813342796</v>
      </c>
      <c r="F152" s="374">
        <f>+E152-U154</f>
        <v>3.9481544643632099E-3</v>
      </c>
      <c r="G152" s="374"/>
      <c r="H152" s="374"/>
      <c r="I152" s="375" t="s">
        <v>274</v>
      </c>
      <c r="J152" s="375"/>
      <c r="O152" s="376"/>
      <c r="P152" s="382">
        <f>+K143</f>
        <v>0.60855263157894735</v>
      </c>
      <c r="Q152" s="383">
        <f>+L143</f>
        <v>0.63095238095238093</v>
      </c>
      <c r="R152" s="384">
        <f>+(P152*P153+Q152*Q153)/R153</f>
        <v>0.61340206185567014</v>
      </c>
      <c r="S152" s="384">
        <f>+M143</f>
        <v>0.48</v>
      </c>
      <c r="T152" s="384">
        <f>+N143</f>
        <v>0.5357142857142857</v>
      </c>
      <c r="U152" s="384">
        <f>+O143</f>
        <v>0.47058823529411764</v>
      </c>
      <c r="V152" s="384">
        <f>+P143</f>
        <v>0.55508474576271183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4606</v>
      </c>
      <c r="C153" s="381"/>
      <c r="D153" s="410"/>
      <c r="E153" s="373">
        <f>B153/$F$143</f>
        <v>0.23349893541518807</v>
      </c>
      <c r="F153" s="374">
        <f>+E153-V154</f>
        <v>-2.1125753761788435E-3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76</v>
      </c>
      <c r="Q153" s="387">
        <f>SUM(Q147:Q150)</f>
        <v>21</v>
      </c>
      <c r="R153" s="388">
        <f>SUM(R147:R150)</f>
        <v>97</v>
      </c>
      <c r="S153" s="387">
        <f>SUM(S147:S150)</f>
        <v>25</v>
      </c>
      <c r="T153" s="387">
        <f t="shared" ref="T153" si="23">SUM(T147:T150)</f>
        <v>35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19726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0.33273381294964027</v>
      </c>
      <c r="Q154" s="396">
        <f t="shared" ref="Q154:V154" si="24">+(Q152*Q153)/$N$153</f>
        <v>9.5323741007194249E-2</v>
      </c>
      <c r="R154" s="373">
        <f>+Q154+P154</f>
        <v>0.42805755395683454</v>
      </c>
      <c r="S154" s="373">
        <f t="shared" si="24"/>
        <v>8.6330935251798566E-2</v>
      </c>
      <c r="T154" s="373">
        <f t="shared" si="24"/>
        <v>0.13489208633093525</v>
      </c>
      <c r="U154" s="373">
        <f t="shared" si="24"/>
        <v>0.11510791366906475</v>
      </c>
      <c r="V154" s="373">
        <f t="shared" si="24"/>
        <v>0.23561151079136691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493"/>
      <c r="E157" s="492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D158" s="494"/>
      <c r="E158" s="490"/>
      <c r="AA158" s="107"/>
      <c r="AB158" s="107"/>
      <c r="AC158" s="107"/>
      <c r="AD158" s="107"/>
      <c r="AE158" s="107"/>
      <c r="AF158" s="107"/>
      <c r="AG158" s="107"/>
      <c r="AH158" s="107"/>
    </row>
    <row r="159" spans="1:35">
      <c r="D159" s="494"/>
      <c r="E159" s="491"/>
    </row>
    <row r="160" spans="1:35">
      <c r="D160" s="494"/>
      <c r="E160" s="491"/>
    </row>
    <row r="161" spans="4:5">
      <c r="D161" s="494"/>
      <c r="E161" s="491"/>
    </row>
  </sheetData>
  <autoFilter ref="B1:W158" xr:uid="{F1F135F2-982D-4D2D-ADD4-0A2B9BDC9139}"/>
  <mergeCells count="1">
    <mergeCell ref="AB76:AC76"/>
  </mergeCells>
  <conditionalFormatting sqref="H2:H141">
    <cfRule type="cellIs" dxfId="311" priority="4" operator="lessThan">
      <formula>7</formula>
    </cfRule>
    <cfRule type="cellIs" dxfId="310" priority="5" operator="between">
      <formula>14</formula>
      <formula>7</formula>
    </cfRule>
    <cfRule type="cellIs" dxfId="309" priority="6" operator="greaterThan">
      <formula>14</formula>
    </cfRule>
  </conditionalFormatting>
  <conditionalFormatting sqref="H143">
    <cfRule type="cellIs" dxfId="308" priority="1" operator="lessThan">
      <formula>7</formula>
    </cfRule>
    <cfRule type="cellIs" dxfId="307" priority="2" operator="between">
      <formula>14</formula>
      <formula>7</formula>
    </cfRule>
    <cfRule type="cellIs" dxfId="30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E78F-9A6F-41DD-A3F7-A6834275368D}">
  <dimension ref="A1:AN163"/>
  <sheetViews>
    <sheetView zoomScaleNormal="100" workbookViewId="0">
      <pane xSplit="6" ySplit="1" topLeftCell="G12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46035</v>
      </c>
      <c r="H2" s="425">
        <f ca="1">+IF(A2=1,(+TODAY())-G2,"Sans objet")</f>
        <v>273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7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52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280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1</v>
      </c>
      <c r="AB3" s="309">
        <v>0.35592618878637333</v>
      </c>
      <c r="AC3" s="310">
        <v>8.1263307310149038E-2</v>
      </c>
      <c r="AD3" s="311">
        <f>SUM(AB2:AC2)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46034</v>
      </c>
      <c r="H4" s="425">
        <f t="shared" ca="1" si="4"/>
        <v>274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2</v>
      </c>
      <c r="AB4" s="309">
        <v>0.35592618878637333</v>
      </c>
      <c r="AC4" s="310">
        <v>8.1263307310149038E-2</v>
      </c>
      <c r="AD4" s="311">
        <v>0.43718949609652236</v>
      </c>
      <c r="AE4" s="312">
        <v>8.3569907735982968E-2</v>
      </c>
      <c r="AF4" s="312">
        <v>0.12668559261887863</v>
      </c>
      <c r="AG4" s="312">
        <v>0.11905606813342796</v>
      </c>
      <c r="AH4" s="312">
        <v>0.23349893541518807</v>
      </c>
      <c r="AI4" s="313">
        <f>SUM(AD4:AH4)</f>
        <v>1</v>
      </c>
    </row>
    <row r="5" spans="1:40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4"/>
        <v>271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504">
        <v>3</v>
      </c>
      <c r="AB5" s="505">
        <f>E149</f>
        <v>0.33262411347517729</v>
      </c>
      <c r="AC5" s="505">
        <f>E150</f>
        <v>0.12659574468085105</v>
      </c>
      <c r="AD5" s="311">
        <f>AB5+AC5</f>
        <v>0.45921985815602834</v>
      </c>
      <c r="AE5" s="506">
        <f>E152</f>
        <v>8.2801418439716307E-2</v>
      </c>
      <c r="AF5" s="507">
        <f>E153</f>
        <v>0.13244680851063831</v>
      </c>
      <c r="AG5" s="507">
        <f>E154</f>
        <v>0.12641843971631206</v>
      </c>
      <c r="AH5" s="506">
        <f>E155</f>
        <v>0.19911347517730496</v>
      </c>
      <c r="AI5" s="313">
        <f>SUM(AD5:AH5)</f>
        <v>0.99999999999999989</v>
      </c>
    </row>
    <row r="6" spans="1:40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46035</v>
      </c>
      <c r="H6" s="425">
        <f t="shared" ca="1" si="4"/>
        <v>273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280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279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30</v>
      </c>
      <c r="F9" s="423">
        <f t="shared" si="0"/>
        <v>210</v>
      </c>
      <c r="G9" s="424">
        <v>46036</v>
      </c>
      <c r="H9" s="425">
        <f t="shared" ca="1" si="4"/>
        <v>272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210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210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46037</v>
      </c>
      <c r="H10" s="425">
        <f t="shared" ca="1" si="4"/>
        <v>271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46036</v>
      </c>
      <c r="H11" s="425">
        <f t="shared" ca="1" si="4"/>
        <v>272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46037</v>
      </c>
      <c r="H12" s="425">
        <f t="shared" ca="1" si="4"/>
        <v>271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46034</v>
      </c>
      <c r="H13" s="425">
        <f t="shared" ca="1" si="4"/>
        <v>274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/>
      <c r="N13" s="465"/>
      <c r="O13" s="465">
        <v>0.5</v>
      </c>
      <c r="P13" s="466"/>
      <c r="Q13" s="433">
        <f t="shared" si="5"/>
        <v>84</v>
      </c>
      <c r="R13" s="434">
        <f t="shared" si="1"/>
        <v>0</v>
      </c>
      <c r="S13" s="434">
        <f t="shared" si="1"/>
        <v>0</v>
      </c>
      <c r="T13" s="434">
        <f t="shared" si="1"/>
        <v>0</v>
      </c>
      <c r="U13" s="434">
        <f t="shared" si="1"/>
        <v>84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46035</v>
      </c>
      <c r="H14" s="425">
        <f t="shared" ca="1" si="4"/>
        <v>273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46037</v>
      </c>
      <c r="H15" s="425">
        <f t="shared" ca="1" si="4"/>
        <v>271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46036</v>
      </c>
      <c r="H16" s="425">
        <f t="shared" ca="1" si="4"/>
        <v>272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46036</v>
      </c>
      <c r="H17" s="425">
        <f t="shared" ca="1" si="4"/>
        <v>272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>
        <v>0.5</v>
      </c>
      <c r="P17" s="466"/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84</v>
      </c>
      <c r="V17" s="435">
        <f t="shared" si="1"/>
        <v>0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280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496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46035</v>
      </c>
      <c r="H19" s="425">
        <f t="shared" ca="1" si="4"/>
        <v>273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280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281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277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46035</v>
      </c>
      <c r="H24" s="425">
        <f t="shared" ca="1" si="4"/>
        <v>273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496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46038</v>
      </c>
      <c r="H25" s="425">
        <f t="shared" ca="1" si="4"/>
        <v>270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46036</v>
      </c>
      <c r="H26" s="425">
        <f t="shared" ca="1" si="4"/>
        <v>272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>
        <v>0.5</v>
      </c>
      <c r="N26" s="465"/>
      <c r="O26" s="465"/>
      <c r="P26" s="466"/>
      <c r="Q26" s="433">
        <f t="shared" si="5"/>
        <v>84</v>
      </c>
      <c r="R26" s="434">
        <f t="shared" si="1"/>
        <v>0</v>
      </c>
      <c r="S26" s="434">
        <f t="shared" si="1"/>
        <v>84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168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496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46035</v>
      </c>
      <c r="H27" s="425">
        <f t="shared" ca="1" si="4"/>
        <v>273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>
        <v>0.5</v>
      </c>
      <c r="O27" s="465"/>
      <c r="P27" s="466"/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70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279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278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280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280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280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46036</v>
      </c>
      <c r="H34" s="425">
        <f t="shared" ca="1" si="4"/>
        <v>272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278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278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496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46036</v>
      </c>
      <c r="H37" s="425">
        <f t="shared" ca="1" si="4"/>
        <v>272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/>
      <c r="N37" s="465"/>
      <c r="O37" s="465"/>
      <c r="P37" s="466">
        <v>0.5</v>
      </c>
      <c r="Q37" s="433">
        <f t="shared" si="5"/>
        <v>70</v>
      </c>
      <c r="R37" s="434">
        <f t="shared" si="1"/>
        <v>0</v>
      </c>
      <c r="S37" s="434">
        <f t="shared" si="1"/>
        <v>0</v>
      </c>
      <c r="T37" s="434">
        <f t="shared" si="1"/>
        <v>0</v>
      </c>
      <c r="U37" s="434">
        <f t="shared" si="1"/>
        <v>0</v>
      </c>
      <c r="V37" s="435">
        <f t="shared" si="1"/>
        <v>70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46035</v>
      </c>
      <c r="H38" s="425">
        <f t="shared" ca="1" si="4"/>
        <v>273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46036</v>
      </c>
      <c r="H39" s="425">
        <f t="shared" ca="1" si="4"/>
        <v>272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/>
      <c r="N39" s="465"/>
      <c r="O39" s="465">
        <v>0.5</v>
      </c>
      <c r="P39" s="466"/>
      <c r="Q39" s="433">
        <f t="shared" si="5"/>
        <v>84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84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46035</v>
      </c>
      <c r="H40" s="425">
        <f t="shared" ca="1" si="4"/>
        <v>273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277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281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280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46036</v>
      </c>
      <c r="H44" s="425">
        <f t="shared" ca="1" si="4"/>
        <v>272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>
        <v>0.5</v>
      </c>
      <c r="O44" s="465"/>
      <c r="P44" s="466"/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105</v>
      </c>
      <c r="U44" s="434">
        <f t="shared" si="5"/>
        <v>0</v>
      </c>
      <c r="V44" s="435">
        <f t="shared" si="5"/>
        <v>0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46035</v>
      </c>
      <c r="H45" s="425">
        <f t="shared" ca="1" si="4"/>
        <v>273</v>
      </c>
      <c r="I45" s="426">
        <v>3</v>
      </c>
      <c r="J45" s="427" t="str">
        <f>VLOOKUP(I45,Secteurs!$A$2:$C$4,3)</f>
        <v>Armel SOKAMBA</v>
      </c>
      <c r="K45" s="464"/>
      <c r="L45" s="465">
        <v>1</v>
      </c>
      <c r="M45" s="465"/>
      <c r="N45" s="465"/>
      <c r="O45" s="465"/>
      <c r="P45" s="466"/>
      <c r="Q45" s="433">
        <f t="shared" si="5"/>
        <v>0</v>
      </c>
      <c r="R45" s="434">
        <f t="shared" si="5"/>
        <v>182</v>
      </c>
      <c r="S45" s="434">
        <f t="shared" si="5"/>
        <v>0</v>
      </c>
      <c r="T45" s="434">
        <f t="shared" si="5"/>
        <v>0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497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46035</v>
      </c>
      <c r="H46" s="425">
        <f t="shared" ca="1" si="4"/>
        <v>273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/>
      <c r="P46" s="466">
        <v>0.5</v>
      </c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105</v>
      </c>
      <c r="U46" s="434">
        <f t="shared" si="5"/>
        <v>0</v>
      </c>
      <c r="V46" s="435">
        <f t="shared" si="5"/>
        <v>105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46036</v>
      </c>
      <c r="H47" s="425">
        <f t="shared" ca="1" si="4"/>
        <v>272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0.5</v>
      </c>
      <c r="O47" s="465">
        <v>0.5</v>
      </c>
      <c r="P47" s="466"/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91</v>
      </c>
      <c r="U47" s="434">
        <f t="shared" si="5"/>
        <v>91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46034</v>
      </c>
      <c r="H48" s="425">
        <f t="shared" ca="1" si="4"/>
        <v>274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49</v>
      </c>
      <c r="U48" s="434">
        <f t="shared" si="5"/>
        <v>0</v>
      </c>
      <c r="V48" s="435">
        <f t="shared" si="5"/>
        <v>0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46034</v>
      </c>
      <c r="H49" s="425">
        <f t="shared" ca="1" si="4"/>
        <v>274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42</v>
      </c>
      <c r="U49" s="434">
        <f t="shared" si="5"/>
        <v>0</v>
      </c>
      <c r="V49" s="435">
        <f t="shared" si="5"/>
        <v>0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46037</v>
      </c>
      <c r="H50" s="425">
        <f t="shared" ca="1" si="4"/>
        <v>271</v>
      </c>
      <c r="I50" s="426">
        <v>1</v>
      </c>
      <c r="J50" s="427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49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46035</v>
      </c>
      <c r="H51" s="425">
        <f t="shared" ca="1" si="4"/>
        <v>273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49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4"/>
        <v>270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278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279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16</v>
      </c>
      <c r="F55" s="423">
        <f t="shared" si="0"/>
        <v>112</v>
      </c>
      <c r="G55" s="424">
        <v>46035</v>
      </c>
      <c r="H55" s="425">
        <f t="shared" ca="1" si="4"/>
        <v>273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56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56</v>
      </c>
      <c r="W55" s="436">
        <f t="shared" si="6"/>
        <v>112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46035</v>
      </c>
      <c r="H56" s="425">
        <f t="shared" ca="1" si="4"/>
        <v>273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33">
        <f t="shared" si="5"/>
        <v>105</v>
      </c>
      <c r="R56" s="434">
        <f t="shared" si="5"/>
        <v>0</v>
      </c>
      <c r="S56" s="434">
        <f t="shared" si="5"/>
        <v>52.5</v>
      </c>
      <c r="T56" s="434">
        <f t="shared" si="5"/>
        <v>52.5</v>
      </c>
      <c r="U56" s="434">
        <f t="shared" si="5"/>
        <v>0</v>
      </c>
      <c r="V56" s="435">
        <f t="shared" si="5"/>
        <v>0</v>
      </c>
      <c r="W56" s="436">
        <f t="shared" si="6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54</v>
      </c>
      <c r="F57" s="423">
        <f t="shared" si="0"/>
        <v>378</v>
      </c>
      <c r="G57" s="424">
        <v>46035</v>
      </c>
      <c r="H57" s="425">
        <f t="shared" ca="1" si="4"/>
        <v>273</v>
      </c>
      <c r="I57" s="426">
        <v>1</v>
      </c>
      <c r="J57" s="427" t="str">
        <f>VLOOKUP(I57,Secteurs!$A$2:$C$4,3)</f>
        <v>Alexis MABOUNDA</v>
      </c>
      <c r="K57" s="464"/>
      <c r="L57" s="465"/>
      <c r="M57" s="465"/>
      <c r="N57" s="465">
        <v>0.5</v>
      </c>
      <c r="O57" s="465"/>
      <c r="P57" s="466">
        <v>0.5</v>
      </c>
      <c r="Q57" s="433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189</v>
      </c>
      <c r="U57" s="434">
        <f t="shared" si="5"/>
        <v>0</v>
      </c>
      <c r="V57" s="435">
        <f t="shared" si="5"/>
        <v>189</v>
      </c>
      <c r="W57" s="436">
        <f t="shared" si="6"/>
        <v>378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46036</v>
      </c>
      <c r="H58" s="425">
        <f t="shared" ca="1" si="4"/>
        <v>272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/>
      <c r="P58" s="466">
        <v>0.5</v>
      </c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98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280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280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280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280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280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280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46036</v>
      </c>
      <c r="H65" s="425">
        <f t="shared" ca="1" si="4"/>
        <v>272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46035</v>
      </c>
      <c r="H66" s="425">
        <f t="shared" ca="1" si="4"/>
        <v>273</v>
      </c>
      <c r="I66" s="426">
        <v>2</v>
      </c>
      <c r="J66" s="427" t="str">
        <f>VLOOKUP(I66,Secteurs!$A$2:$C$4,3)</f>
        <v>Félix OVOURA</v>
      </c>
      <c r="K66" s="464"/>
      <c r="L66" s="465"/>
      <c r="M66" s="465">
        <v>0.5</v>
      </c>
      <c r="N66" s="465"/>
      <c r="O66" s="465"/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84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280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278</v>
      </c>
      <c r="I68" s="426">
        <v>2</v>
      </c>
      <c r="J68" s="427" t="str">
        <f>VLOOKUP(I68,Secteurs!$A$2:$C$4,3)</f>
        <v>Félix OVOURA</v>
      </c>
      <c r="K68" s="464"/>
      <c r="L68" s="465">
        <v>0.25</v>
      </c>
      <c r="M68" s="465">
        <v>0.25</v>
      </c>
      <c r="N68" s="465"/>
      <c r="O68" s="465"/>
      <c r="P68" s="466">
        <v>0.5</v>
      </c>
      <c r="Q68" s="433">
        <f t="shared" si="5"/>
        <v>0</v>
      </c>
      <c r="R68" s="434">
        <f t="shared" si="5"/>
        <v>45.5</v>
      </c>
      <c r="S68" s="434">
        <f t="shared" si="5"/>
        <v>45.5</v>
      </c>
      <c r="T68" s="434">
        <f t="shared" si="5"/>
        <v>0</v>
      </c>
      <c r="U68" s="434">
        <f t="shared" si="5"/>
        <v>0</v>
      </c>
      <c r="V68" s="435">
        <f t="shared" si="5"/>
        <v>91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46034</v>
      </c>
      <c r="H69" s="425">
        <f t="shared" ca="1" si="8"/>
        <v>274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182</v>
      </c>
      <c r="W69" s="436">
        <f t="shared" si="6"/>
        <v>182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46037</v>
      </c>
      <c r="H70" s="425">
        <f t="shared" ca="1" si="8"/>
        <v>271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84</v>
      </c>
      <c r="V70" s="435">
        <f t="shared" si="5"/>
        <v>84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46042</v>
      </c>
      <c r="H71" s="425">
        <f t="shared" ca="1" si="8"/>
        <v>266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46037</v>
      </c>
      <c r="H72" s="425">
        <f t="shared" ca="1" si="8"/>
        <v>271</v>
      </c>
      <c r="I72" s="426">
        <v>2</v>
      </c>
      <c r="J72" s="427" t="str">
        <f>VLOOKUP(I72,Secteurs!$A$2:$C$4,3)</f>
        <v>Félix OVOURA</v>
      </c>
      <c r="K72" s="464"/>
      <c r="L72" s="465"/>
      <c r="M72" s="465"/>
      <c r="N72" s="465"/>
      <c r="O72" s="465">
        <v>0.5</v>
      </c>
      <c r="P72" s="466">
        <v>0.5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46034</v>
      </c>
      <c r="H73" s="425">
        <f t="shared" ca="1" si="8"/>
        <v>274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278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280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277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281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281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46038</v>
      </c>
      <c r="H79" s="425">
        <f t="shared" ca="1" si="8"/>
        <v>270</v>
      </c>
      <c r="I79" s="426">
        <v>3</v>
      </c>
      <c r="J79" s="427" t="str">
        <f>VLOOKUP(I79,Secteurs!$A$2:$C$4,3)</f>
        <v>Armel SOKAMBA</v>
      </c>
      <c r="K79" s="464"/>
      <c r="L79" s="465">
        <v>1</v>
      </c>
      <c r="M79" s="465"/>
      <c r="N79" s="465"/>
      <c r="O79" s="465"/>
      <c r="P79" s="466"/>
      <c r="Q79" s="433">
        <f t="shared" si="9"/>
        <v>0</v>
      </c>
      <c r="R79" s="434">
        <f t="shared" si="9"/>
        <v>140</v>
      </c>
      <c r="S79" s="434">
        <f t="shared" si="9"/>
        <v>0</v>
      </c>
      <c r="T79" s="434">
        <f t="shared" si="9"/>
        <v>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279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10</v>
      </c>
      <c r="F81" s="423">
        <f t="shared" si="0"/>
        <v>70</v>
      </c>
      <c r="G81" s="424">
        <v>46037</v>
      </c>
      <c r="H81" s="425">
        <f t="shared" ca="1" si="8"/>
        <v>271</v>
      </c>
      <c r="I81" s="426">
        <v>1</v>
      </c>
      <c r="J81" s="427" t="str">
        <f>VLOOKUP(I81,Secteurs!$A$2:$C$4,3)</f>
        <v>Alexis MABOUNDA</v>
      </c>
      <c r="K81" s="464">
        <v>0.5</v>
      </c>
      <c r="L81" s="465"/>
      <c r="M81" s="465"/>
      <c r="N81" s="465"/>
      <c r="O81" s="465"/>
      <c r="P81" s="466">
        <v>0.5</v>
      </c>
      <c r="Q81" s="433">
        <f t="shared" si="9"/>
        <v>35</v>
      </c>
      <c r="R81" s="434">
        <f t="shared" si="9"/>
        <v>0</v>
      </c>
      <c r="S81" s="434">
        <f t="shared" si="9"/>
        <v>0</v>
      </c>
      <c r="T81" s="434">
        <f t="shared" si="9"/>
        <v>0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46038</v>
      </c>
      <c r="H82" s="425">
        <f t="shared" ca="1" si="8"/>
        <v>270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>
        <v>0.5</v>
      </c>
      <c r="O82" s="465"/>
      <c r="P82" s="466"/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63</v>
      </c>
      <c r="U82" s="434">
        <f t="shared" si="9"/>
        <v>0</v>
      </c>
      <c r="V82" s="435">
        <f t="shared" si="9"/>
        <v>0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278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280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43" si="10">E85*7</f>
        <v>210</v>
      </c>
      <c r="G85" s="424">
        <v>46036</v>
      </c>
      <c r="H85" s="425">
        <f t="shared" ca="1" si="8"/>
        <v>272</v>
      </c>
      <c r="I85" s="426">
        <v>2</v>
      </c>
      <c r="J85" s="427" t="str">
        <f>VLOOKUP(I85,Secteurs!$A$2:$C$4,3)</f>
        <v>Félix OVOURA</v>
      </c>
      <c r="K85" s="464"/>
      <c r="L85" s="465">
        <v>0.5</v>
      </c>
      <c r="M85" s="465"/>
      <c r="N85" s="465">
        <v>0.25</v>
      </c>
      <c r="O85" s="465"/>
      <c r="P85" s="466">
        <v>0.25</v>
      </c>
      <c r="Q85" s="433">
        <f t="shared" si="9"/>
        <v>0</v>
      </c>
      <c r="R85" s="434">
        <f t="shared" si="9"/>
        <v>105</v>
      </c>
      <c r="S85" s="434">
        <f t="shared" si="9"/>
        <v>0</v>
      </c>
      <c r="T85" s="434">
        <f t="shared" si="9"/>
        <v>52.5</v>
      </c>
      <c r="U85" s="434">
        <f t="shared" si="9"/>
        <v>0</v>
      </c>
      <c r="V85" s="435">
        <f t="shared" si="9"/>
        <v>52.5</v>
      </c>
      <c r="W85" s="436">
        <f t="shared" si="6"/>
        <v>210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24</v>
      </c>
      <c r="F86" s="423">
        <f t="shared" si="10"/>
        <v>168</v>
      </c>
      <c r="G86" s="424">
        <v>46035</v>
      </c>
      <c r="H86" s="425">
        <f t="shared" ca="1" si="8"/>
        <v>273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9"/>
        <v>0</v>
      </c>
      <c r="R86" s="434">
        <f t="shared" si="9"/>
        <v>0</v>
      </c>
      <c r="S86" s="434">
        <f t="shared" si="9"/>
        <v>0</v>
      </c>
      <c r="T86" s="434">
        <f t="shared" si="9"/>
        <v>84</v>
      </c>
      <c r="U86" s="434">
        <f t="shared" si="9"/>
        <v>0</v>
      </c>
      <c r="V86" s="435">
        <f t="shared" si="9"/>
        <v>84</v>
      </c>
      <c r="W86" s="436">
        <f t="shared" si="6"/>
        <v>168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46035</v>
      </c>
      <c r="H87" s="425">
        <f t="shared" ca="1" si="8"/>
        <v>273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f t="shared" si="9"/>
        <v>91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45.5</v>
      </c>
      <c r="W87" s="436">
        <f t="shared" ref="W87:W143" si="12">SUM(Q87:V87)</f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14</v>
      </c>
      <c r="F88" s="423">
        <f t="shared" si="10"/>
        <v>98</v>
      </c>
      <c r="G88" s="424">
        <v>46035</v>
      </c>
      <c r="H88" s="425">
        <f t="shared" ca="1" si="8"/>
        <v>273</v>
      </c>
      <c r="I88" s="426">
        <v>1</v>
      </c>
      <c r="J88" s="427" t="str">
        <f>VLOOKUP(I88,Secteurs!$A$2:$C$4,3)</f>
        <v>Alexis MABOUNDA</v>
      </c>
      <c r="K88" s="464"/>
      <c r="L88" s="465">
        <v>0.5</v>
      </c>
      <c r="M88" s="465"/>
      <c r="N88" s="465">
        <v>0.5</v>
      </c>
      <c r="O88" s="465"/>
      <c r="P88" s="466"/>
      <c r="Q88" s="433">
        <f t="shared" si="9"/>
        <v>0</v>
      </c>
      <c r="R88" s="434">
        <f t="shared" si="9"/>
        <v>49</v>
      </c>
      <c r="S88" s="434">
        <f t="shared" si="9"/>
        <v>0</v>
      </c>
      <c r="T88" s="434">
        <f t="shared" si="9"/>
        <v>49</v>
      </c>
      <c r="U88" s="434">
        <f t="shared" si="9"/>
        <v>0</v>
      </c>
      <c r="V88" s="435">
        <f t="shared" si="9"/>
        <v>0</v>
      </c>
      <c r="W88" s="436">
        <f t="shared" si="12"/>
        <v>98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46035</v>
      </c>
      <c r="H89" s="425">
        <f t="shared" ca="1" si="8"/>
        <v>273</v>
      </c>
      <c r="I89" s="426">
        <v>1</v>
      </c>
      <c r="J89" s="427" t="str">
        <f>VLOOKUP(I89,Secteurs!$A$2:$C$4,3)</f>
        <v>Alexis MABOUNDA</v>
      </c>
      <c r="K89" s="464"/>
      <c r="L89" s="465">
        <v>0.5</v>
      </c>
      <c r="M89" s="465"/>
      <c r="N89" s="465">
        <v>0.5</v>
      </c>
      <c r="O89" s="465"/>
      <c r="P89" s="466"/>
      <c r="Q89" s="433">
        <f t="shared" si="9"/>
        <v>0</v>
      </c>
      <c r="R89" s="434">
        <f t="shared" si="9"/>
        <v>84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0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46035</v>
      </c>
      <c r="H90" s="425">
        <f t="shared" ca="1" si="8"/>
        <v>273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42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84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46037</v>
      </c>
      <c r="H91" s="425">
        <f t="shared" ca="1" si="8"/>
        <v>271</v>
      </c>
      <c r="I91" s="426">
        <v>2</v>
      </c>
      <c r="J91" s="427" t="str">
        <f>VLOOKUP(I91,Secteurs!$A$2:$C$4,3)</f>
        <v>Félix OVOURA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46035</v>
      </c>
      <c r="H92" s="425">
        <f t="shared" ca="1" si="8"/>
        <v>273</v>
      </c>
      <c r="I92" s="441">
        <v>1</v>
      </c>
      <c r="J92" s="427" t="str">
        <f>VLOOKUP(I92,Secteurs!$A$2:$C$4,3)</f>
        <v>Alexis MABOUNDA</v>
      </c>
      <c r="K92" s="464"/>
      <c r="L92" s="465">
        <v>0.25</v>
      </c>
      <c r="M92" s="465"/>
      <c r="N92" s="465">
        <v>0.5</v>
      </c>
      <c r="O92" s="465"/>
      <c r="P92" s="466">
        <v>0.25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46034</v>
      </c>
      <c r="H93" s="425">
        <f t="shared" ca="1" si="8"/>
        <v>274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/>
      <c r="O93" s="465"/>
      <c r="P93" s="466">
        <v>0.5</v>
      </c>
      <c r="Q93" s="433">
        <f t="shared" si="9"/>
        <v>0</v>
      </c>
      <c r="R93" s="434">
        <v>98</v>
      </c>
      <c r="S93" s="434">
        <f t="shared" si="9"/>
        <v>0</v>
      </c>
      <c r="T93" s="434">
        <f t="shared" si="9"/>
        <v>0</v>
      </c>
      <c r="U93" s="434">
        <f t="shared" si="9"/>
        <v>0</v>
      </c>
      <c r="V93" s="435">
        <f t="shared" si="9"/>
        <v>98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500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46037</v>
      </c>
      <c r="H94" s="425">
        <f t="shared" ca="1" si="8"/>
        <v>271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278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500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46035</v>
      </c>
      <c r="H96" s="425">
        <f t="shared" ca="1" si="8"/>
        <v>273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46034</v>
      </c>
      <c r="H97" s="425">
        <f t="shared" ca="1" si="8"/>
        <v>274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0"/>
        <v>28</v>
      </c>
      <c r="G98" s="424">
        <v>46036</v>
      </c>
      <c r="H98" s="425">
        <f t="shared" ca="1" si="8"/>
        <v>272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14</v>
      </c>
      <c r="U98" s="434">
        <f t="shared" si="9"/>
        <v>14</v>
      </c>
      <c r="V98" s="435">
        <f t="shared" si="9"/>
        <v>0</v>
      </c>
      <c r="W98" s="436">
        <f t="shared" si="12"/>
        <v>28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46038</v>
      </c>
      <c r="H99" s="425">
        <f t="shared" ca="1" si="8"/>
        <v>270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46035</v>
      </c>
      <c r="H100" s="425">
        <f t="shared" ca="1" si="8"/>
        <v>273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46036</v>
      </c>
      <c r="H101" s="425">
        <f t="shared" ca="1" si="8"/>
        <v>272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0.5</v>
      </c>
      <c r="O101" s="465">
        <v>0.5</v>
      </c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70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46036</v>
      </c>
      <c r="H102" s="425">
        <f t="shared" ca="1" si="8"/>
        <v>272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500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46035</v>
      </c>
      <c r="H103" s="425">
        <f t="shared" ca="1" si="8"/>
        <v>273</v>
      </c>
      <c r="I103" s="426">
        <v>3</v>
      </c>
      <c r="J103" s="427" t="str">
        <f>VLOOKUP(I103,Secteurs!$A$2:$C$4,3)</f>
        <v>Armel SOKAMBA</v>
      </c>
      <c r="K103" s="464"/>
      <c r="L103" s="465"/>
      <c r="M103" s="465"/>
      <c r="N103" s="465"/>
      <c r="O103" s="465">
        <v>1</v>
      </c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0</v>
      </c>
      <c r="U103" s="434">
        <f t="shared" si="9"/>
        <v>252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46034</v>
      </c>
      <c r="H104" s="425">
        <f t="shared" ca="1" si="8"/>
        <v>274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28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46036</v>
      </c>
      <c r="H105" s="425">
        <f t="shared" ca="1" si="8"/>
        <v>272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46038</v>
      </c>
      <c r="H106" s="425">
        <f t="shared" ca="1" si="8"/>
        <v>270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70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46035</v>
      </c>
      <c r="H107" s="425">
        <f t="shared" ca="1" si="8"/>
        <v>273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9"/>
        <v>0</v>
      </c>
      <c r="R107" s="434">
        <f t="shared" si="9"/>
        <v>84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84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0"/>
        <v>210</v>
      </c>
      <c r="G108" s="424">
        <v>46034</v>
      </c>
      <c r="H108" s="425">
        <f t="shared" ca="1" si="8"/>
        <v>274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105</v>
      </c>
      <c r="R108" s="434">
        <f t="shared" si="9"/>
        <v>0</v>
      </c>
      <c r="S108" s="434">
        <f t="shared" si="9"/>
        <v>0</v>
      </c>
      <c r="T108" s="434">
        <f t="shared" si="9"/>
        <v>105</v>
      </c>
      <c r="U108" s="434">
        <f t="shared" si="9"/>
        <v>0</v>
      </c>
      <c r="V108" s="435">
        <f t="shared" si="9"/>
        <v>0</v>
      </c>
      <c r="W108" s="436">
        <f t="shared" si="12"/>
        <v>210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46037</v>
      </c>
      <c r="H109" s="425">
        <f t="shared" ca="1" si="8"/>
        <v>271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70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280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280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46035</v>
      </c>
      <c r="H112" s="425">
        <f t="shared" ca="1" si="8"/>
        <v>273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9"/>
        <v>0</v>
      </c>
      <c r="R112" s="434">
        <f t="shared" si="9"/>
        <v>140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281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278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278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0"/>
        <v>182</v>
      </c>
      <c r="G116" s="424">
        <v>46034</v>
      </c>
      <c r="H116" s="425">
        <f t="shared" ca="1" si="8"/>
        <v>274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91</v>
      </c>
      <c r="S116" s="434">
        <f t="shared" si="9"/>
        <v>91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182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277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46035</v>
      </c>
      <c r="H118" s="425">
        <f t="shared" ca="1" si="8"/>
        <v>273</v>
      </c>
      <c r="I118" s="443">
        <v>2</v>
      </c>
      <c r="J118" s="427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0"/>
        <v>70</v>
      </c>
      <c r="G119" s="424">
        <v>46037</v>
      </c>
      <c r="H119" s="425">
        <f t="shared" ca="1" si="8"/>
        <v>271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35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35</v>
      </c>
      <c r="W119" s="436">
        <f t="shared" si="12"/>
        <v>70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280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0"/>
        <v>56</v>
      </c>
      <c r="G121" s="424">
        <v>46035</v>
      </c>
      <c r="H121" s="425">
        <f t="shared" ca="1" si="8"/>
        <v>273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56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56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0"/>
        <v>56</v>
      </c>
      <c r="G122" s="424">
        <v>46035</v>
      </c>
      <c r="H122" s="425">
        <f t="shared" ca="1" si="8"/>
        <v>273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56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56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279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46038</v>
      </c>
      <c r="H126" s="425">
        <f t="shared" ca="1" si="8"/>
        <v>270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3"/>
        <v>98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0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46038</v>
      </c>
      <c r="H127" s="425">
        <f t="shared" ca="1" si="8"/>
        <v>270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70</v>
      </c>
      <c r="U127" s="434">
        <f t="shared" si="13"/>
        <v>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0"/>
        <v>0</v>
      </c>
      <c r="G128" s="502">
        <v>46034</v>
      </c>
      <c r="H128" s="425" t="str">
        <f t="shared" ca="1" si="8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0</v>
      </c>
      <c r="W128" s="436">
        <f t="shared" si="12"/>
        <v>0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278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46035</v>
      </c>
      <c r="H130" s="425">
        <f t="shared" ca="1" si="8"/>
        <v>273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46037</v>
      </c>
      <c r="H131" s="425">
        <f ca="1">+IF(A131=1,(+TODAY())-G131,"Sans objet")</f>
        <v>271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3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0"/>
        <v>70</v>
      </c>
      <c r="G132" s="424">
        <v>46034</v>
      </c>
      <c r="H132" s="425">
        <f ca="1">+IF(A132=1,(+TODAY())-G132,"Sans objet")</f>
        <v>274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3"/>
        <v>70</v>
      </c>
      <c r="R132" s="434">
        <f t="shared" si="13"/>
        <v>0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70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27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46035</v>
      </c>
      <c r="H134" s="425">
        <f t="shared" ca="1" si="15"/>
        <v>273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0"/>
        <v>154</v>
      </c>
      <c r="G135" s="424">
        <v>46035</v>
      </c>
      <c r="H135" s="425">
        <f t="shared" ca="1" si="15"/>
        <v>273</v>
      </c>
      <c r="I135" s="426">
        <v>1</v>
      </c>
      <c r="J135" s="427" t="str">
        <f>VLOOKUP(I135,Secteurs!$A$2:$C$4,3)</f>
        <v>Alexis MABOUNDA</v>
      </c>
      <c r="K135" s="464"/>
      <c r="L135" s="465">
        <v>0.5</v>
      </c>
      <c r="M135" s="465"/>
      <c r="N135" s="465">
        <v>0.5</v>
      </c>
      <c r="O135" s="465"/>
      <c r="P135" s="466"/>
      <c r="Q135" s="433">
        <f t="shared" si="13"/>
        <v>0</v>
      </c>
      <c r="R135" s="434">
        <f t="shared" si="13"/>
        <v>77</v>
      </c>
      <c r="S135" s="434">
        <f t="shared" si="13"/>
        <v>0</v>
      </c>
      <c r="T135" s="434">
        <f t="shared" si="13"/>
        <v>77</v>
      </c>
      <c r="U135" s="434">
        <f t="shared" si="13"/>
        <v>0</v>
      </c>
      <c r="V135" s="435">
        <f t="shared" si="13"/>
        <v>0</v>
      </c>
      <c r="W135" s="436">
        <f t="shared" si="12"/>
        <v>154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46035</v>
      </c>
      <c r="H136" s="425">
        <f t="shared" ca="1" si="15"/>
        <v>273</v>
      </c>
      <c r="I136" s="443">
        <v>2</v>
      </c>
      <c r="J136" s="427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278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46037</v>
      </c>
      <c r="H138" s="425">
        <f t="shared" ca="1" si="8"/>
        <v>271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0"/>
        <v>14</v>
      </c>
      <c r="G139" s="424">
        <v>46037</v>
      </c>
      <c r="H139" s="425">
        <f ca="1">+IF(A139=1,(+TODAY())-G139,"Sans objet")</f>
        <v>271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3" si="16">+$F139*K139</f>
        <v>0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14</v>
      </c>
      <c r="W139" s="436">
        <f t="shared" si="12"/>
        <v>14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360</v>
      </c>
      <c r="C140" s="442" t="s">
        <v>348</v>
      </c>
      <c r="D140" s="442" t="s">
        <v>36</v>
      </c>
      <c r="E140" s="446">
        <v>2</v>
      </c>
      <c r="F140" s="423">
        <f t="shared" si="10"/>
        <v>14</v>
      </c>
      <c r="G140" s="424">
        <v>46037</v>
      </c>
      <c r="H140" s="425">
        <f ca="1">+IF(A140=1,(+TODAY())-G140,"Sans objet")</f>
        <v>271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/>
      <c r="O140" s="448"/>
      <c r="P140" s="449">
        <v>1</v>
      </c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f t="shared" si="16"/>
        <v>0</v>
      </c>
      <c r="V140" s="451">
        <f t="shared" si="16"/>
        <v>14</v>
      </c>
      <c r="W140" s="436">
        <f t="shared" si="12"/>
        <v>14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350</v>
      </c>
      <c r="C141" s="501" t="s">
        <v>123</v>
      </c>
      <c r="D141" s="442" t="s">
        <v>36</v>
      </c>
      <c r="E141" s="446">
        <v>4</v>
      </c>
      <c r="F141" s="423">
        <f t="shared" si="10"/>
        <v>28</v>
      </c>
      <c r="G141" s="424">
        <v>46035</v>
      </c>
      <c r="H141" s="425">
        <f ca="1">+IF(A141=1,(+TODAY())-G141,"Sans objet")</f>
        <v>273</v>
      </c>
      <c r="I141" s="426">
        <v>3</v>
      </c>
      <c r="J141" s="427" t="str">
        <f>VLOOKUP(I141,Secteurs!$A$2:$C$4,3)</f>
        <v>Armel SOKAMBA</v>
      </c>
      <c r="K141" s="447">
        <v>1</v>
      </c>
      <c r="L141" s="448"/>
      <c r="M141" s="448"/>
      <c r="N141" s="448"/>
      <c r="O141" s="448"/>
      <c r="P141" s="449"/>
      <c r="Q141" s="433">
        <f t="shared" si="16"/>
        <v>28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0</v>
      </c>
      <c r="W141" s="436">
        <f t="shared" si="12"/>
        <v>28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4"/>
        <v>1</v>
      </c>
      <c r="B142" s="445" t="s">
        <v>353</v>
      </c>
      <c r="C142" s="442" t="s">
        <v>123</v>
      </c>
      <c r="D142" s="442" t="s">
        <v>36</v>
      </c>
      <c r="E142" s="446">
        <v>10</v>
      </c>
      <c r="F142" s="423">
        <f t="shared" si="10"/>
        <v>70</v>
      </c>
      <c r="G142" s="424">
        <v>46034</v>
      </c>
      <c r="H142" s="425">
        <f t="shared" ref="H142:H143" ca="1" si="17">+IF(A142=1,(+TODAY())-G142,"Sans objet")</f>
        <v>274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>
        <v>1</v>
      </c>
      <c r="O142" s="448"/>
      <c r="P142" s="449"/>
      <c r="Q142" s="433">
        <f t="shared" si="16"/>
        <v>0</v>
      </c>
      <c r="R142" s="450">
        <f t="shared" si="16"/>
        <v>0</v>
      </c>
      <c r="S142" s="450">
        <f t="shared" si="16"/>
        <v>0</v>
      </c>
      <c r="T142" s="450">
        <f t="shared" si="16"/>
        <v>70</v>
      </c>
      <c r="U142" s="450">
        <f t="shared" si="16"/>
        <v>0</v>
      </c>
      <c r="V142" s="451">
        <f t="shared" si="16"/>
        <v>0</v>
      </c>
      <c r="W142" s="436">
        <f t="shared" si="12"/>
        <v>70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4"/>
        <v>1</v>
      </c>
      <c r="B143" s="445" t="s">
        <v>357</v>
      </c>
      <c r="C143" s="442" t="s">
        <v>35</v>
      </c>
      <c r="D143" s="442" t="s">
        <v>36</v>
      </c>
      <c r="E143" s="446">
        <v>20</v>
      </c>
      <c r="F143" s="423">
        <f t="shared" si="10"/>
        <v>140</v>
      </c>
      <c r="G143" s="424">
        <v>46029</v>
      </c>
      <c r="H143" s="425">
        <f t="shared" ca="1" si="17"/>
        <v>279</v>
      </c>
      <c r="I143" s="426">
        <v>2</v>
      </c>
      <c r="J143" s="427" t="str">
        <f>VLOOKUP(I143,Secteurs!$A$2:$C$4,3)</f>
        <v>Félix OVOURA</v>
      </c>
      <c r="K143" s="447">
        <v>0.5</v>
      </c>
      <c r="L143" s="448"/>
      <c r="M143" s="448"/>
      <c r="N143" s="448"/>
      <c r="O143" s="448"/>
      <c r="P143" s="449">
        <v>0.5</v>
      </c>
      <c r="Q143" s="433">
        <f t="shared" si="16"/>
        <v>70</v>
      </c>
      <c r="R143" s="450">
        <f t="shared" si="16"/>
        <v>0</v>
      </c>
      <c r="S143" s="450">
        <f t="shared" si="16"/>
        <v>0</v>
      </c>
      <c r="T143" s="450">
        <f t="shared" si="16"/>
        <v>0</v>
      </c>
      <c r="U143" s="450">
        <f t="shared" si="16"/>
        <v>0</v>
      </c>
      <c r="V143" s="451">
        <f t="shared" si="16"/>
        <v>70</v>
      </c>
      <c r="W143" s="436">
        <f t="shared" si="12"/>
        <v>140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327"/>
      <c r="B144" s="328"/>
      <c r="C144" s="402"/>
      <c r="D144" s="402"/>
      <c r="E144" s="329"/>
      <c r="F144" s="330"/>
      <c r="G144" s="331"/>
      <c r="H144" s="331"/>
      <c r="I144" s="332"/>
      <c r="J144" s="332"/>
      <c r="K144" s="333"/>
      <c r="L144" s="334"/>
      <c r="M144" s="334"/>
      <c r="N144" s="334"/>
      <c r="O144" s="334"/>
      <c r="P144" s="335"/>
      <c r="Q144" s="336"/>
      <c r="R144" s="337"/>
      <c r="S144" s="337"/>
      <c r="T144" s="337"/>
      <c r="U144" s="337"/>
      <c r="V144" s="338"/>
      <c r="W144" s="339"/>
      <c r="X144" s="340"/>
      <c r="Y144" s="307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341">
        <f>SUBTOTAL(9,A2:A144)</f>
        <v>140</v>
      </c>
      <c r="B145" s="341"/>
      <c r="C145" s="341"/>
      <c r="D145" s="404"/>
      <c r="E145" s="342">
        <f>SUBTOTAL(9,E2:E144)</f>
        <v>2820</v>
      </c>
      <c r="F145" s="456">
        <f>SUBTOTAL(9,F2:F144)</f>
        <v>19740</v>
      </c>
      <c r="G145" s="343"/>
      <c r="H145" s="344">
        <f ca="1">(SUBTOTAL(9,H2:H144))/A145</f>
        <v>274.75714285714287</v>
      </c>
      <c r="I145" s="345"/>
      <c r="J145" s="345"/>
      <c r="K145" s="346">
        <f>(SUBTOTAL(9,K2:K144))/P$155</f>
        <v>0.61643835616438358</v>
      </c>
      <c r="L145" s="347">
        <f>(SUBTOTAL(9,L2:L144))/Q$155</f>
        <v>0.58870967741935487</v>
      </c>
      <c r="M145" s="347">
        <f>(SUBTOTAL(9,M2:M144))/S$155</f>
        <v>0.47</v>
      </c>
      <c r="N145" s="347">
        <f>(SUBTOTAL(9,N2:N144))/T$155</f>
        <v>0.51351351351351349</v>
      </c>
      <c r="O145" s="347">
        <f>(SUBTOTAL(9,O2:O144))/U$155</f>
        <v>0.532258064516129</v>
      </c>
      <c r="P145" s="348">
        <f>(SUBTOTAL(9,P2:P144))/V$155</f>
        <v>0.55660377358490565</v>
      </c>
      <c r="Q145" s="457">
        <f t="shared" ref="Q145:W145" si="18">SUBTOTAL(9,Q2:Q144)</f>
        <v>6566</v>
      </c>
      <c r="R145" s="457">
        <f t="shared" si="18"/>
        <v>2499</v>
      </c>
      <c r="S145" s="457">
        <f t="shared" si="18"/>
        <v>1634.5</v>
      </c>
      <c r="T145" s="457">
        <f t="shared" si="18"/>
        <v>2614.5</v>
      </c>
      <c r="U145" s="457">
        <f t="shared" si="18"/>
        <v>2495.5</v>
      </c>
      <c r="V145" s="457">
        <f t="shared" si="18"/>
        <v>3930.5</v>
      </c>
      <c r="W145" s="457">
        <f t="shared" si="18"/>
        <v>19740</v>
      </c>
      <c r="X145" s="342"/>
      <c r="Y145" s="349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3.25">
      <c r="A146" s="107"/>
      <c r="B146" s="350"/>
      <c r="C146" s="473"/>
      <c r="D146" s="405"/>
      <c r="E146" s="107"/>
      <c r="F146" s="107"/>
      <c r="G146" s="107"/>
      <c r="H146" s="107"/>
      <c r="I146" s="107"/>
      <c r="J146" s="107"/>
      <c r="K146" s="321"/>
      <c r="L146" s="321"/>
      <c r="M146" s="321"/>
      <c r="N146" s="321"/>
      <c r="P146" s="321"/>
      <c r="Q146" s="460">
        <f>Q145/F145</f>
        <v>0.33262411347517729</v>
      </c>
      <c r="R146" s="460">
        <f>R145/F145</f>
        <v>0.12659574468085105</v>
      </c>
      <c r="S146" s="460">
        <f>S145/F145</f>
        <v>8.2801418439716307E-2</v>
      </c>
      <c r="T146" s="460">
        <f>T145/F145</f>
        <v>0.13244680851063831</v>
      </c>
      <c r="U146" s="460">
        <f>U145/F145</f>
        <v>0.12641843971631206</v>
      </c>
      <c r="V146" s="460">
        <f>V145/F145</f>
        <v>0.19911347517730496</v>
      </c>
      <c r="W146" s="321"/>
      <c r="X146" s="321"/>
      <c r="Y146" s="351"/>
      <c r="Z146" s="349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3.25">
      <c r="A147" s="107"/>
      <c r="B147" s="350"/>
      <c r="C147" s="473"/>
      <c r="D147" s="405"/>
      <c r="E147" s="107"/>
      <c r="F147" s="107"/>
      <c r="G147" s="107"/>
      <c r="H147" s="107"/>
      <c r="I147" s="107"/>
      <c r="J147" s="107"/>
      <c r="K147" s="321"/>
      <c r="L147" s="321"/>
      <c r="M147" s="321"/>
      <c r="N147" s="321"/>
      <c r="P147" s="321"/>
      <c r="Q147" s="460"/>
      <c r="R147" s="460"/>
      <c r="S147" s="460"/>
      <c r="T147" s="460"/>
      <c r="U147" s="460"/>
      <c r="V147" s="460"/>
      <c r="W147" s="321"/>
      <c r="X147" s="321"/>
      <c r="Y147" s="351"/>
      <c r="Z147" s="349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1">
      <c r="A148" s="352" t="s">
        <v>267</v>
      </c>
      <c r="B148" s="353" t="s">
        <v>268</v>
      </c>
      <c r="C148" s="353"/>
      <c r="D148" s="406"/>
      <c r="E148" s="353" t="s">
        <v>269</v>
      </c>
      <c r="F148" s="87"/>
      <c r="G148" s="87"/>
      <c r="H148" s="87"/>
      <c r="I148" s="87"/>
      <c r="J148" s="87"/>
      <c r="O148" s="354" t="s">
        <v>270</v>
      </c>
      <c r="P148" s="355" t="s">
        <v>284</v>
      </c>
      <c r="Q148" s="356" t="s">
        <v>271</v>
      </c>
      <c r="R148" s="87" t="s">
        <v>24</v>
      </c>
      <c r="S148" s="87" t="s">
        <v>26</v>
      </c>
      <c r="T148" s="87" t="s">
        <v>27</v>
      </c>
      <c r="U148" s="357" t="s">
        <v>28</v>
      </c>
      <c r="V148" s="357" t="s">
        <v>29</v>
      </c>
      <c r="Y148" s="358"/>
      <c r="Z148" s="107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1">
      <c r="A149" s="359" t="s">
        <v>282</v>
      </c>
      <c r="B149" s="360">
        <f>+Q145</f>
        <v>6566</v>
      </c>
      <c r="C149" s="360"/>
      <c r="D149" s="407"/>
      <c r="E149" s="361">
        <f>B149/$F$145</f>
        <v>0.33262411347517729</v>
      </c>
      <c r="F149" s="107"/>
      <c r="G149" s="107"/>
      <c r="H149" s="107"/>
      <c r="I149" s="107"/>
      <c r="J149" s="107"/>
      <c r="O149" s="362">
        <v>0.25</v>
      </c>
      <c r="P149" s="363">
        <f t="shared" ref="P149:Q152" si="19">+SUMIF(K$2:K$144,$O149,$A$2:$A$144)</f>
        <v>0</v>
      </c>
      <c r="Q149" s="364">
        <f t="shared" si="19"/>
        <v>3</v>
      </c>
      <c r="R149" s="365">
        <f>+P149+Q149</f>
        <v>3</v>
      </c>
      <c r="S149" s="365">
        <f t="shared" ref="S149:V152" si="20">+SUMIF(M$2:M$144,$O149,$A$2:$A$144)</f>
        <v>9</v>
      </c>
      <c r="T149" s="365">
        <f t="shared" si="20"/>
        <v>4</v>
      </c>
      <c r="U149" s="365">
        <f t="shared" si="20"/>
        <v>4</v>
      </c>
      <c r="V149" s="365">
        <f t="shared" si="20"/>
        <v>6</v>
      </c>
      <c r="W149" s="366"/>
      <c r="Y149" s="367"/>
      <c r="Z149" s="358"/>
      <c r="AA149" s="87"/>
      <c r="AB149" s="87"/>
      <c r="AC149" s="87"/>
      <c r="AD149" s="87"/>
      <c r="AE149" s="87"/>
      <c r="AF149" s="87"/>
      <c r="AG149" s="87"/>
      <c r="AH149" s="87"/>
    </row>
    <row r="150" spans="1:35" ht="18.75">
      <c r="A150" s="368" t="s">
        <v>271</v>
      </c>
      <c r="B150" s="369">
        <f>+R145</f>
        <v>2499</v>
      </c>
      <c r="C150" s="369"/>
      <c r="D150" s="408"/>
      <c r="E150" s="370">
        <f t="shared" ref="E150" si="21">B150/$F$145</f>
        <v>0.12659574468085105</v>
      </c>
      <c r="F150" s="107"/>
      <c r="G150" s="107"/>
      <c r="H150" s="107"/>
      <c r="I150" s="107"/>
      <c r="J150" s="107"/>
      <c r="O150" s="362">
        <v>0.5</v>
      </c>
      <c r="P150" s="363">
        <f t="shared" si="19"/>
        <v>54</v>
      </c>
      <c r="Q150" s="364">
        <f t="shared" si="19"/>
        <v>21</v>
      </c>
      <c r="R150" s="365">
        <f t="shared" ref="R150:R152" si="22">+P150+Q150</f>
        <v>75</v>
      </c>
      <c r="S150" s="365">
        <f t="shared" si="20"/>
        <v>13</v>
      </c>
      <c r="T150" s="365">
        <f t="shared" si="20"/>
        <v>30</v>
      </c>
      <c r="U150" s="365">
        <f t="shared" si="20"/>
        <v>23</v>
      </c>
      <c r="V150" s="365">
        <f t="shared" si="20"/>
        <v>38</v>
      </c>
      <c r="W150" s="366"/>
      <c r="Y150" s="371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24</v>
      </c>
      <c r="B151" s="372">
        <f>B149+B150</f>
        <v>9065</v>
      </c>
      <c r="C151" s="372"/>
      <c r="D151" s="409"/>
      <c r="E151" s="373">
        <f>B151/$F$145</f>
        <v>0.45921985815602839</v>
      </c>
      <c r="F151" s="374">
        <f>+E151-R156</f>
        <v>7.4341438703140472E-3</v>
      </c>
      <c r="G151" s="374"/>
      <c r="H151" s="374"/>
      <c r="I151" s="375"/>
      <c r="J151" s="375"/>
      <c r="O151" s="362">
        <v>0.75</v>
      </c>
      <c r="P151" s="363">
        <f t="shared" si="19"/>
        <v>4</v>
      </c>
      <c r="Q151" s="364">
        <f t="shared" si="19"/>
        <v>0</v>
      </c>
      <c r="R151" s="365">
        <f t="shared" si="22"/>
        <v>4</v>
      </c>
      <c r="S151" s="365">
        <f t="shared" si="20"/>
        <v>0</v>
      </c>
      <c r="T151" s="365">
        <f t="shared" si="20"/>
        <v>0</v>
      </c>
      <c r="U151" s="365">
        <f t="shared" si="20"/>
        <v>0</v>
      </c>
      <c r="V151" s="365">
        <f t="shared" si="20"/>
        <v>0</v>
      </c>
      <c r="W151" s="366"/>
      <c r="Y151" s="367"/>
      <c r="Z151" s="371"/>
      <c r="AA151" s="107"/>
      <c r="AB151" s="94"/>
      <c r="AC151" s="107"/>
      <c r="AD151" s="107"/>
      <c r="AE151" s="107"/>
      <c r="AF151" s="107"/>
      <c r="AG151" s="107"/>
      <c r="AH151" s="94"/>
      <c r="AI151" s="107"/>
    </row>
    <row r="152" spans="1:35" ht="21">
      <c r="A152" s="324" t="s">
        <v>26</v>
      </c>
      <c r="B152" s="372">
        <f>S145</f>
        <v>1634.5</v>
      </c>
      <c r="C152" s="372"/>
      <c r="D152" s="409"/>
      <c r="E152" s="373">
        <f>B152/$F$145</f>
        <v>8.2801418439716307E-2</v>
      </c>
      <c r="F152" s="374">
        <f>+E152-S156</f>
        <v>-1.1271529888551152E-3</v>
      </c>
      <c r="G152" s="374"/>
      <c r="H152" s="374"/>
      <c r="I152" s="375"/>
      <c r="J152" s="375"/>
      <c r="O152" s="362">
        <v>1</v>
      </c>
      <c r="P152" s="363">
        <f t="shared" si="19"/>
        <v>15</v>
      </c>
      <c r="Q152" s="364">
        <f t="shared" si="19"/>
        <v>7</v>
      </c>
      <c r="R152" s="365">
        <f t="shared" si="22"/>
        <v>22</v>
      </c>
      <c r="S152" s="365">
        <f t="shared" si="20"/>
        <v>3</v>
      </c>
      <c r="T152" s="365">
        <f t="shared" si="20"/>
        <v>3</v>
      </c>
      <c r="U152" s="365">
        <f t="shared" si="20"/>
        <v>4</v>
      </c>
      <c r="V152" s="365">
        <f t="shared" si="20"/>
        <v>9</v>
      </c>
      <c r="W152" s="366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>
      <c r="A153" s="324" t="s">
        <v>27</v>
      </c>
      <c r="B153" s="372">
        <f>T145</f>
        <v>2614.5</v>
      </c>
      <c r="C153" s="372"/>
      <c r="D153" s="409"/>
      <c r="E153" s="373">
        <f>B153/$F$145</f>
        <v>0.13244680851063831</v>
      </c>
      <c r="F153" s="374">
        <f>+E153-T156</f>
        <v>-3.2674772036473954E-3</v>
      </c>
      <c r="G153" s="374"/>
      <c r="H153" s="374"/>
      <c r="I153" s="375"/>
      <c r="J153" s="375"/>
      <c r="O153" s="376" t="s">
        <v>320</v>
      </c>
      <c r="P153" s="377">
        <f>+SUMPRODUCT($O$149:$O$152,P149:P152)/P155</f>
        <v>0.61643835616438358</v>
      </c>
      <c r="Q153" s="378">
        <f t="shared" ref="Q153:T153" si="23">+SUMPRODUCT($O$149:$O$152,Q149:Q152)/Q155</f>
        <v>0.58870967741935487</v>
      </c>
      <c r="R153" s="379">
        <f t="shared" si="23"/>
        <v>0.60817307692307687</v>
      </c>
      <c r="S153" s="379">
        <f>+SUMPRODUCT($O$149:$O$152,S149:S152)/S155</f>
        <v>0.47</v>
      </c>
      <c r="T153" s="379">
        <f t="shared" si="23"/>
        <v>0.51351351351351349</v>
      </c>
      <c r="U153" s="379">
        <f>+SUMPRODUCT($O$149:$O$152,U149:U152)/U155</f>
        <v>0.532258064516129</v>
      </c>
      <c r="V153" s="379">
        <f>+SUMPRODUCT($O$149:$O$152,V149:V152)/V155</f>
        <v>0.55660377358490565</v>
      </c>
      <c r="W153" s="380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24" t="s">
        <v>28</v>
      </c>
      <c r="B154" s="381">
        <f>U145</f>
        <v>2495.5</v>
      </c>
      <c r="C154" s="381"/>
      <c r="D154" s="410"/>
      <c r="E154" s="373">
        <f>B154/$F$145</f>
        <v>0.12641843971631206</v>
      </c>
      <c r="F154" s="374">
        <f>+E154-U156</f>
        <v>8.561296859169204E-3</v>
      </c>
      <c r="G154" s="374"/>
      <c r="H154" s="374"/>
      <c r="I154" s="375" t="s">
        <v>274</v>
      </c>
      <c r="J154" s="375"/>
      <c r="O154" s="376"/>
      <c r="P154" s="382">
        <f>+K145</f>
        <v>0.61643835616438358</v>
      </c>
      <c r="Q154" s="383">
        <f>+L145</f>
        <v>0.58870967741935487</v>
      </c>
      <c r="R154" s="384">
        <f>+(P154*P155+Q154*Q155)/R155</f>
        <v>0.60817307692307687</v>
      </c>
      <c r="S154" s="384">
        <f>+M145</f>
        <v>0.47</v>
      </c>
      <c r="T154" s="384">
        <f>+N145</f>
        <v>0.51351351351351349</v>
      </c>
      <c r="U154" s="384">
        <f>+O145</f>
        <v>0.532258064516129</v>
      </c>
      <c r="V154" s="384">
        <f>+P145</f>
        <v>0.55660377358490565</v>
      </c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24" t="s">
        <v>29</v>
      </c>
      <c r="B155" s="381">
        <f>V145</f>
        <v>3930.5</v>
      </c>
      <c r="C155" s="381"/>
      <c r="D155" s="410"/>
      <c r="E155" s="373">
        <f>B155/$F$145</f>
        <v>0.19911347517730496</v>
      </c>
      <c r="F155" s="374">
        <f>+E155-V156</f>
        <v>-1.1600810536980755E-2</v>
      </c>
      <c r="G155" s="374"/>
      <c r="H155" s="374"/>
      <c r="I155" s="375"/>
      <c r="J155" s="375"/>
      <c r="N155" s="385">
        <f>+A145</f>
        <v>140</v>
      </c>
      <c r="O155" s="386" t="s">
        <v>272</v>
      </c>
      <c r="P155" s="387">
        <f>SUM(P149:P152)</f>
        <v>73</v>
      </c>
      <c r="Q155" s="387">
        <f>SUM(Q149:Q152)</f>
        <v>31</v>
      </c>
      <c r="R155" s="388">
        <f>SUM(R149:R152)</f>
        <v>104</v>
      </c>
      <c r="S155" s="387">
        <f>SUM(S149:S152)</f>
        <v>25</v>
      </c>
      <c r="T155" s="387">
        <f t="shared" ref="T155" si="24">SUM(T149:T152)</f>
        <v>37</v>
      </c>
      <c r="U155" s="387">
        <f>SUM(U149:U152)</f>
        <v>31</v>
      </c>
      <c r="V155" s="387">
        <f>SUM(V149:V152)</f>
        <v>53</v>
      </c>
      <c r="W155" s="389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390" t="s">
        <v>30</v>
      </c>
      <c r="B156" s="391">
        <f>SUM(B151:B155)</f>
        <v>19740</v>
      </c>
      <c r="C156" s="391"/>
      <c r="D156" s="411"/>
      <c r="E156" s="392">
        <f>SUM(E151:E155)</f>
        <v>1</v>
      </c>
      <c r="F156" s="107"/>
      <c r="G156" s="107"/>
      <c r="H156" s="107"/>
      <c r="I156" s="107"/>
      <c r="J156" s="107"/>
      <c r="N156" s="393"/>
      <c r="O156" s="394" t="s">
        <v>273</v>
      </c>
      <c r="P156" s="395">
        <f>+(P154*P155)/$N$155</f>
        <v>0.32142857142857145</v>
      </c>
      <c r="Q156" s="396">
        <f t="shared" ref="Q156:V156" si="25">+(Q154*Q155)/$N$155</f>
        <v>0.13035714285714287</v>
      </c>
      <c r="R156" s="373">
        <f>+Q156+P156</f>
        <v>0.45178571428571435</v>
      </c>
      <c r="S156" s="373">
        <f t="shared" si="25"/>
        <v>8.3928571428571422E-2</v>
      </c>
      <c r="T156" s="373">
        <f t="shared" si="25"/>
        <v>0.1357142857142857</v>
      </c>
      <c r="U156" s="373">
        <f t="shared" si="25"/>
        <v>0.11785714285714285</v>
      </c>
      <c r="V156" s="373">
        <f t="shared" si="25"/>
        <v>0.21071428571428572</v>
      </c>
      <c r="W156" s="397"/>
      <c r="Y156" s="289"/>
      <c r="Z156" s="398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99"/>
      <c r="E157" s="107"/>
      <c r="F157" s="107"/>
      <c r="G157" s="107"/>
      <c r="H157" s="107"/>
      <c r="I157" s="107"/>
      <c r="J157" s="107"/>
      <c r="Y157" s="289"/>
      <c r="Z157" s="397"/>
      <c r="AA157" s="107"/>
      <c r="AB157" s="107"/>
      <c r="AC157" s="107"/>
      <c r="AD157" s="107"/>
      <c r="AE157" s="107"/>
      <c r="AF157" s="107"/>
      <c r="AG157" s="107"/>
      <c r="AH157" s="107"/>
      <c r="AI157" s="324"/>
    </row>
    <row r="158" spans="1:35" ht="18.75">
      <c r="A158" s="32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S158" s="107"/>
      <c r="T158" s="107"/>
      <c r="U158" s="107"/>
      <c r="V158" s="107"/>
      <c r="Z158" s="397"/>
      <c r="AA158" s="324"/>
      <c r="AB158" s="324"/>
      <c r="AC158" s="324"/>
      <c r="AD158" s="324"/>
      <c r="AE158" s="324"/>
      <c r="AF158" s="324"/>
      <c r="AG158" s="324"/>
      <c r="AH158" s="324"/>
      <c r="AI158" s="107"/>
    </row>
    <row r="159" spans="1:35" ht="18.75">
      <c r="A159" s="397"/>
      <c r="B159" s="397"/>
      <c r="C159" s="397"/>
      <c r="D159" s="493"/>
      <c r="E159" s="492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D160" s="494"/>
      <c r="E160" s="490"/>
      <c r="AA160" s="107"/>
      <c r="AB160" s="107"/>
      <c r="AC160" s="107"/>
      <c r="AD160" s="107"/>
      <c r="AE160" s="107"/>
      <c r="AF160" s="107"/>
      <c r="AG160" s="107"/>
      <c r="AH160" s="107"/>
    </row>
    <row r="161" spans="4:5">
      <c r="D161" s="494"/>
      <c r="E161" s="491"/>
    </row>
    <row r="162" spans="4:5">
      <c r="D162" s="494"/>
      <c r="E162" s="491"/>
    </row>
    <row r="163" spans="4:5">
      <c r="D163" s="494"/>
      <c r="E163" s="491"/>
    </row>
  </sheetData>
  <autoFilter ref="B1:W160" xr:uid="{F1F135F2-982D-4D2D-ADD4-0A2B9BDC9139}"/>
  <mergeCells count="1">
    <mergeCell ref="AB76:AC76"/>
  </mergeCells>
  <conditionalFormatting sqref="H2:H143">
    <cfRule type="cellIs" dxfId="305" priority="4" operator="lessThan">
      <formula>7</formula>
    </cfRule>
    <cfRule type="cellIs" dxfId="304" priority="5" operator="between">
      <formula>14</formula>
      <formula>7</formula>
    </cfRule>
    <cfRule type="cellIs" dxfId="303" priority="6" operator="greaterThan">
      <formula>14</formula>
    </cfRule>
  </conditionalFormatting>
  <conditionalFormatting sqref="H145">
    <cfRule type="cellIs" dxfId="302" priority="1" operator="lessThan">
      <formula>7</formula>
    </cfRule>
    <cfRule type="cellIs" dxfId="301" priority="2" operator="between">
      <formula>14</formula>
      <formula>7</formula>
    </cfRule>
    <cfRule type="cellIs" dxfId="30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956D-4EEC-4826-A575-C0781E6DA49E}">
  <dimension ref="A1:AN165"/>
  <sheetViews>
    <sheetView zoomScaleNormal="100" workbookViewId="0">
      <pane xSplit="6" ySplit="1" topLeftCell="G137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46045</v>
      </c>
      <c r="H2" s="425">
        <f t="shared" ref="H2:H33" ca="1" si="1">+IF(A2=1,(+TODAY())-G2,"Sans objet")</f>
        <v>263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2">+$F2*L2</f>
        <v>0</v>
      </c>
      <c r="S2" s="429">
        <f t="shared" si="2"/>
        <v>0</v>
      </c>
      <c r="T2" s="429">
        <f t="shared" si="2"/>
        <v>70</v>
      </c>
      <c r="U2" s="429">
        <f t="shared" si="2"/>
        <v>0</v>
      </c>
      <c r="V2" s="430">
        <f t="shared" si="2"/>
        <v>70</v>
      </c>
      <c r="W2" s="431">
        <f>SUM(Q2:V2)</f>
        <v>140</v>
      </c>
      <c r="X2" s="432"/>
      <c r="Y2" s="453">
        <f t="shared" ref="Y2:Y84" si="3">+W2-F2</f>
        <v>0</v>
      </c>
      <c r="Z2" s="306"/>
      <c r="AA2" s="314">
        <v>1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34</v>
      </c>
      <c r="F3" s="423">
        <f t="shared" si="0"/>
        <v>238</v>
      </c>
      <c r="G3" s="424">
        <v>46043</v>
      </c>
      <c r="H3" s="425">
        <f t="shared" ca="1" si="1"/>
        <v>265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0.5</v>
      </c>
      <c r="P3" s="466"/>
      <c r="Q3" s="433">
        <f t="shared" ref="Q3:V74" si="5">+$F3*K3</f>
        <v>0</v>
      </c>
      <c r="R3" s="434">
        <f t="shared" si="2"/>
        <v>0</v>
      </c>
      <c r="S3" s="434">
        <f t="shared" si="2"/>
        <v>119</v>
      </c>
      <c r="T3" s="434">
        <f t="shared" si="2"/>
        <v>0</v>
      </c>
      <c r="U3" s="434">
        <f t="shared" si="2"/>
        <v>119</v>
      </c>
      <c r="V3" s="435">
        <f t="shared" si="2"/>
        <v>0</v>
      </c>
      <c r="W3" s="436">
        <f>SUM(Q3:V3)</f>
        <v>238</v>
      </c>
      <c r="X3" s="437"/>
      <c r="Y3" s="453">
        <f t="shared" si="3"/>
        <v>0</v>
      </c>
      <c r="AA3" s="314">
        <v>2</v>
      </c>
      <c r="AB3" s="309">
        <v>0.35592618878637333</v>
      </c>
      <c r="AC3" s="310">
        <v>8.1263307310149038E-2</v>
      </c>
      <c r="AD3" s="311">
        <f>AB3+AC3</f>
        <v>0.43718949609652236</v>
      </c>
      <c r="AE3" s="312">
        <v>8.3569907735982968E-2</v>
      </c>
      <c r="AF3" s="312">
        <v>0.12668559261887863</v>
      </c>
      <c r="AG3" s="312">
        <v>0.11905606813342796</v>
      </c>
      <c r="AH3" s="312">
        <v>0.23349893541518807</v>
      </c>
      <c r="AI3" s="313">
        <f>SUM(AD3:AH3)</f>
        <v>1</v>
      </c>
    </row>
    <row r="4" spans="1:40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46043</v>
      </c>
      <c r="H4" s="425">
        <f t="shared" ca="1" si="1"/>
        <v>265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2"/>
        <v>0</v>
      </c>
      <c r="S4" s="434">
        <f t="shared" si="2"/>
        <v>0</v>
      </c>
      <c r="T4" s="434">
        <f t="shared" si="2"/>
        <v>0</v>
      </c>
      <c r="U4" s="434">
        <v>126</v>
      </c>
      <c r="V4" s="435">
        <f t="shared" si="2"/>
        <v>0</v>
      </c>
      <c r="W4" s="436">
        <f t="shared" ref="W4:W86" si="6">SUM(Q4:V4)</f>
        <v>378</v>
      </c>
      <c r="X4" s="437"/>
      <c r="Y4" s="453">
        <f t="shared" si="3"/>
        <v>0</v>
      </c>
      <c r="AA4" s="314">
        <v>3</v>
      </c>
      <c r="AB4" s="510">
        <v>0.33262411347517729</v>
      </c>
      <c r="AC4" s="510">
        <v>0.12659574468085105</v>
      </c>
      <c r="AD4" s="311">
        <f>AB4+AC4</f>
        <v>0.45921985815602834</v>
      </c>
      <c r="AE4" s="506">
        <v>8.2801418439716307E-2</v>
      </c>
      <c r="AF4" s="507">
        <v>0.13244680851063831</v>
      </c>
      <c r="AG4" s="507">
        <v>0.12641843971631206</v>
      </c>
      <c r="AH4" s="506">
        <v>0.19911347517730496</v>
      </c>
      <c r="AI4" s="313">
        <f>SUM(AD4:AH4)</f>
        <v>0.99999999999999989</v>
      </c>
    </row>
    <row r="5" spans="1:40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1"/>
        <v>271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2"/>
        <v>0</v>
      </c>
      <c r="S5" s="434">
        <f t="shared" si="2"/>
        <v>0</v>
      </c>
      <c r="T5" s="434">
        <f t="shared" si="2"/>
        <v>0</v>
      </c>
      <c r="U5" s="434">
        <f t="shared" si="2"/>
        <v>98</v>
      </c>
      <c r="V5" s="435">
        <f t="shared" si="2"/>
        <v>0</v>
      </c>
      <c r="W5" s="436">
        <f t="shared" si="6"/>
        <v>196</v>
      </c>
      <c r="X5" s="437"/>
      <c r="Y5" s="453">
        <f t="shared" si="3"/>
        <v>0</v>
      </c>
      <c r="Z5" s="107"/>
      <c r="AA5" s="504">
        <v>4</v>
      </c>
      <c r="AB5" s="510">
        <f>E151</f>
        <v>0.32180663373323926</v>
      </c>
      <c r="AC5" s="510">
        <f>E152</f>
        <v>9.6506704304869448E-2</v>
      </c>
      <c r="AD5" s="311">
        <f>AB5+AC5</f>
        <v>0.41831333803810872</v>
      </c>
      <c r="AE5" s="506">
        <f>E154</f>
        <v>0.10074100211714891</v>
      </c>
      <c r="AF5" s="506">
        <f>E155</f>
        <v>0.15067043048694426</v>
      </c>
      <c r="AG5" s="506">
        <f>E156</f>
        <v>9.9505998588567401E-2</v>
      </c>
      <c r="AH5" s="506">
        <f>E157</f>
        <v>0.23076923076923078</v>
      </c>
      <c r="AI5" s="313">
        <f>SUM(AD5:AH5)</f>
        <v>1.0000000000000002</v>
      </c>
    </row>
    <row r="6" spans="1:40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46042</v>
      </c>
      <c r="H6" s="425">
        <f t="shared" ca="1" si="1"/>
        <v>266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2"/>
        <v>0</v>
      </c>
      <c r="S6" s="434">
        <f t="shared" si="2"/>
        <v>0</v>
      </c>
      <c r="T6" s="434">
        <f t="shared" si="2"/>
        <v>0</v>
      </c>
      <c r="U6" s="434">
        <f t="shared" si="2"/>
        <v>70</v>
      </c>
      <c r="V6" s="435"/>
      <c r="W6" s="436">
        <f>SUM(Q6:V6)</f>
        <v>140</v>
      </c>
      <c r="X6" s="437"/>
      <c r="Y6" s="453">
        <f t="shared" si="3"/>
        <v>0</v>
      </c>
      <c r="Z6" s="307"/>
      <c r="AA6" s="315" t="s">
        <v>290</v>
      </c>
      <c r="AB6" s="316">
        <f>AB5-AB4</f>
        <v>-1.081747974193803E-2</v>
      </c>
      <c r="AC6" s="316">
        <f t="shared" ref="AC6:AH6" si="7">AC5-AC4</f>
        <v>-3.0089040375981604E-2</v>
      </c>
      <c r="AD6" s="316">
        <f t="shared" si="7"/>
        <v>-4.090652011791962E-2</v>
      </c>
      <c r="AE6" s="316">
        <f t="shared" si="7"/>
        <v>1.7939583677432605E-2</v>
      </c>
      <c r="AF6" s="316">
        <f t="shared" si="7"/>
        <v>1.8223621976305948E-2</v>
      </c>
      <c r="AG6" s="316">
        <f t="shared" si="7"/>
        <v>-2.6912441127744657E-2</v>
      </c>
      <c r="AH6" s="316">
        <f t="shared" si="7"/>
        <v>3.1655755591925822E-2</v>
      </c>
      <c r="AI6" s="314"/>
    </row>
    <row r="7" spans="1:40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1"/>
        <v>266</v>
      </c>
      <c r="I7" s="426">
        <v>3</v>
      </c>
      <c r="J7" s="427" t="s">
        <v>335</v>
      </c>
      <c r="K7" s="464">
        <v>0.5</v>
      </c>
      <c r="L7" s="465"/>
      <c r="M7" s="465"/>
      <c r="N7" s="465">
        <v>0.5</v>
      </c>
      <c r="O7" s="465"/>
      <c r="P7" s="466"/>
      <c r="Q7" s="433">
        <f t="shared" si="5"/>
        <v>91</v>
      </c>
      <c r="R7" s="434">
        <f t="shared" si="2"/>
        <v>0</v>
      </c>
      <c r="S7" s="434">
        <f t="shared" si="2"/>
        <v>0</v>
      </c>
      <c r="T7" s="434">
        <f t="shared" si="2"/>
        <v>91</v>
      </c>
      <c r="U7" s="434">
        <f t="shared" si="2"/>
        <v>0</v>
      </c>
      <c r="V7" s="435">
        <f t="shared" si="2"/>
        <v>0</v>
      </c>
      <c r="W7" s="436">
        <f>SUM(Q7:V7)</f>
        <v>182</v>
      </c>
      <c r="X7" s="437"/>
      <c r="Y7" s="453">
        <f t="shared" si="3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46041</v>
      </c>
      <c r="H8" s="425">
        <f t="shared" ca="1" si="1"/>
        <v>267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33">
        <f t="shared" si="5"/>
        <v>210</v>
      </c>
      <c r="R8" s="434">
        <f t="shared" si="2"/>
        <v>0</v>
      </c>
      <c r="S8" s="434">
        <f t="shared" si="2"/>
        <v>0</v>
      </c>
      <c r="T8" s="434">
        <f t="shared" si="2"/>
        <v>0</v>
      </c>
      <c r="U8" s="434">
        <f t="shared" si="2"/>
        <v>0</v>
      </c>
      <c r="V8" s="435">
        <f t="shared" si="2"/>
        <v>0</v>
      </c>
      <c r="W8" s="436">
        <f t="shared" si="6"/>
        <v>210</v>
      </c>
      <c r="X8" s="437"/>
      <c r="Y8" s="453">
        <f t="shared" si="3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1"/>
        <v>264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33">
        <f t="shared" si="5"/>
        <v>140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4">
        <f t="shared" si="2"/>
        <v>0</v>
      </c>
      <c r="V9" s="435">
        <f t="shared" si="2"/>
        <v>0</v>
      </c>
      <c r="W9" s="436">
        <f t="shared" si="6"/>
        <v>140</v>
      </c>
      <c r="X9" s="437"/>
      <c r="Y9" s="453">
        <f t="shared" si="3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18</v>
      </c>
      <c r="F10" s="423">
        <f t="shared" si="0"/>
        <v>126</v>
      </c>
      <c r="G10" s="424">
        <v>46045</v>
      </c>
      <c r="H10" s="425">
        <f t="shared" ca="1" si="1"/>
        <v>263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33">
        <f t="shared" si="5"/>
        <v>63</v>
      </c>
      <c r="R10" s="434">
        <f t="shared" si="2"/>
        <v>0</v>
      </c>
      <c r="S10" s="434">
        <f t="shared" si="2"/>
        <v>63</v>
      </c>
      <c r="T10" s="434">
        <f t="shared" si="2"/>
        <v>0</v>
      </c>
      <c r="U10" s="434">
        <f t="shared" si="2"/>
        <v>0</v>
      </c>
      <c r="V10" s="435">
        <f t="shared" si="2"/>
        <v>0</v>
      </c>
      <c r="W10" s="436">
        <f t="shared" si="6"/>
        <v>126</v>
      </c>
      <c r="X10" s="437"/>
      <c r="Y10" s="453">
        <f t="shared" si="3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46041</v>
      </c>
      <c r="H11" s="425">
        <f t="shared" ca="1" si="1"/>
        <v>267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33">
        <f t="shared" si="5"/>
        <v>182</v>
      </c>
      <c r="R11" s="434">
        <f t="shared" si="2"/>
        <v>0</v>
      </c>
      <c r="S11" s="434">
        <f t="shared" si="2"/>
        <v>0</v>
      </c>
      <c r="T11" s="434">
        <f t="shared" si="2"/>
        <v>0</v>
      </c>
      <c r="U11" s="434">
        <f t="shared" si="2"/>
        <v>0</v>
      </c>
      <c r="V11" s="435">
        <f t="shared" si="2"/>
        <v>0</v>
      </c>
      <c r="W11" s="436">
        <f t="shared" si="6"/>
        <v>182</v>
      </c>
      <c r="X11" s="437"/>
      <c r="Y11" s="453">
        <f t="shared" si="3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46043</v>
      </c>
      <c r="H12" s="425">
        <f t="shared" ca="1" si="1"/>
        <v>265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33">
        <f t="shared" si="5"/>
        <v>84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4">
        <f t="shared" si="2"/>
        <v>84</v>
      </c>
      <c r="V12" s="435">
        <f t="shared" si="2"/>
        <v>0</v>
      </c>
      <c r="W12" s="436">
        <f t="shared" si="6"/>
        <v>168</v>
      </c>
      <c r="X12" s="437"/>
      <c r="Y12" s="453">
        <f t="shared" si="3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46035</v>
      </c>
      <c r="H13" s="425">
        <f t="shared" ca="1" si="1"/>
        <v>273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33">
        <f t="shared" si="5"/>
        <v>126</v>
      </c>
      <c r="R13" s="434">
        <f t="shared" si="2"/>
        <v>0</v>
      </c>
      <c r="S13" s="434">
        <f t="shared" si="2"/>
        <v>0</v>
      </c>
      <c r="T13" s="434">
        <f t="shared" si="2"/>
        <v>0</v>
      </c>
      <c r="U13" s="434">
        <f t="shared" si="2"/>
        <v>0</v>
      </c>
      <c r="V13" s="435">
        <f t="shared" si="2"/>
        <v>126</v>
      </c>
      <c r="W13" s="436">
        <f t="shared" si="6"/>
        <v>252</v>
      </c>
      <c r="X13" s="437"/>
      <c r="Y13" s="453">
        <f t="shared" si="3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46037</v>
      </c>
      <c r="H14" s="425">
        <f t="shared" ca="1" si="1"/>
        <v>271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70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4">
        <f t="shared" si="2"/>
        <v>0</v>
      </c>
      <c r="V14" s="435">
        <f t="shared" si="2"/>
        <v>70</v>
      </c>
      <c r="W14" s="436">
        <f t="shared" si="6"/>
        <v>140</v>
      </c>
      <c r="X14" s="437"/>
      <c r="Y14" s="453">
        <f t="shared" si="3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46036</v>
      </c>
      <c r="H15" s="425">
        <f t="shared" ca="1" si="1"/>
        <v>272</v>
      </c>
      <c r="I15" s="426">
        <v>3</v>
      </c>
      <c r="J15" s="427" t="s">
        <v>334</v>
      </c>
      <c r="K15" s="464">
        <v>1</v>
      </c>
      <c r="L15" s="465"/>
      <c r="M15" s="465"/>
      <c r="N15" s="465"/>
      <c r="O15" s="465"/>
      <c r="P15" s="466"/>
      <c r="Q15" s="433">
        <f t="shared" si="5"/>
        <v>140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4">
        <f t="shared" si="2"/>
        <v>0</v>
      </c>
      <c r="V15" s="435">
        <f t="shared" si="2"/>
        <v>0</v>
      </c>
      <c r="W15" s="436">
        <f t="shared" si="6"/>
        <v>140</v>
      </c>
      <c r="X15" s="437"/>
      <c r="Y15" s="453">
        <f t="shared" si="3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24</v>
      </c>
      <c r="F16" s="423">
        <f t="shared" si="0"/>
        <v>168</v>
      </c>
      <c r="G16" s="424">
        <v>46036</v>
      </c>
      <c r="H16" s="425">
        <f t="shared" ca="1" si="1"/>
        <v>272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33">
        <f t="shared" si="5"/>
        <v>84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4">
        <f t="shared" si="2"/>
        <v>84</v>
      </c>
      <c r="V16" s="435">
        <f t="shared" si="2"/>
        <v>0</v>
      </c>
      <c r="W16" s="436">
        <f t="shared" si="6"/>
        <v>168</v>
      </c>
      <c r="X16" s="437"/>
      <c r="Y16" s="453">
        <f t="shared" si="3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46043</v>
      </c>
      <c r="H17" s="425">
        <f t="shared" ca="1" si="1"/>
        <v>265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112</v>
      </c>
      <c r="R17" s="434">
        <f t="shared" si="2"/>
        <v>0</v>
      </c>
      <c r="S17" s="434">
        <f t="shared" si="2"/>
        <v>0</v>
      </c>
      <c r="T17" s="434">
        <f t="shared" si="2"/>
        <v>0</v>
      </c>
      <c r="U17" s="434">
        <f t="shared" si="2"/>
        <v>0</v>
      </c>
      <c r="V17" s="435">
        <f t="shared" si="2"/>
        <v>112</v>
      </c>
      <c r="W17" s="436">
        <f t="shared" si="6"/>
        <v>224</v>
      </c>
      <c r="X17" s="437"/>
      <c r="Y17" s="453">
        <f t="shared" si="3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46035</v>
      </c>
      <c r="H18" s="425">
        <f t="shared" ca="1" si="1"/>
        <v>273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33">
        <f t="shared" si="5"/>
        <v>91</v>
      </c>
      <c r="R18" s="434">
        <f t="shared" si="2"/>
        <v>0</v>
      </c>
      <c r="S18" s="434">
        <f t="shared" si="2"/>
        <v>0</v>
      </c>
      <c r="T18" s="434">
        <f t="shared" si="2"/>
        <v>0</v>
      </c>
      <c r="U18" s="434">
        <f t="shared" si="2"/>
        <v>91</v>
      </c>
      <c r="V18" s="435">
        <f t="shared" si="2"/>
        <v>0</v>
      </c>
      <c r="W18" s="436">
        <f t="shared" si="6"/>
        <v>182</v>
      </c>
      <c r="X18" s="437"/>
      <c r="Y18" s="453">
        <f t="shared" si="3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46036</v>
      </c>
      <c r="H19" s="425">
        <f t="shared" ca="1" si="1"/>
        <v>272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161</v>
      </c>
      <c r="R19" s="434">
        <f t="shared" si="2"/>
        <v>0</v>
      </c>
      <c r="S19" s="434">
        <f t="shared" si="2"/>
        <v>161</v>
      </c>
      <c r="T19" s="434">
        <f t="shared" si="2"/>
        <v>0</v>
      </c>
      <c r="U19" s="434">
        <f t="shared" si="2"/>
        <v>0</v>
      </c>
      <c r="V19" s="435">
        <f t="shared" si="2"/>
        <v>0</v>
      </c>
      <c r="W19" s="436">
        <f t="shared" si="6"/>
        <v>322</v>
      </c>
      <c r="X19" s="437"/>
      <c r="Y19" s="453">
        <f t="shared" si="3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46035</v>
      </c>
      <c r="H20" s="425">
        <f t="shared" ca="1" si="1"/>
        <v>273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70</v>
      </c>
      <c r="R20" s="434">
        <f t="shared" si="2"/>
        <v>0</v>
      </c>
      <c r="S20" s="434">
        <f t="shared" si="2"/>
        <v>70</v>
      </c>
      <c r="T20" s="434">
        <f t="shared" si="2"/>
        <v>0</v>
      </c>
      <c r="U20" s="434">
        <f t="shared" si="2"/>
        <v>0</v>
      </c>
      <c r="V20" s="435">
        <f t="shared" si="2"/>
        <v>0</v>
      </c>
      <c r="W20" s="436">
        <f t="shared" si="6"/>
        <v>140</v>
      </c>
      <c r="X20" s="437"/>
      <c r="Y20" s="453">
        <f t="shared" si="3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46029</v>
      </c>
      <c r="H21" s="425">
        <f t="shared" ca="1" si="1"/>
        <v>279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33">
        <f t="shared" si="5"/>
        <v>136.5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4">
        <f t="shared" si="2"/>
        <v>0</v>
      </c>
      <c r="V21" s="435">
        <f t="shared" si="2"/>
        <v>45.5</v>
      </c>
      <c r="W21" s="436">
        <f t="shared" si="6"/>
        <v>182</v>
      </c>
      <c r="X21" s="437"/>
      <c r="Y21" s="453">
        <f t="shared" si="3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46031</v>
      </c>
      <c r="H22" s="425">
        <f t="shared" ca="1" si="1"/>
        <v>277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105</v>
      </c>
      <c r="R22" s="434">
        <f t="shared" si="2"/>
        <v>0</v>
      </c>
      <c r="S22" s="434">
        <f t="shared" si="2"/>
        <v>0</v>
      </c>
      <c r="T22" s="434">
        <f t="shared" si="2"/>
        <v>0</v>
      </c>
      <c r="U22" s="434">
        <f t="shared" si="2"/>
        <v>0</v>
      </c>
      <c r="V22" s="435">
        <f t="shared" si="2"/>
        <v>35</v>
      </c>
      <c r="W22" s="436">
        <f t="shared" si="6"/>
        <v>140</v>
      </c>
      <c r="X22" s="437"/>
      <c r="Y22" s="453">
        <f t="shared" si="3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1"/>
        <v>273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33">
        <f t="shared" si="5"/>
        <v>63</v>
      </c>
      <c r="R23" s="434">
        <f t="shared" si="2"/>
        <v>0</v>
      </c>
      <c r="S23" s="434">
        <f t="shared" si="2"/>
        <v>0</v>
      </c>
      <c r="T23" s="434">
        <f t="shared" si="2"/>
        <v>0</v>
      </c>
      <c r="U23" s="434">
        <f t="shared" si="2"/>
        <v>0</v>
      </c>
      <c r="V23" s="435">
        <f t="shared" si="2"/>
        <v>63</v>
      </c>
      <c r="W23" s="436">
        <f t="shared" si="6"/>
        <v>126</v>
      </c>
      <c r="X23" s="437"/>
      <c r="Y23" s="453">
        <f t="shared" si="3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1"/>
        <v>270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84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4">
        <f t="shared" si="2"/>
        <v>0</v>
      </c>
      <c r="V24" s="435">
        <f t="shared" si="2"/>
        <v>84</v>
      </c>
      <c r="W24" s="436">
        <f t="shared" si="6"/>
        <v>168</v>
      </c>
      <c r="X24" s="437"/>
      <c r="Y24" s="453">
        <f t="shared" si="3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46045</v>
      </c>
      <c r="H25" s="425">
        <f t="shared" ca="1" si="1"/>
        <v>263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33">
        <f t="shared" si="5"/>
        <v>77</v>
      </c>
      <c r="R25" s="434">
        <f t="shared" si="2"/>
        <v>0</v>
      </c>
      <c r="S25" s="434">
        <f t="shared" si="2"/>
        <v>77</v>
      </c>
      <c r="T25" s="434">
        <f t="shared" si="2"/>
        <v>0</v>
      </c>
      <c r="U25" s="434">
        <f t="shared" si="2"/>
        <v>0</v>
      </c>
      <c r="V25" s="435">
        <f t="shared" si="2"/>
        <v>0</v>
      </c>
      <c r="W25" s="436">
        <f t="shared" si="6"/>
        <v>154</v>
      </c>
      <c r="X25" s="437"/>
      <c r="Y25" s="453">
        <f t="shared" si="3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46035</v>
      </c>
      <c r="H26" s="425">
        <f t="shared" ca="1" si="1"/>
        <v>273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>
        <v>0.5</v>
      </c>
      <c r="O26" s="465"/>
      <c r="P26" s="466"/>
      <c r="Q26" s="433">
        <f t="shared" si="5"/>
        <v>70</v>
      </c>
      <c r="R26" s="434">
        <f t="shared" si="2"/>
        <v>0</v>
      </c>
      <c r="S26" s="434">
        <f t="shared" si="2"/>
        <v>0</v>
      </c>
      <c r="T26" s="434">
        <f t="shared" si="2"/>
        <v>70</v>
      </c>
      <c r="U26" s="434">
        <f t="shared" si="2"/>
        <v>0</v>
      </c>
      <c r="V26" s="435">
        <f t="shared" si="2"/>
        <v>0</v>
      </c>
      <c r="W26" s="436">
        <f t="shared" si="6"/>
        <v>140</v>
      </c>
      <c r="X26" s="437"/>
      <c r="Y26" s="453">
        <f t="shared" si="3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1"/>
        <v>264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2"/>
        <v>0</v>
      </c>
      <c r="S27" s="434">
        <f t="shared" si="2"/>
        <v>0</v>
      </c>
      <c r="T27" s="434">
        <f t="shared" si="2"/>
        <v>0</v>
      </c>
      <c r="U27" s="434">
        <f t="shared" si="2"/>
        <v>0</v>
      </c>
      <c r="V27" s="435">
        <f t="shared" si="2"/>
        <v>0</v>
      </c>
      <c r="W27" s="436">
        <f t="shared" si="6"/>
        <v>140</v>
      </c>
      <c r="X27" s="437"/>
      <c r="Y27" s="453">
        <f t="shared" si="3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46042</v>
      </c>
      <c r="H28" s="425">
        <f t="shared" ca="1" si="1"/>
        <v>266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182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4">
        <f t="shared" si="2"/>
        <v>0</v>
      </c>
      <c r="V28" s="435">
        <f t="shared" si="2"/>
        <v>0</v>
      </c>
      <c r="W28" s="436">
        <f t="shared" si="6"/>
        <v>182</v>
      </c>
      <c r="X28" s="437"/>
      <c r="Y28" s="453">
        <f t="shared" si="3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46030</v>
      </c>
      <c r="H29" s="425">
        <f t="shared" ca="1" si="1"/>
        <v>278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33">
        <f t="shared" si="5"/>
        <v>0</v>
      </c>
      <c r="R29" s="434">
        <f t="shared" si="2"/>
        <v>0</v>
      </c>
      <c r="S29" s="434">
        <f t="shared" si="2"/>
        <v>0</v>
      </c>
      <c r="T29" s="434">
        <f t="shared" si="2"/>
        <v>105</v>
      </c>
      <c r="U29" s="434">
        <f t="shared" si="2"/>
        <v>105</v>
      </c>
      <c r="V29" s="435">
        <f t="shared" si="2"/>
        <v>0</v>
      </c>
      <c r="W29" s="436">
        <f t="shared" si="6"/>
        <v>210</v>
      </c>
      <c r="X29" s="437"/>
      <c r="Y29" s="453">
        <f t="shared" si="3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46043</v>
      </c>
      <c r="H30" s="425">
        <f t="shared" ca="1" si="1"/>
        <v>265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33">
        <f t="shared" si="5"/>
        <v>147</v>
      </c>
      <c r="R30" s="434">
        <f t="shared" si="2"/>
        <v>0</v>
      </c>
      <c r="S30" s="434">
        <f t="shared" si="2"/>
        <v>0</v>
      </c>
      <c r="T30" s="434">
        <f t="shared" si="2"/>
        <v>49</v>
      </c>
      <c r="U30" s="434">
        <f t="shared" si="2"/>
        <v>0</v>
      </c>
      <c r="V30" s="435">
        <f t="shared" si="2"/>
        <v>0</v>
      </c>
      <c r="W30" s="436">
        <f t="shared" si="6"/>
        <v>196</v>
      </c>
      <c r="X30" s="437"/>
      <c r="Y30" s="453">
        <f t="shared" si="3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4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46043</v>
      </c>
      <c r="H31" s="425">
        <f t="shared" ca="1" si="1"/>
        <v>265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70</v>
      </c>
      <c r="R31" s="434">
        <f t="shared" si="2"/>
        <v>0</v>
      </c>
      <c r="S31" s="434">
        <f t="shared" si="2"/>
        <v>35</v>
      </c>
      <c r="T31" s="434">
        <f t="shared" si="2"/>
        <v>0</v>
      </c>
      <c r="U31" s="434">
        <f t="shared" si="2"/>
        <v>35</v>
      </c>
      <c r="V31" s="435">
        <f t="shared" si="2"/>
        <v>0</v>
      </c>
      <c r="W31" s="436">
        <f t="shared" si="6"/>
        <v>140</v>
      </c>
      <c r="X31" s="437"/>
      <c r="Y31" s="453">
        <f t="shared" si="3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46043</v>
      </c>
      <c r="H32" s="425">
        <f t="shared" ca="1" si="1"/>
        <v>265</v>
      </c>
      <c r="I32" s="426">
        <v>1</v>
      </c>
      <c r="J32" s="427" t="s">
        <v>335</v>
      </c>
      <c r="K32" s="464">
        <v>0.5</v>
      </c>
      <c r="L32" s="465"/>
      <c r="M32" s="465"/>
      <c r="N32" s="465">
        <v>0.5</v>
      </c>
      <c r="O32" s="465"/>
      <c r="P32" s="466"/>
      <c r="Q32" s="433">
        <f t="shared" si="5"/>
        <v>91</v>
      </c>
      <c r="R32" s="434">
        <f t="shared" si="2"/>
        <v>0</v>
      </c>
      <c r="S32" s="434">
        <f t="shared" si="2"/>
        <v>0</v>
      </c>
      <c r="T32" s="434">
        <f t="shared" si="2"/>
        <v>91</v>
      </c>
      <c r="U32" s="434">
        <f t="shared" si="2"/>
        <v>0</v>
      </c>
      <c r="V32" s="435">
        <f t="shared" si="2"/>
        <v>0</v>
      </c>
      <c r="W32" s="436">
        <f t="shared" si="6"/>
        <v>182</v>
      </c>
      <c r="X32" s="437"/>
      <c r="Y32" s="453">
        <f t="shared" si="3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1"/>
        <v>272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33">
        <f t="shared" si="5"/>
        <v>0</v>
      </c>
      <c r="R33" s="434">
        <f t="shared" si="2"/>
        <v>56</v>
      </c>
      <c r="S33" s="434">
        <f t="shared" si="2"/>
        <v>0</v>
      </c>
      <c r="T33" s="434">
        <f t="shared" si="2"/>
        <v>56</v>
      </c>
      <c r="U33" s="434">
        <f t="shared" si="2"/>
        <v>0</v>
      </c>
      <c r="V33" s="435">
        <f t="shared" si="2"/>
        <v>0</v>
      </c>
      <c r="W33" s="436">
        <f t="shared" si="6"/>
        <v>112</v>
      </c>
      <c r="X33" s="437"/>
      <c r="Y33" s="453">
        <f t="shared" si="3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46045</v>
      </c>
      <c r="H34" s="425">
        <f t="shared" ref="H34:H65" ca="1" si="8">+IF(A34=1,(+TODAY())-G34,"Sans objet")</f>
        <v>263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210</v>
      </c>
      <c r="R34" s="434">
        <f t="shared" si="2"/>
        <v>0</v>
      </c>
      <c r="S34" s="434">
        <f t="shared" si="2"/>
        <v>0</v>
      </c>
      <c r="T34" s="434">
        <f t="shared" si="2"/>
        <v>0</v>
      </c>
      <c r="U34" s="434">
        <f t="shared" si="2"/>
        <v>0</v>
      </c>
      <c r="V34" s="435">
        <f t="shared" si="2"/>
        <v>0</v>
      </c>
      <c r="W34" s="436">
        <f t="shared" si="6"/>
        <v>210</v>
      </c>
      <c r="X34" s="437"/>
      <c r="Y34" s="453">
        <f t="shared" si="3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46030</v>
      </c>
      <c r="H35" s="425">
        <f t="shared" ca="1" si="8"/>
        <v>278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2"/>
        <v>0</v>
      </c>
      <c r="S35" s="434">
        <f t="shared" si="2"/>
        <v>0</v>
      </c>
      <c r="T35" s="434">
        <f t="shared" si="2"/>
        <v>0</v>
      </c>
      <c r="U35" s="434">
        <f t="shared" si="2"/>
        <v>0</v>
      </c>
      <c r="V35" s="435">
        <f t="shared" si="2"/>
        <v>0</v>
      </c>
      <c r="W35" s="436">
        <f t="shared" si="6"/>
        <v>182</v>
      </c>
      <c r="X35" s="437"/>
      <c r="Y35" s="453">
        <f t="shared" si="3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46036</v>
      </c>
      <c r="H36" s="425">
        <f t="shared" ca="1" si="8"/>
        <v>272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2"/>
        <v>0</v>
      </c>
      <c r="S36" s="434">
        <f t="shared" si="2"/>
        <v>0</v>
      </c>
      <c r="T36" s="434">
        <f t="shared" si="2"/>
        <v>0</v>
      </c>
      <c r="U36" s="434">
        <f t="shared" si="2"/>
        <v>0</v>
      </c>
      <c r="V36" s="435">
        <f t="shared" si="2"/>
        <v>70</v>
      </c>
      <c r="W36" s="436">
        <f t="shared" si="6"/>
        <v>140</v>
      </c>
      <c r="X36" s="437"/>
      <c r="Y36" s="453">
        <f t="shared" si="3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46035</v>
      </c>
      <c r="H37" s="425">
        <f t="shared" ca="1" si="8"/>
        <v>273</v>
      </c>
      <c r="I37" s="426">
        <v>3</v>
      </c>
      <c r="J37" s="427" t="s">
        <v>334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2"/>
        <v>0</v>
      </c>
      <c r="S37" s="434">
        <f t="shared" si="2"/>
        <v>0</v>
      </c>
      <c r="T37" s="434">
        <f t="shared" si="2"/>
        <v>0</v>
      </c>
      <c r="U37" s="434">
        <f t="shared" si="2"/>
        <v>0</v>
      </c>
      <c r="V37" s="435">
        <f t="shared" si="2"/>
        <v>0</v>
      </c>
      <c r="W37" s="436">
        <f t="shared" si="6"/>
        <v>126</v>
      </c>
      <c r="X37" s="437"/>
      <c r="Y37" s="453">
        <f t="shared" si="3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46045</v>
      </c>
      <c r="H38" s="425">
        <f t="shared" ca="1" si="8"/>
        <v>263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3">
        <f t="shared" si="3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46035</v>
      </c>
      <c r="H39" s="425">
        <f t="shared" ca="1" si="8"/>
        <v>273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3">
        <f t="shared" si="3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46031</v>
      </c>
      <c r="H40" s="425">
        <f t="shared" ca="1" si="8"/>
        <v>277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35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3">
        <f t="shared" si="3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8"/>
        <v>266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3">
        <f t="shared" si="3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12</v>
      </c>
      <c r="F42" s="423">
        <f t="shared" si="0"/>
        <v>84</v>
      </c>
      <c r="G42" s="424">
        <v>46043</v>
      </c>
      <c r="H42" s="425">
        <f t="shared" ca="1" si="8"/>
        <v>265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84</v>
      </c>
      <c r="W42" s="436">
        <f t="shared" si="6"/>
        <v>84</v>
      </c>
      <c r="X42" s="437"/>
      <c r="Y42" s="453">
        <f t="shared" si="3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46036</v>
      </c>
      <c r="H43" s="425">
        <f t="shared" ca="1" si="8"/>
        <v>272</v>
      </c>
      <c r="I43" s="426">
        <v>3</v>
      </c>
      <c r="J43" s="427" t="str">
        <f>VLOOKUP(I43,Secteurs!$A$2:$C$4,3)</f>
        <v>Armel SOKAMBA</v>
      </c>
      <c r="K43" s="464"/>
      <c r="L43" s="465">
        <v>0.5</v>
      </c>
      <c r="M43" s="465"/>
      <c r="N43" s="465">
        <v>0.5</v>
      </c>
      <c r="O43" s="465"/>
      <c r="P43" s="466"/>
      <c r="Q43" s="433">
        <f t="shared" si="5"/>
        <v>0</v>
      </c>
      <c r="R43" s="434">
        <f t="shared" si="5"/>
        <v>105</v>
      </c>
      <c r="S43" s="434">
        <f t="shared" si="5"/>
        <v>0</v>
      </c>
      <c r="T43" s="434">
        <f t="shared" si="5"/>
        <v>105</v>
      </c>
      <c r="U43" s="434">
        <f t="shared" si="5"/>
        <v>0</v>
      </c>
      <c r="V43" s="435">
        <f t="shared" si="5"/>
        <v>0</v>
      </c>
      <c r="W43" s="436">
        <f t="shared" si="6"/>
        <v>210</v>
      </c>
      <c r="X43" s="437"/>
      <c r="Y43" s="453">
        <f t="shared" si="3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46035</v>
      </c>
      <c r="H44" s="425">
        <f t="shared" ca="1" si="8"/>
        <v>273</v>
      </c>
      <c r="I44" s="426">
        <v>3</v>
      </c>
      <c r="J44" s="427" t="str">
        <f>VLOOKUP(I44,Secteurs!$A$2:$C$4,3)</f>
        <v>Armel SOKAMBA</v>
      </c>
      <c r="K44" s="464"/>
      <c r="L44" s="465">
        <v>1</v>
      </c>
      <c r="M44" s="465"/>
      <c r="N44" s="465"/>
      <c r="O44" s="465"/>
      <c r="P44" s="466"/>
      <c r="Q44" s="433">
        <f t="shared" si="5"/>
        <v>0</v>
      </c>
      <c r="R44" s="434">
        <f t="shared" si="5"/>
        <v>182</v>
      </c>
      <c r="S44" s="434">
        <f t="shared" si="5"/>
        <v>0</v>
      </c>
      <c r="T44" s="434">
        <f t="shared" si="5"/>
        <v>0</v>
      </c>
      <c r="U44" s="434">
        <f t="shared" si="5"/>
        <v>0</v>
      </c>
      <c r="V44" s="435">
        <f t="shared" si="5"/>
        <v>0</v>
      </c>
      <c r="W44" s="436">
        <f t="shared" si="6"/>
        <v>182</v>
      </c>
      <c r="X44" s="437"/>
      <c r="Y44" s="453">
        <f t="shared" si="3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497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46035</v>
      </c>
      <c r="H45" s="425">
        <f t="shared" ca="1" si="8"/>
        <v>273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105</v>
      </c>
      <c r="U45" s="434">
        <f t="shared" si="5"/>
        <v>0</v>
      </c>
      <c r="V45" s="435">
        <f t="shared" si="5"/>
        <v>105</v>
      </c>
      <c r="W45" s="436">
        <f t="shared" si="6"/>
        <v>210</v>
      </c>
      <c r="X45" s="437"/>
      <c r="Y45" s="453">
        <f t="shared" si="3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4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46036</v>
      </c>
      <c r="H46" s="425">
        <f t="shared" ca="1" si="8"/>
        <v>272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91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3">
        <f t="shared" si="3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46043</v>
      </c>
      <c r="H47" s="425">
        <f t="shared" ca="1" si="8"/>
        <v>265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17.5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3">
        <f t="shared" si="3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126</v>
      </c>
      <c r="C48" s="159" t="s">
        <v>120</v>
      </c>
      <c r="D48" s="144" t="s">
        <v>36</v>
      </c>
      <c r="E48" s="400">
        <v>12</v>
      </c>
      <c r="F48" s="423">
        <f t="shared" si="0"/>
        <v>84</v>
      </c>
      <c r="G48" s="424">
        <v>46034</v>
      </c>
      <c r="H48" s="425">
        <f t="shared" ca="1" si="8"/>
        <v>274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42</v>
      </c>
      <c r="R48" s="434">
        <f t="shared" si="5"/>
        <v>0</v>
      </c>
      <c r="S48" s="434">
        <f t="shared" si="5"/>
        <v>0</v>
      </c>
      <c r="T48" s="434">
        <f t="shared" si="5"/>
        <v>42</v>
      </c>
      <c r="U48" s="434">
        <f t="shared" si="5"/>
        <v>0</v>
      </c>
      <c r="V48" s="435">
        <f t="shared" si="5"/>
        <v>0</v>
      </c>
      <c r="W48" s="436">
        <f t="shared" si="6"/>
        <v>84</v>
      </c>
      <c r="X48" s="437"/>
      <c r="Y48" s="453">
        <f t="shared" si="3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46037</v>
      </c>
      <c r="H49" s="425">
        <f t="shared" ca="1" si="8"/>
        <v>271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 t="shared" si="5"/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7"/>
      <c r="Y49" s="453">
        <f t="shared" si="3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128</v>
      </c>
      <c r="C50" s="498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46035</v>
      </c>
      <c r="H50" s="425">
        <f t="shared" ca="1" si="8"/>
        <v>273</v>
      </c>
      <c r="I50" s="426">
        <v>3</v>
      </c>
      <c r="J50" s="438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>+$F50*N50</f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9"/>
      <c r="Y50" s="453">
        <f t="shared" si="3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8"/>
        <v>270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3">
        <f t="shared" si="3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8"/>
        <v>270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3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46029</v>
      </c>
      <c r="H53" s="425">
        <f t="shared" ca="1" si="8"/>
        <v>279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33">
        <f t="shared" si="5"/>
        <v>126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3">
        <f t="shared" si="3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133</v>
      </c>
      <c r="C54" s="159" t="s">
        <v>120</v>
      </c>
      <c r="D54" s="144" t="s">
        <v>36</v>
      </c>
      <c r="E54" s="400">
        <v>16</v>
      </c>
      <c r="F54" s="423">
        <f t="shared" si="0"/>
        <v>112</v>
      </c>
      <c r="G54" s="424">
        <v>46045</v>
      </c>
      <c r="H54" s="425">
        <f t="shared" ca="1" si="8"/>
        <v>263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56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56</v>
      </c>
      <c r="W54" s="436">
        <f t="shared" si="6"/>
        <v>112</v>
      </c>
      <c r="X54" s="437"/>
      <c r="Y54" s="453">
        <f t="shared" si="3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322</v>
      </c>
      <c r="C55" s="159" t="s">
        <v>120</v>
      </c>
      <c r="D55" s="144" t="s">
        <v>116</v>
      </c>
      <c r="E55" s="400">
        <v>30</v>
      </c>
      <c r="F55" s="423">
        <f t="shared" si="0"/>
        <v>210</v>
      </c>
      <c r="G55" s="424">
        <v>46045</v>
      </c>
      <c r="H55" s="425">
        <f t="shared" ca="1" si="8"/>
        <v>263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>
        <v>0.25</v>
      </c>
      <c r="N55" s="465">
        <v>0.25</v>
      </c>
      <c r="O55" s="465"/>
      <c r="P55" s="466"/>
      <c r="Q55" s="433">
        <f t="shared" si="5"/>
        <v>105</v>
      </c>
      <c r="R55" s="434">
        <f t="shared" si="5"/>
        <v>0</v>
      </c>
      <c r="S55" s="434">
        <f t="shared" si="5"/>
        <v>52.5</v>
      </c>
      <c r="T55" s="434">
        <f t="shared" si="5"/>
        <v>52.5</v>
      </c>
      <c r="U55" s="434">
        <f t="shared" si="5"/>
        <v>0</v>
      </c>
      <c r="V55" s="435">
        <f t="shared" si="5"/>
        <v>0</v>
      </c>
      <c r="W55" s="436">
        <f t="shared" si="6"/>
        <v>210</v>
      </c>
      <c r="X55" s="437"/>
      <c r="Y55" s="453">
        <f t="shared" si="3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46045</v>
      </c>
      <c r="H56" s="425">
        <f t="shared" ca="1" si="8"/>
        <v>263</v>
      </c>
      <c r="I56" s="426">
        <v>1</v>
      </c>
      <c r="J56" s="427" t="str">
        <f>VLOOKUP(I56,Secteurs!$A$2:$C$4,3)</f>
        <v>Alexis MABOUNDA</v>
      </c>
      <c r="K56" s="464"/>
      <c r="L56" s="465"/>
      <c r="M56" s="465">
        <v>0.5</v>
      </c>
      <c r="N56" s="465"/>
      <c r="O56" s="465"/>
      <c r="P56" s="466">
        <v>0.5</v>
      </c>
      <c r="Q56" s="433">
        <f t="shared" si="5"/>
        <v>0</v>
      </c>
      <c r="R56" s="434">
        <f t="shared" si="5"/>
        <v>0</v>
      </c>
      <c r="S56" s="434">
        <f t="shared" si="5"/>
        <v>189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3">
        <f t="shared" si="3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46036</v>
      </c>
      <c r="H57" s="425">
        <f t="shared" ca="1" si="8"/>
        <v>272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/>
      <c r="P57" s="466">
        <v>0.5</v>
      </c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98</v>
      </c>
      <c r="W57" s="436">
        <f t="shared" si="6"/>
        <v>196</v>
      </c>
      <c r="X57" s="437"/>
      <c r="Y57" s="453">
        <f t="shared" si="3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46043</v>
      </c>
      <c r="H58" s="425">
        <f t="shared" ca="1" si="8"/>
        <v>265</v>
      </c>
      <c r="I58" s="426">
        <v>1</v>
      </c>
      <c r="J58" s="427" t="str">
        <f>VLOOKUP(I58,Secteurs!$A$2:$C$4,3)</f>
        <v>Alexis MABOUNDA</v>
      </c>
      <c r="K58" s="464"/>
      <c r="L58" s="465"/>
      <c r="M58" s="465">
        <v>0.5</v>
      </c>
      <c r="N58" s="465"/>
      <c r="O58" s="465"/>
      <c r="P58" s="466">
        <v>0.5</v>
      </c>
      <c r="Q58" s="433">
        <f t="shared" si="5"/>
        <v>0</v>
      </c>
      <c r="R58" s="434">
        <f t="shared" si="5"/>
        <v>0</v>
      </c>
      <c r="S58" s="434">
        <f t="shared" si="5"/>
        <v>91</v>
      </c>
      <c r="T58" s="434">
        <f t="shared" si="5"/>
        <v>0</v>
      </c>
      <c r="U58" s="434">
        <f t="shared" si="5"/>
        <v>0</v>
      </c>
      <c r="V58" s="435">
        <f t="shared" si="5"/>
        <v>91</v>
      </c>
      <c r="W58" s="436">
        <f t="shared" si="6"/>
        <v>182</v>
      </c>
      <c r="X58" s="437"/>
      <c r="Y58" s="453">
        <f t="shared" si="3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46043</v>
      </c>
      <c r="H59" s="425">
        <f t="shared" ca="1" si="8"/>
        <v>265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>
        <v>0.5</v>
      </c>
      <c r="O59" s="465"/>
      <c r="P59" s="466"/>
      <c r="Q59" s="433">
        <f t="shared" si="5"/>
        <v>0</v>
      </c>
      <c r="R59" s="434">
        <f t="shared" si="5"/>
        <v>0</v>
      </c>
      <c r="S59" s="434">
        <f t="shared" si="5"/>
        <v>70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3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46043</v>
      </c>
      <c r="H60" s="425">
        <f t="shared" ca="1" si="8"/>
        <v>265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84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3">
        <f t="shared" si="3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46043</v>
      </c>
      <c r="H61" s="425">
        <f t="shared" ca="1" si="8"/>
        <v>265</v>
      </c>
      <c r="I61" s="426">
        <v>1</v>
      </c>
      <c r="J61" s="427" t="str">
        <f>VLOOKUP(I61,Secteurs!$A$2:$C$4,3)</f>
        <v>Alexis MABOUNDA</v>
      </c>
      <c r="K61" s="464"/>
      <c r="L61" s="465"/>
      <c r="M61" s="465">
        <v>0.25</v>
      </c>
      <c r="N61" s="465">
        <v>0.25</v>
      </c>
      <c r="O61" s="465"/>
      <c r="P61" s="466">
        <v>0.5</v>
      </c>
      <c r="Q61" s="433">
        <f t="shared" si="5"/>
        <v>0</v>
      </c>
      <c r="R61" s="434">
        <f t="shared" si="5"/>
        <v>0</v>
      </c>
      <c r="S61" s="434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105</v>
      </c>
      <c r="W61" s="436">
        <f t="shared" si="6"/>
        <v>210</v>
      </c>
      <c r="X61" s="437"/>
      <c r="Y61" s="453">
        <f t="shared" si="3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46043</v>
      </c>
      <c r="H62" s="425">
        <f t="shared" ca="1" si="8"/>
        <v>265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3">
        <f t="shared" si="3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46043</v>
      </c>
      <c r="H63" s="425">
        <f t="shared" ca="1" si="8"/>
        <v>265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33">
        <f t="shared" si="5"/>
        <v>91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91</v>
      </c>
      <c r="W63" s="436">
        <f t="shared" si="6"/>
        <v>182</v>
      </c>
      <c r="X63" s="437"/>
      <c r="Y63" s="453">
        <f t="shared" si="3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8"/>
        <v>266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70</v>
      </c>
      <c r="U64" s="434">
        <f t="shared" si="5"/>
        <v>0</v>
      </c>
      <c r="V64" s="435">
        <f t="shared" si="5"/>
        <v>0</v>
      </c>
      <c r="W64" s="436">
        <f t="shared" si="6"/>
        <v>140</v>
      </c>
      <c r="X64" s="437"/>
      <c r="Y64" s="453">
        <f t="shared" si="3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323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46041</v>
      </c>
      <c r="H65" s="425">
        <f t="shared" ca="1" si="8"/>
        <v>267</v>
      </c>
      <c r="I65" s="426">
        <v>2</v>
      </c>
      <c r="J65" s="427" t="s">
        <v>334</v>
      </c>
      <c r="K65" s="464"/>
      <c r="L65" s="465"/>
      <c r="M65" s="465"/>
      <c r="N65" s="465"/>
      <c r="O65" s="465"/>
      <c r="P65" s="466">
        <v>1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168</v>
      </c>
      <c r="W65" s="436">
        <f t="shared" si="6"/>
        <v>168</v>
      </c>
      <c r="X65" s="437"/>
      <c r="Y65" s="453">
        <f t="shared" si="3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364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46043</v>
      </c>
      <c r="H66" s="425">
        <f t="shared" ref="H66:H97" ca="1" si="9">+IF(A66=1,(+TODAY())-G66,"Sans objet")</f>
        <v>265</v>
      </c>
      <c r="I66" s="426">
        <v>1</v>
      </c>
      <c r="J66" s="427" t="str">
        <f>VLOOKUP(I66,Secteurs!$A$2:$C$4,3)</f>
        <v>Alexis MABOUNDA</v>
      </c>
      <c r="K66" s="464">
        <v>0.5</v>
      </c>
      <c r="L66" s="465">
        <v>0.25</v>
      </c>
      <c r="M66" s="465">
        <v>0.25</v>
      </c>
      <c r="N66" s="465"/>
      <c r="O66" s="465"/>
      <c r="P66" s="466"/>
      <c r="Q66" s="433">
        <f t="shared" si="5"/>
        <v>77</v>
      </c>
      <c r="R66" s="434">
        <f t="shared" si="5"/>
        <v>38.5</v>
      </c>
      <c r="S66" s="434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0</v>
      </c>
      <c r="W66" s="436">
        <f t="shared" si="6"/>
        <v>154</v>
      </c>
      <c r="X66" s="437"/>
      <c r="Y66" s="453">
        <f t="shared" si="3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152</v>
      </c>
      <c r="C67" s="159" t="s">
        <v>120</v>
      </c>
      <c r="D67" s="157" t="s">
        <v>116</v>
      </c>
      <c r="E67" s="400">
        <v>30</v>
      </c>
      <c r="F67" s="423">
        <f t="shared" si="0"/>
        <v>210</v>
      </c>
      <c r="G67" s="424">
        <v>46045</v>
      </c>
      <c r="H67" s="425">
        <f t="shared" ca="1" si="9"/>
        <v>263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33">
        <f t="shared" si="5"/>
        <v>105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105</v>
      </c>
      <c r="W67" s="436">
        <f t="shared" si="6"/>
        <v>210</v>
      </c>
      <c r="X67" s="437"/>
      <c r="Y67" s="453">
        <f t="shared" si="3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10">+IF(E68&gt;0,1,0)</f>
        <v>1</v>
      </c>
      <c r="B68" s="207" t="s">
        <v>365</v>
      </c>
      <c r="C68" s="159" t="s">
        <v>120</v>
      </c>
      <c r="D68" s="157" t="s">
        <v>116</v>
      </c>
      <c r="E68" s="400">
        <v>22</v>
      </c>
      <c r="F68" s="423">
        <f t="shared" si="0"/>
        <v>154</v>
      </c>
      <c r="G68" s="424">
        <v>46043</v>
      </c>
      <c r="H68" s="425">
        <f t="shared" ca="1" si="9"/>
        <v>265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33">
        <f t="shared" si="5"/>
        <v>77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77</v>
      </c>
      <c r="W68" s="436">
        <f t="shared" si="6"/>
        <v>154</v>
      </c>
      <c r="X68" s="437"/>
      <c r="Y68" s="453">
        <f t="shared" si="3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46044</v>
      </c>
      <c r="H69" s="425">
        <f t="shared" ca="1" si="9"/>
        <v>264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33">
        <f t="shared" si="5"/>
        <v>84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84</v>
      </c>
      <c r="W69" s="436">
        <f t="shared" si="6"/>
        <v>168</v>
      </c>
      <c r="X69" s="437"/>
      <c r="Y69" s="453">
        <f t="shared" si="3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46043</v>
      </c>
      <c r="H70" s="425">
        <f t="shared" ca="1" si="9"/>
        <v>265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33">
        <f t="shared" si="5"/>
        <v>91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91</v>
      </c>
      <c r="W70" s="436">
        <f t="shared" si="6"/>
        <v>182</v>
      </c>
      <c r="X70" s="437"/>
      <c r="Y70" s="453">
        <f t="shared" si="3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46037</v>
      </c>
      <c r="H71" s="425">
        <f t="shared" ca="1" si="9"/>
        <v>271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3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9"/>
        <v>274</v>
      </c>
      <c r="I72" s="426">
        <v>1</v>
      </c>
      <c r="J72" s="427" t="s">
        <v>334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84</v>
      </c>
      <c r="S72" s="434">
        <f t="shared" si="5"/>
        <v>0</v>
      </c>
      <c r="T72" s="434">
        <f t="shared" si="5"/>
        <v>0</v>
      </c>
      <c r="U72" s="434">
        <f t="shared" si="5"/>
        <v>84</v>
      </c>
      <c r="V72" s="435">
        <f t="shared" si="5"/>
        <v>0</v>
      </c>
      <c r="W72" s="436">
        <f t="shared" si="6"/>
        <v>168</v>
      </c>
      <c r="X72" s="437"/>
      <c r="Y72" s="453">
        <f t="shared" si="3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9"/>
        <v>266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33">
        <f t="shared" si="5"/>
        <v>0</v>
      </c>
      <c r="R73" s="434">
        <f t="shared" si="5"/>
        <v>0</v>
      </c>
      <c r="S73" s="434">
        <f t="shared" si="5"/>
        <v>70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3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46041</v>
      </c>
      <c r="H74" s="425">
        <f t="shared" ca="1" si="9"/>
        <v>267</v>
      </c>
      <c r="I74" s="426">
        <v>1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84</v>
      </c>
      <c r="T74" s="434">
        <f t="shared" si="5"/>
        <v>0</v>
      </c>
      <c r="U74" s="434">
        <f t="shared" si="5"/>
        <v>84</v>
      </c>
      <c r="V74" s="435">
        <f t="shared" si="5"/>
        <v>0</v>
      </c>
      <c r="W74" s="436">
        <f t="shared" si="6"/>
        <v>168</v>
      </c>
      <c r="X74" s="437"/>
      <c r="Y74" s="453">
        <f t="shared" si="3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9"/>
        <v>264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33">
        <f t="shared" ref="Q75:V116" si="11">+$F75*K75</f>
        <v>0</v>
      </c>
      <c r="R75" s="434">
        <f t="shared" si="11"/>
        <v>63</v>
      </c>
      <c r="S75" s="434">
        <f t="shared" si="11"/>
        <v>63</v>
      </c>
      <c r="T75" s="434">
        <f t="shared" si="11"/>
        <v>0</v>
      </c>
      <c r="U75" s="434">
        <f t="shared" si="11"/>
        <v>0</v>
      </c>
      <c r="V75" s="435">
        <f t="shared" si="11"/>
        <v>0</v>
      </c>
      <c r="W75" s="436">
        <f t="shared" si="6"/>
        <v>126</v>
      </c>
      <c r="X75" s="437"/>
      <c r="Y75" s="453">
        <f t="shared" si="3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46044</v>
      </c>
      <c r="H76" s="425">
        <f t="shared" ca="1" si="9"/>
        <v>264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1"/>
        <v>98</v>
      </c>
      <c r="R76" s="434">
        <f t="shared" si="11"/>
        <v>0</v>
      </c>
      <c r="S76" s="434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6"/>
        <v>196</v>
      </c>
      <c r="X76" s="437"/>
      <c r="Y76" s="453">
        <f t="shared" si="3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46027</v>
      </c>
      <c r="H77" s="425">
        <f t="shared" ca="1" si="9"/>
        <v>281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11"/>
        <v>49</v>
      </c>
      <c r="R77" s="434">
        <f t="shared" si="11"/>
        <v>0</v>
      </c>
      <c r="S77" s="434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6"/>
        <v>98</v>
      </c>
      <c r="X77" s="437"/>
      <c r="Y77" s="453">
        <f t="shared" si="3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46038</v>
      </c>
      <c r="H78" s="425">
        <f t="shared" ca="1" si="9"/>
        <v>270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33">
        <f t="shared" si="11"/>
        <v>0</v>
      </c>
      <c r="R78" s="434">
        <f t="shared" si="11"/>
        <v>140</v>
      </c>
      <c r="S78" s="434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0</v>
      </c>
      <c r="W78" s="436">
        <f t="shared" si="6"/>
        <v>140</v>
      </c>
      <c r="X78" s="437"/>
      <c r="Y78" s="453">
        <f t="shared" si="3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20</v>
      </c>
      <c r="F79" s="423">
        <f t="shared" si="0"/>
        <v>140</v>
      </c>
      <c r="G79" s="424">
        <v>46029</v>
      </c>
      <c r="H79" s="425">
        <f t="shared" ca="1" si="9"/>
        <v>279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33">
        <f t="shared" si="11"/>
        <v>70</v>
      </c>
      <c r="R79" s="434">
        <f t="shared" si="11"/>
        <v>0</v>
      </c>
      <c r="S79" s="434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70</v>
      </c>
      <c r="W79" s="436">
        <f t="shared" si="6"/>
        <v>140</v>
      </c>
      <c r="X79" s="437"/>
      <c r="Y79" s="453">
        <f t="shared" si="3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9"/>
        <v>265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33">
        <f t="shared" si="11"/>
        <v>0</v>
      </c>
      <c r="R80" s="434">
        <f t="shared" si="11"/>
        <v>0</v>
      </c>
      <c r="S80" s="434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6"/>
        <v>70</v>
      </c>
      <c r="X80" s="437"/>
      <c r="Y80" s="453">
        <f t="shared" si="3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46038</v>
      </c>
      <c r="H81" s="425">
        <f t="shared" ca="1" si="9"/>
        <v>270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33">
        <f t="shared" si="11"/>
        <v>63</v>
      </c>
      <c r="R81" s="434">
        <f t="shared" si="11"/>
        <v>0</v>
      </c>
      <c r="S81" s="434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0</v>
      </c>
      <c r="W81" s="436">
        <f t="shared" si="6"/>
        <v>126</v>
      </c>
      <c r="X81" s="437"/>
      <c r="Y81" s="453">
        <f t="shared" si="3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266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33">
        <f t="shared" si="11"/>
        <v>0</v>
      </c>
      <c r="R82" s="434">
        <f t="shared" si="11"/>
        <v>0</v>
      </c>
      <c r="S82" s="434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3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46043</v>
      </c>
      <c r="H83" s="425">
        <f t="shared" ca="1" si="9"/>
        <v>265</v>
      </c>
      <c r="I83" s="426">
        <v>1</v>
      </c>
      <c r="J83" s="427" t="s">
        <v>334</v>
      </c>
      <c r="K83" s="464"/>
      <c r="L83" s="465"/>
      <c r="M83" s="465">
        <v>0.5</v>
      </c>
      <c r="N83" s="465"/>
      <c r="O83" s="465"/>
      <c r="P83" s="466">
        <v>0.5</v>
      </c>
      <c r="Q83" s="433">
        <f t="shared" si="11"/>
        <v>0</v>
      </c>
      <c r="R83" s="434">
        <f t="shared" si="11"/>
        <v>0</v>
      </c>
      <c r="S83" s="434">
        <f t="shared" si="11"/>
        <v>77</v>
      </c>
      <c r="T83" s="434">
        <f t="shared" si="11"/>
        <v>0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3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si="0"/>
        <v>210</v>
      </c>
      <c r="G84" s="424">
        <v>46041</v>
      </c>
      <c r="H84" s="425">
        <f t="shared" ca="1" si="9"/>
        <v>267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33">
        <f t="shared" si="11"/>
        <v>0</v>
      </c>
      <c r="R84" s="434">
        <f t="shared" si="11"/>
        <v>0</v>
      </c>
      <c r="S84" s="434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si="3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24</v>
      </c>
      <c r="F85" s="423">
        <f t="shared" ref="F85:F145" si="12">E85*7</f>
        <v>168</v>
      </c>
      <c r="G85" s="424">
        <v>46045</v>
      </c>
      <c r="H85" s="425">
        <f t="shared" ca="1" si="9"/>
        <v>263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33">
        <f t="shared" si="11"/>
        <v>0</v>
      </c>
      <c r="R85" s="434">
        <f t="shared" si="11"/>
        <v>0</v>
      </c>
      <c r="S85" s="434">
        <f t="shared" si="11"/>
        <v>0</v>
      </c>
      <c r="T85" s="434">
        <f t="shared" si="11"/>
        <v>84</v>
      </c>
      <c r="U85" s="434">
        <f t="shared" si="11"/>
        <v>0</v>
      </c>
      <c r="V85" s="435">
        <f t="shared" si="11"/>
        <v>84</v>
      </c>
      <c r="W85" s="436">
        <f t="shared" si="6"/>
        <v>168</v>
      </c>
      <c r="X85" s="437"/>
      <c r="Y85" s="453">
        <f t="shared" ref="Y85:Y141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24</v>
      </c>
      <c r="F86" s="423">
        <f t="shared" si="12"/>
        <v>168</v>
      </c>
      <c r="G86" s="424">
        <v>46045</v>
      </c>
      <c r="H86" s="425">
        <f t="shared" ca="1" si="9"/>
        <v>263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11"/>
        <v>0</v>
      </c>
      <c r="R86" s="434">
        <f t="shared" si="11"/>
        <v>0</v>
      </c>
      <c r="S86" s="434">
        <f t="shared" si="11"/>
        <v>0</v>
      </c>
      <c r="T86" s="434">
        <f t="shared" si="11"/>
        <v>84</v>
      </c>
      <c r="U86" s="434">
        <f t="shared" si="11"/>
        <v>0</v>
      </c>
      <c r="V86" s="435">
        <f t="shared" si="11"/>
        <v>84</v>
      </c>
      <c r="W86" s="436">
        <f t="shared" si="6"/>
        <v>168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2"/>
        <v>182</v>
      </c>
      <c r="G87" s="424">
        <v>46045</v>
      </c>
      <c r="H87" s="425">
        <f t="shared" ca="1" si="9"/>
        <v>263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33">
        <f t="shared" si="11"/>
        <v>0</v>
      </c>
      <c r="R87" s="434">
        <f t="shared" si="11"/>
        <v>0</v>
      </c>
      <c r="S87" s="434">
        <f t="shared" si="11"/>
        <v>0</v>
      </c>
      <c r="T87" s="434">
        <f t="shared" si="11"/>
        <v>91</v>
      </c>
      <c r="U87" s="434">
        <f t="shared" si="11"/>
        <v>0</v>
      </c>
      <c r="V87" s="435">
        <f t="shared" si="11"/>
        <v>91</v>
      </c>
      <c r="W87" s="436">
        <f t="shared" ref="W87:W145" si="14">SUM(Q87:V87)</f>
        <v>182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46045</v>
      </c>
      <c r="H88" s="425">
        <f t="shared" ca="1" si="9"/>
        <v>263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33">
        <f t="shared" si="11"/>
        <v>0</v>
      </c>
      <c r="R88" s="434">
        <f t="shared" si="11"/>
        <v>0</v>
      </c>
      <c r="S88" s="434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46045</v>
      </c>
      <c r="H89" s="425">
        <f t="shared" ca="1" si="9"/>
        <v>263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33">
        <f t="shared" si="11"/>
        <v>0</v>
      </c>
      <c r="R89" s="434">
        <f t="shared" si="11"/>
        <v>0</v>
      </c>
      <c r="S89" s="434">
        <f t="shared" si="11"/>
        <v>0</v>
      </c>
      <c r="T89" s="434">
        <f t="shared" si="11"/>
        <v>84</v>
      </c>
      <c r="U89" s="434">
        <f t="shared" si="11"/>
        <v>0</v>
      </c>
      <c r="V89" s="435">
        <f t="shared" si="11"/>
        <v>84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46037</v>
      </c>
      <c r="H90" s="425">
        <f t="shared" ca="1" si="9"/>
        <v>271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33">
        <f t="shared" si="11"/>
        <v>0</v>
      </c>
      <c r="R90" s="434">
        <f t="shared" si="11"/>
        <v>84</v>
      </c>
      <c r="S90" s="434">
        <f t="shared" si="11"/>
        <v>0</v>
      </c>
      <c r="T90" s="434">
        <f t="shared" si="11"/>
        <v>84</v>
      </c>
      <c r="U90" s="434">
        <f t="shared" si="11"/>
        <v>0</v>
      </c>
      <c r="V90" s="435">
        <f t="shared" si="11"/>
        <v>0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20</v>
      </c>
      <c r="F91" s="423">
        <f t="shared" si="12"/>
        <v>140</v>
      </c>
      <c r="G91" s="440">
        <v>46045</v>
      </c>
      <c r="H91" s="425">
        <f t="shared" ca="1" si="9"/>
        <v>263</v>
      </c>
      <c r="I91" s="441">
        <v>1</v>
      </c>
      <c r="J91" s="427" t="s">
        <v>334</v>
      </c>
      <c r="K91" s="464"/>
      <c r="L91" s="465"/>
      <c r="M91" s="465"/>
      <c r="N91" s="465">
        <v>0.5</v>
      </c>
      <c r="O91" s="465"/>
      <c r="P91" s="466">
        <v>0.5</v>
      </c>
      <c r="Q91" s="433">
        <f t="shared" si="11"/>
        <v>0</v>
      </c>
      <c r="R91" s="434">
        <f t="shared" si="11"/>
        <v>0</v>
      </c>
      <c r="S91" s="434">
        <f t="shared" si="11"/>
        <v>0</v>
      </c>
      <c r="T91" s="434">
        <f t="shared" si="11"/>
        <v>70</v>
      </c>
      <c r="U91" s="434">
        <f t="shared" si="11"/>
        <v>0</v>
      </c>
      <c r="V91" s="435">
        <f t="shared" si="11"/>
        <v>70</v>
      </c>
      <c r="W91" s="436">
        <f t="shared" si="14"/>
        <v>140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46034</v>
      </c>
      <c r="H92" s="425">
        <f t="shared" ca="1" si="9"/>
        <v>274</v>
      </c>
      <c r="I92" s="426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33">
        <f t="shared" si="11"/>
        <v>0</v>
      </c>
      <c r="R92" s="434">
        <f t="shared" si="11"/>
        <v>98</v>
      </c>
      <c r="S92" s="434">
        <f t="shared" si="11"/>
        <v>0</v>
      </c>
      <c r="T92" s="434">
        <f t="shared" si="11"/>
        <v>0</v>
      </c>
      <c r="U92" s="434">
        <f t="shared" si="11"/>
        <v>0</v>
      </c>
      <c r="V92" s="435">
        <f t="shared" si="11"/>
        <v>98</v>
      </c>
      <c r="W92" s="436">
        <f t="shared" si="14"/>
        <v>196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46037</v>
      </c>
      <c r="H93" s="425">
        <f t="shared" ca="1" si="9"/>
        <v>271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11"/>
        <v>0</v>
      </c>
      <c r="R93" s="434">
        <f t="shared" si="11"/>
        <v>0</v>
      </c>
      <c r="S93" s="434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46042</v>
      </c>
      <c r="H94" s="425">
        <f t="shared" ca="1" si="9"/>
        <v>266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11"/>
        <v>70</v>
      </c>
      <c r="R94" s="434">
        <f t="shared" si="11"/>
        <v>0</v>
      </c>
      <c r="S94" s="434">
        <f t="shared" si="11"/>
        <v>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46035</v>
      </c>
      <c r="H95" s="425">
        <f t="shared" ca="1" si="9"/>
        <v>273</v>
      </c>
      <c r="I95" s="426">
        <v>3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1"/>
        <v>84</v>
      </c>
      <c r="R95" s="434">
        <f t="shared" si="11"/>
        <v>0</v>
      </c>
      <c r="S95" s="434">
        <f t="shared" si="11"/>
        <v>0</v>
      </c>
      <c r="T95" s="434">
        <f t="shared" si="11"/>
        <v>84</v>
      </c>
      <c r="U95" s="434">
        <f t="shared" si="11"/>
        <v>0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46043</v>
      </c>
      <c r="H96" s="425">
        <f t="shared" ca="1" si="9"/>
        <v>265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11"/>
        <v>0</v>
      </c>
      <c r="R96" s="434">
        <f t="shared" si="11"/>
        <v>0</v>
      </c>
      <c r="S96" s="434">
        <f t="shared" si="11"/>
        <v>28</v>
      </c>
      <c r="T96" s="434">
        <f t="shared" si="11"/>
        <v>0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46041</v>
      </c>
      <c r="H97" s="425">
        <f t="shared" ca="1" si="9"/>
        <v>267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11"/>
        <v>0</v>
      </c>
      <c r="R97" s="434">
        <f t="shared" si="11"/>
        <v>0</v>
      </c>
      <c r="S97" s="434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46038</v>
      </c>
      <c r="H98" s="425">
        <f t="shared" ref="H98:H129" ca="1" si="15">+IF(A98=1,(+TODAY())-G98,"Sans objet")</f>
        <v>270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33">
        <f t="shared" si="11"/>
        <v>49</v>
      </c>
      <c r="R98" s="434">
        <f t="shared" si="11"/>
        <v>0</v>
      </c>
      <c r="S98" s="434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46035</v>
      </c>
      <c r="H99" s="425">
        <f t="shared" ca="1" si="15"/>
        <v>273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11"/>
        <v>0</v>
      </c>
      <c r="R99" s="434">
        <f t="shared" si="11"/>
        <v>35</v>
      </c>
      <c r="S99" s="434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46036</v>
      </c>
      <c r="H100" s="425">
        <f t="shared" ca="1" si="15"/>
        <v>272</v>
      </c>
      <c r="I100" s="426">
        <v>3</v>
      </c>
      <c r="J100" s="427" t="s">
        <v>334</v>
      </c>
      <c r="K100" s="464"/>
      <c r="L100" s="465"/>
      <c r="M100" s="465"/>
      <c r="N100" s="465">
        <v>0.5</v>
      </c>
      <c r="O100" s="465">
        <v>0.5</v>
      </c>
      <c r="P100" s="466"/>
      <c r="Q100" s="433">
        <f t="shared" si="11"/>
        <v>0</v>
      </c>
      <c r="R100" s="434">
        <f t="shared" si="11"/>
        <v>0</v>
      </c>
      <c r="S100" s="434">
        <f t="shared" si="11"/>
        <v>0</v>
      </c>
      <c r="T100" s="434">
        <f t="shared" si="11"/>
        <v>70</v>
      </c>
      <c r="U100" s="434">
        <f t="shared" si="11"/>
        <v>70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2"/>
        <v>140</v>
      </c>
      <c r="G101" s="424">
        <v>46041</v>
      </c>
      <c r="H101" s="425">
        <f t="shared" ca="1" si="15"/>
        <v>267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11"/>
        <v>0</v>
      </c>
      <c r="R101" s="434">
        <f t="shared" si="11"/>
        <v>0</v>
      </c>
      <c r="S101" s="434">
        <f t="shared" si="11"/>
        <v>0</v>
      </c>
      <c r="T101" s="434">
        <f t="shared" si="11"/>
        <v>0</v>
      </c>
      <c r="U101" s="434">
        <f t="shared" si="11"/>
        <v>0</v>
      </c>
      <c r="V101" s="435">
        <f t="shared" si="11"/>
        <v>140</v>
      </c>
      <c r="W101" s="436">
        <f t="shared" si="14"/>
        <v>140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46035</v>
      </c>
      <c r="H102" s="425">
        <f t="shared" ca="1" si="15"/>
        <v>273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/>
      <c r="O102" s="465">
        <v>1</v>
      </c>
      <c r="P102" s="466"/>
      <c r="Q102" s="433">
        <f t="shared" si="11"/>
        <v>0</v>
      </c>
      <c r="R102" s="434">
        <f t="shared" si="11"/>
        <v>0</v>
      </c>
      <c r="S102" s="434">
        <f t="shared" si="11"/>
        <v>0</v>
      </c>
      <c r="T102" s="434">
        <f t="shared" si="11"/>
        <v>0</v>
      </c>
      <c r="U102" s="434">
        <f t="shared" si="11"/>
        <v>252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4</v>
      </c>
      <c r="F103" s="423">
        <f t="shared" si="12"/>
        <v>28</v>
      </c>
      <c r="G103" s="424">
        <v>46034</v>
      </c>
      <c r="H103" s="425">
        <f t="shared" ca="1" si="15"/>
        <v>274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33">
        <f t="shared" si="11"/>
        <v>0</v>
      </c>
      <c r="R103" s="434">
        <f t="shared" si="11"/>
        <v>0</v>
      </c>
      <c r="S103" s="434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28</v>
      </c>
      <c r="W103" s="436">
        <f t="shared" si="14"/>
        <v>28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46044</v>
      </c>
      <c r="H104" s="425">
        <f t="shared" ca="1" si="15"/>
        <v>264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33">
        <f t="shared" si="11"/>
        <v>35</v>
      </c>
      <c r="R104" s="434">
        <f t="shared" si="11"/>
        <v>0</v>
      </c>
      <c r="S104" s="434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46036</v>
      </c>
      <c r="H105" s="425">
        <f t="shared" ca="1" si="15"/>
        <v>272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11"/>
        <v>70</v>
      </c>
      <c r="R105" s="434">
        <f t="shared" si="11"/>
        <v>0</v>
      </c>
      <c r="S105" s="434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46038</v>
      </c>
      <c r="H106" s="425">
        <f t="shared" ca="1" si="15"/>
        <v>270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11"/>
        <v>0</v>
      </c>
      <c r="R106" s="434">
        <f t="shared" si="11"/>
        <v>0</v>
      </c>
      <c r="S106" s="434">
        <f t="shared" si="11"/>
        <v>0</v>
      </c>
      <c r="T106" s="434">
        <f t="shared" si="11"/>
        <v>70</v>
      </c>
      <c r="U106" s="434">
        <f t="shared" si="11"/>
        <v>0</v>
      </c>
      <c r="V106" s="435">
        <f t="shared" si="11"/>
        <v>70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46035</v>
      </c>
      <c r="H107" s="425">
        <f t="shared" ca="1" si="15"/>
        <v>273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11"/>
        <v>0</v>
      </c>
      <c r="R107" s="434">
        <f t="shared" si="11"/>
        <v>84</v>
      </c>
      <c r="S107" s="434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84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46043</v>
      </c>
      <c r="H108" s="425">
        <f t="shared" ca="1" si="15"/>
        <v>265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33">
        <f t="shared" si="11"/>
        <v>0</v>
      </c>
      <c r="R108" s="434">
        <f t="shared" si="11"/>
        <v>0</v>
      </c>
      <c r="S108" s="434">
        <f t="shared" si="11"/>
        <v>105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46037</v>
      </c>
      <c r="H109" s="425">
        <f t="shared" ca="1" si="15"/>
        <v>271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11"/>
        <v>0</v>
      </c>
      <c r="R109" s="434">
        <f t="shared" si="11"/>
        <v>70</v>
      </c>
      <c r="S109" s="434">
        <f t="shared" si="11"/>
        <v>0</v>
      </c>
      <c r="T109" s="434">
        <f t="shared" si="11"/>
        <v>70</v>
      </c>
      <c r="U109" s="434">
        <f t="shared" si="11"/>
        <v>0</v>
      </c>
      <c r="V109" s="435">
        <f t="shared" si="11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2"/>
        <v>112</v>
      </c>
      <c r="G110" s="424">
        <v>46043</v>
      </c>
      <c r="H110" s="425">
        <f t="shared" ca="1" si="15"/>
        <v>265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1"/>
        <v>0</v>
      </c>
      <c r="R110" s="434">
        <f t="shared" si="11"/>
        <v>0</v>
      </c>
      <c r="S110" s="434">
        <f t="shared" si="11"/>
        <v>0</v>
      </c>
      <c r="T110" s="434">
        <f t="shared" si="11"/>
        <v>0</v>
      </c>
      <c r="U110" s="434">
        <f t="shared" si="11"/>
        <v>0</v>
      </c>
      <c r="V110" s="435">
        <f t="shared" si="11"/>
        <v>112</v>
      </c>
      <c r="W110" s="436">
        <f t="shared" si="14"/>
        <v>112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46043</v>
      </c>
      <c r="H111" s="425">
        <f t="shared" ca="1" si="15"/>
        <v>265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1"/>
        <v>0</v>
      </c>
      <c r="R111" s="434">
        <f t="shared" si="11"/>
        <v>0</v>
      </c>
      <c r="S111" s="434">
        <f t="shared" si="11"/>
        <v>0</v>
      </c>
      <c r="T111" s="434">
        <f t="shared" si="11"/>
        <v>70</v>
      </c>
      <c r="U111" s="434">
        <f t="shared" si="11"/>
        <v>0</v>
      </c>
      <c r="V111" s="435">
        <f t="shared" si="11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46035</v>
      </c>
      <c r="H112" s="425">
        <f t="shared" ca="1" si="15"/>
        <v>273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11"/>
        <v>0</v>
      </c>
      <c r="R112" s="434">
        <f t="shared" si="11"/>
        <v>140</v>
      </c>
      <c r="S112" s="434">
        <f t="shared" si="11"/>
        <v>0</v>
      </c>
      <c r="T112" s="434">
        <f t="shared" si="11"/>
        <v>0</v>
      </c>
      <c r="U112" s="434">
        <f t="shared" si="11"/>
        <v>0</v>
      </c>
      <c r="V112" s="435">
        <f t="shared" si="11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46042</v>
      </c>
      <c r="H113" s="425">
        <f t="shared" ca="1" si="15"/>
        <v>266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1"/>
        <v>0</v>
      </c>
      <c r="R113" s="434">
        <f t="shared" si="11"/>
        <v>0</v>
      </c>
      <c r="S113" s="434">
        <f t="shared" si="11"/>
        <v>42</v>
      </c>
      <c r="T113" s="434">
        <f t="shared" si="11"/>
        <v>0</v>
      </c>
      <c r="U113" s="434">
        <f t="shared" si="11"/>
        <v>0</v>
      </c>
      <c r="V113" s="435">
        <f t="shared" si="11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8</v>
      </c>
      <c r="F114" s="423">
        <f t="shared" si="12"/>
        <v>56</v>
      </c>
      <c r="G114" s="424">
        <v>46045</v>
      </c>
      <c r="H114" s="425">
        <f t="shared" ca="1" si="15"/>
        <v>263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>
        <v>0.25</v>
      </c>
      <c r="N114" s="465"/>
      <c r="O114" s="465">
        <v>0.25</v>
      </c>
      <c r="P114" s="466"/>
      <c r="Q114" s="433">
        <f t="shared" si="11"/>
        <v>0</v>
      </c>
      <c r="R114" s="434">
        <f t="shared" si="11"/>
        <v>28</v>
      </c>
      <c r="S114" s="434">
        <f t="shared" si="11"/>
        <v>14</v>
      </c>
      <c r="T114" s="434">
        <f t="shared" si="11"/>
        <v>0</v>
      </c>
      <c r="U114" s="434">
        <f t="shared" si="11"/>
        <v>14</v>
      </c>
      <c r="V114" s="435">
        <f t="shared" si="11"/>
        <v>0</v>
      </c>
      <c r="W114" s="436">
        <f t="shared" si="14"/>
        <v>56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2"/>
        <v>28</v>
      </c>
      <c r="G115" s="424">
        <v>46030</v>
      </c>
      <c r="H115" s="425">
        <f t="shared" ca="1" si="15"/>
        <v>278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1"/>
        <v>0</v>
      </c>
      <c r="R115" s="434">
        <f t="shared" si="11"/>
        <v>0</v>
      </c>
      <c r="S115" s="434">
        <f t="shared" si="11"/>
        <v>0</v>
      </c>
      <c r="T115" s="434">
        <f t="shared" si="11"/>
        <v>0</v>
      </c>
      <c r="U115" s="434">
        <f t="shared" si="11"/>
        <v>28</v>
      </c>
      <c r="V115" s="435">
        <f t="shared" si="11"/>
        <v>0</v>
      </c>
      <c r="W115" s="436">
        <f t="shared" si="14"/>
        <v>28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2"/>
        <v>182</v>
      </c>
      <c r="G116" s="424">
        <v>46034</v>
      </c>
      <c r="H116" s="425">
        <f t="shared" ca="1" si="15"/>
        <v>274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1"/>
        <v>0</v>
      </c>
      <c r="R116" s="434">
        <f t="shared" si="11"/>
        <v>91</v>
      </c>
      <c r="S116" s="434">
        <f t="shared" si="11"/>
        <v>91</v>
      </c>
      <c r="T116" s="434">
        <f t="shared" si="11"/>
        <v>0</v>
      </c>
      <c r="U116" s="434">
        <f t="shared" si="11"/>
        <v>0</v>
      </c>
      <c r="V116" s="435">
        <f t="shared" si="11"/>
        <v>0</v>
      </c>
      <c r="W116" s="436">
        <f t="shared" si="14"/>
        <v>182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46031</v>
      </c>
      <c r="H117" s="425">
        <f t="shared" ca="1" si="15"/>
        <v>277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6">+$F117*K117</f>
        <v>0</v>
      </c>
      <c r="R117" s="434">
        <f t="shared" si="16"/>
        <v>98</v>
      </c>
      <c r="S117" s="434">
        <f t="shared" si="16"/>
        <v>0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46035</v>
      </c>
      <c r="H118" s="425">
        <f t="shared" ca="1" si="15"/>
        <v>273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6"/>
        <v>91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4">
        <f t="shared" si="16"/>
        <v>0</v>
      </c>
      <c r="V118" s="435">
        <f t="shared" si="16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46043</v>
      </c>
      <c r="H119" s="425">
        <f t="shared" ca="1" si="15"/>
        <v>265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6"/>
        <v>35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4">
        <f t="shared" si="16"/>
        <v>0</v>
      </c>
      <c r="V119" s="435">
        <f t="shared" si="16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46043</v>
      </c>
      <c r="H120" s="425">
        <f t="shared" ca="1" si="15"/>
        <v>265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0</v>
      </c>
      <c r="U120" s="434">
        <f t="shared" si="16"/>
        <v>168</v>
      </c>
      <c r="V120" s="435">
        <f t="shared" si="16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46045</v>
      </c>
      <c r="H121" s="425">
        <f t="shared" ca="1" si="15"/>
        <v>263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33">
        <f t="shared" si="16"/>
        <v>28</v>
      </c>
      <c r="R121" s="434">
        <f t="shared" si="16"/>
        <v>0</v>
      </c>
      <c r="S121" s="434">
        <f t="shared" si="16"/>
        <v>28</v>
      </c>
      <c r="T121" s="434">
        <f t="shared" si="16"/>
        <v>0</v>
      </c>
      <c r="U121" s="434">
        <f t="shared" si="16"/>
        <v>0</v>
      </c>
      <c r="V121" s="435">
        <f t="shared" si="16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46045</v>
      </c>
      <c r="H122" s="425">
        <f t="shared" ca="1" si="15"/>
        <v>263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6"/>
        <v>0</v>
      </c>
      <c r="R122" s="434">
        <f t="shared" si="16"/>
        <v>56</v>
      </c>
      <c r="S122" s="434">
        <f t="shared" si="16"/>
        <v>0</v>
      </c>
      <c r="T122" s="434">
        <f t="shared" si="16"/>
        <v>0</v>
      </c>
      <c r="U122" s="434">
        <f t="shared" si="16"/>
        <v>0</v>
      </c>
      <c r="V122" s="435">
        <f t="shared" si="16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46042</v>
      </c>
      <c r="H123" s="425">
        <f t="shared" ca="1" si="15"/>
        <v>266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6"/>
        <v>0</v>
      </c>
      <c r="R123" s="434">
        <f t="shared" si="16"/>
        <v>98</v>
      </c>
      <c r="S123" s="434">
        <f t="shared" si="16"/>
        <v>0</v>
      </c>
      <c r="T123" s="434">
        <f t="shared" si="16"/>
        <v>0</v>
      </c>
      <c r="U123" s="434">
        <f t="shared" si="16"/>
        <v>98</v>
      </c>
      <c r="V123" s="435">
        <f t="shared" si="16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46042</v>
      </c>
      <c r="H124" s="425">
        <f t="shared" ca="1" si="15"/>
        <v>266</v>
      </c>
      <c r="I124" s="426">
        <v>3</v>
      </c>
      <c r="J124" s="511">
        <f>M129</f>
        <v>0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6"/>
        <v>0</v>
      </c>
      <c r="R124" s="434">
        <f t="shared" si="16"/>
        <v>70</v>
      </c>
      <c r="S124" s="434">
        <f t="shared" si="16"/>
        <v>0</v>
      </c>
      <c r="T124" s="434">
        <f t="shared" si="16"/>
        <v>0</v>
      </c>
      <c r="U124" s="434">
        <f t="shared" si="16"/>
        <v>0</v>
      </c>
      <c r="V124" s="435">
        <f t="shared" si="16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46042</v>
      </c>
      <c r="H125" s="425">
        <f t="shared" ca="1" si="15"/>
        <v>266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0</v>
      </c>
      <c r="U125" s="434">
        <f t="shared" si="16"/>
        <v>0</v>
      </c>
      <c r="V125" s="435">
        <f t="shared" si="16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46038</v>
      </c>
      <c r="H126" s="425">
        <f t="shared" ca="1" si="15"/>
        <v>270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6"/>
        <v>98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4">
        <f t="shared" si="16"/>
        <v>0</v>
      </c>
      <c r="V126" s="435">
        <f t="shared" si="16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46038</v>
      </c>
      <c r="H127" s="425">
        <f t="shared" ca="1" si="15"/>
        <v>270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6"/>
        <v>0</v>
      </c>
      <c r="R127" s="434">
        <f t="shared" si="16"/>
        <v>0</v>
      </c>
      <c r="S127" s="434">
        <f t="shared" si="16"/>
        <v>0</v>
      </c>
      <c r="T127" s="434">
        <f t="shared" si="16"/>
        <v>70</v>
      </c>
      <c r="U127" s="434">
        <f t="shared" si="16"/>
        <v>0</v>
      </c>
      <c r="V127" s="435">
        <f t="shared" si="16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2"/>
        <v>0</v>
      </c>
      <c r="G128" s="502">
        <v>46034</v>
      </c>
      <c r="H128" s="425" t="str">
        <f t="shared" ca="1" si="15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4">
        <f t="shared" si="16"/>
        <v>0</v>
      </c>
      <c r="V128" s="435">
        <f t="shared" si="16"/>
        <v>0</v>
      </c>
      <c r="W128" s="436">
        <f t="shared" si="14"/>
        <v>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2"/>
        <v>14</v>
      </c>
      <c r="G129" s="424">
        <v>46030</v>
      </c>
      <c r="H129" s="425">
        <f t="shared" ca="1" si="15"/>
        <v>278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6"/>
        <v>0</v>
      </c>
      <c r="R129" s="434">
        <f t="shared" si="16"/>
        <v>0</v>
      </c>
      <c r="S129" s="434">
        <f t="shared" si="16"/>
        <v>0</v>
      </c>
      <c r="T129" s="434">
        <f t="shared" si="16"/>
        <v>0</v>
      </c>
      <c r="U129" s="434">
        <f t="shared" si="16"/>
        <v>0</v>
      </c>
      <c r="V129" s="435">
        <f t="shared" si="16"/>
        <v>14</v>
      </c>
      <c r="W129" s="436">
        <f t="shared" si="14"/>
        <v>14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2"/>
        <v>42</v>
      </c>
      <c r="G130" s="424">
        <v>46035</v>
      </c>
      <c r="H130" s="425">
        <f t="shared" ref="H130:H145" ca="1" si="17">+IF(A130=1,(+TODAY())-G130,"Sans objet")</f>
        <v>273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6"/>
        <v>0</v>
      </c>
      <c r="R130" s="434">
        <f t="shared" si="16"/>
        <v>42</v>
      </c>
      <c r="S130" s="434">
        <f t="shared" si="16"/>
        <v>0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4"/>
        <v>42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46037</v>
      </c>
      <c r="H131" s="425">
        <f t="shared" ca="1" si="17"/>
        <v>271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6"/>
        <v>28</v>
      </c>
      <c r="R131" s="434">
        <f t="shared" si="16"/>
        <v>0</v>
      </c>
      <c r="S131" s="434">
        <f t="shared" si="16"/>
        <v>0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5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2"/>
        <v>70</v>
      </c>
      <c r="G132" s="424">
        <v>46034</v>
      </c>
      <c r="H132" s="425">
        <f t="shared" ca="1" si="17"/>
        <v>274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6"/>
        <v>70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4">
        <f t="shared" si="16"/>
        <v>0</v>
      </c>
      <c r="V132" s="435">
        <f t="shared" si="16"/>
        <v>0</v>
      </c>
      <c r="W132" s="436">
        <f t="shared" si="14"/>
        <v>70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8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2"/>
        <v>0</v>
      </c>
      <c r="G133" s="483"/>
      <c r="H133" s="425" t="str">
        <f t="shared" ca="1" si="17"/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4"/>
        <v>0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2"/>
        <v>84</v>
      </c>
      <c r="G134" s="424">
        <v>46035</v>
      </c>
      <c r="H134" s="425">
        <f t="shared" ca="1" si="17"/>
        <v>273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6"/>
        <v>0</v>
      </c>
      <c r="R134" s="434">
        <f t="shared" si="16"/>
        <v>84</v>
      </c>
      <c r="S134" s="434">
        <f>+$F134*M134</f>
        <v>0</v>
      </c>
      <c r="T134" s="434">
        <f t="shared" si="16"/>
        <v>0</v>
      </c>
      <c r="U134" s="434">
        <f t="shared" si="16"/>
        <v>0</v>
      </c>
      <c r="V134" s="435">
        <f t="shared" si="16"/>
        <v>0</v>
      </c>
      <c r="W134" s="436">
        <f t="shared" si="14"/>
        <v>84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2"/>
        <v>154</v>
      </c>
      <c r="G135" s="424">
        <v>46045</v>
      </c>
      <c r="H135" s="425">
        <f t="shared" ca="1" si="17"/>
        <v>263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6"/>
        <v>0</v>
      </c>
      <c r="R135" s="434">
        <f t="shared" si="16"/>
        <v>0</v>
      </c>
      <c r="S135" s="434">
        <f t="shared" si="16"/>
        <v>0</v>
      </c>
      <c r="T135" s="434">
        <f t="shared" si="16"/>
        <v>77</v>
      </c>
      <c r="U135" s="434">
        <f t="shared" si="16"/>
        <v>0</v>
      </c>
      <c r="V135" s="435">
        <f t="shared" si="16"/>
        <v>77</v>
      </c>
      <c r="W135" s="436">
        <f t="shared" si="14"/>
        <v>154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10</v>
      </c>
      <c r="F136" s="423">
        <f t="shared" si="12"/>
        <v>70</v>
      </c>
      <c r="G136" s="424">
        <v>46045</v>
      </c>
      <c r="H136" s="425">
        <f t="shared" ca="1" si="17"/>
        <v>263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6"/>
        <v>35</v>
      </c>
      <c r="R136" s="434">
        <f t="shared" si="16"/>
        <v>0</v>
      </c>
      <c r="S136" s="434">
        <f t="shared" si="16"/>
        <v>0</v>
      </c>
      <c r="T136" s="434">
        <f t="shared" si="16"/>
        <v>0</v>
      </c>
      <c r="U136" s="434">
        <f t="shared" si="16"/>
        <v>0</v>
      </c>
      <c r="V136" s="435">
        <f t="shared" si="16"/>
        <v>35</v>
      </c>
      <c r="W136" s="436">
        <f t="shared" si="14"/>
        <v>70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8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2"/>
        <v>28</v>
      </c>
      <c r="G137" s="424">
        <v>46042</v>
      </c>
      <c r="H137" s="425">
        <f t="shared" ca="1" si="17"/>
        <v>266</v>
      </c>
      <c r="I137" s="426">
        <v>3</v>
      </c>
      <c r="J137" s="444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33">
        <f t="shared" si="16"/>
        <v>0</v>
      </c>
      <c r="R137" s="434">
        <f t="shared" si="16"/>
        <v>0</v>
      </c>
      <c r="S137" s="434">
        <f t="shared" si="16"/>
        <v>28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4"/>
        <v>28</v>
      </c>
      <c r="X137" s="437"/>
      <c r="Y137" s="453">
        <f t="shared" si="13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46037</v>
      </c>
      <c r="H138" s="425">
        <f t="shared" ca="1" si="17"/>
        <v>271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6"/>
        <v>14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0">
        <f t="shared" si="16"/>
        <v>0</v>
      </c>
      <c r="V138" s="451">
        <f t="shared" si="16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46037</v>
      </c>
      <c r="H139" s="425">
        <f t="shared" ca="1" si="17"/>
        <v>271</v>
      </c>
      <c r="I139" s="426">
        <v>1</v>
      </c>
      <c r="J139" s="444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5" si="19">+$F139*K139</f>
        <v>0</v>
      </c>
      <c r="R139" s="450">
        <f t="shared" si="19"/>
        <v>0</v>
      </c>
      <c r="S139" s="450">
        <f t="shared" si="19"/>
        <v>0</v>
      </c>
      <c r="T139" s="450">
        <f t="shared" si="19"/>
        <v>0</v>
      </c>
      <c r="U139" s="450">
        <f t="shared" si="19"/>
        <v>0</v>
      </c>
      <c r="V139" s="451">
        <f t="shared" si="19"/>
        <v>14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46044</v>
      </c>
      <c r="H140" s="425">
        <f t="shared" ca="1" si="17"/>
        <v>264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33">
        <f t="shared" si="19"/>
        <v>0</v>
      </c>
      <c r="R140" s="450">
        <f t="shared" si="19"/>
        <v>0</v>
      </c>
      <c r="S140" s="450">
        <f t="shared" si="19"/>
        <v>0</v>
      </c>
      <c r="T140" s="450">
        <f t="shared" si="19"/>
        <v>14</v>
      </c>
      <c r="U140" s="450">
        <f t="shared" si="19"/>
        <v>14</v>
      </c>
      <c r="V140" s="451">
        <f t="shared" si="19"/>
        <v>0</v>
      </c>
      <c r="W140" s="436">
        <f t="shared" si="14"/>
        <v>28</v>
      </c>
      <c r="X140" s="437"/>
      <c r="Y140" s="453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46035</v>
      </c>
      <c r="H141" s="425">
        <f t="shared" ca="1" si="17"/>
        <v>273</v>
      </c>
      <c r="I141" s="426">
        <v>1</v>
      </c>
      <c r="J141" s="444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33">
        <f t="shared" si="19"/>
        <v>28</v>
      </c>
      <c r="R141" s="450">
        <f t="shared" si="19"/>
        <v>0</v>
      </c>
      <c r="S141" s="450">
        <f t="shared" si="19"/>
        <v>0</v>
      </c>
      <c r="T141" s="450">
        <f t="shared" si="19"/>
        <v>0</v>
      </c>
      <c r="U141" s="450">
        <f t="shared" si="19"/>
        <v>0</v>
      </c>
      <c r="V141" s="451">
        <f t="shared" si="19"/>
        <v>0</v>
      </c>
      <c r="W141" s="436">
        <f t="shared" si="14"/>
        <v>28</v>
      </c>
      <c r="X141" s="437"/>
      <c r="Y141" s="453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46037</v>
      </c>
      <c r="H142" s="425">
        <f t="shared" ca="1" si="17"/>
        <v>271</v>
      </c>
      <c r="I142" s="426">
        <v>1</v>
      </c>
      <c r="J142" s="444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33">
        <f t="shared" si="19"/>
        <v>0</v>
      </c>
      <c r="R142" s="450">
        <f t="shared" si="19"/>
        <v>0</v>
      </c>
      <c r="S142" s="450">
        <f t="shared" si="19"/>
        <v>0</v>
      </c>
      <c r="T142" s="450">
        <f t="shared" si="19"/>
        <v>0</v>
      </c>
      <c r="U142" s="450">
        <f t="shared" si="19"/>
        <v>0</v>
      </c>
      <c r="V142" s="451">
        <f t="shared" si="19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8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2"/>
        <v>28</v>
      </c>
      <c r="G143" s="424">
        <v>46035</v>
      </c>
      <c r="H143" s="425">
        <f t="shared" ca="1" si="17"/>
        <v>273</v>
      </c>
      <c r="I143" s="426">
        <v>3</v>
      </c>
      <c r="J143" s="444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33">
        <f t="shared" si="19"/>
        <v>28</v>
      </c>
      <c r="R143" s="450">
        <f t="shared" si="19"/>
        <v>0</v>
      </c>
      <c r="S143" s="450">
        <f t="shared" si="19"/>
        <v>0</v>
      </c>
      <c r="T143" s="450">
        <f t="shared" si="19"/>
        <v>0</v>
      </c>
      <c r="U143" s="450">
        <f t="shared" si="19"/>
        <v>0</v>
      </c>
      <c r="V143" s="451">
        <f t="shared" si="19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8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2"/>
        <v>70</v>
      </c>
      <c r="G144" s="424">
        <v>46034</v>
      </c>
      <c r="H144" s="425">
        <f t="shared" ca="1" si="17"/>
        <v>274</v>
      </c>
      <c r="I144" s="426">
        <v>1</v>
      </c>
      <c r="J144" s="444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33">
        <f t="shared" si="19"/>
        <v>0</v>
      </c>
      <c r="R144" s="450">
        <f t="shared" si="19"/>
        <v>0</v>
      </c>
      <c r="S144" s="450">
        <f t="shared" si="19"/>
        <v>0</v>
      </c>
      <c r="T144" s="450">
        <f t="shared" si="19"/>
        <v>70</v>
      </c>
      <c r="U144" s="450">
        <f t="shared" si="19"/>
        <v>0</v>
      </c>
      <c r="V144" s="451">
        <f t="shared" si="19"/>
        <v>0</v>
      </c>
      <c r="W144" s="436">
        <f t="shared" si="14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8"/>
        <v>1</v>
      </c>
      <c r="B145" s="445" t="s">
        <v>357</v>
      </c>
      <c r="C145" s="442" t="s">
        <v>35</v>
      </c>
      <c r="D145" s="442" t="s">
        <v>36</v>
      </c>
      <c r="E145" s="446">
        <v>20</v>
      </c>
      <c r="F145" s="423">
        <f t="shared" si="12"/>
        <v>140</v>
      </c>
      <c r="G145" s="424">
        <v>46042</v>
      </c>
      <c r="H145" s="425">
        <f t="shared" ca="1" si="17"/>
        <v>266</v>
      </c>
      <c r="I145" s="426">
        <v>2</v>
      </c>
      <c r="J145" s="444" t="str">
        <f>VLOOKUP(I145,Secteurs!$A$2:$C$4,3)</f>
        <v>Félix OVOURA</v>
      </c>
      <c r="K145" s="447">
        <v>0.5</v>
      </c>
      <c r="L145" s="448"/>
      <c r="M145" s="448"/>
      <c r="N145" s="448"/>
      <c r="O145" s="448"/>
      <c r="P145" s="449">
        <v>0.5</v>
      </c>
      <c r="Q145" s="433">
        <f t="shared" si="19"/>
        <v>70</v>
      </c>
      <c r="R145" s="450">
        <f t="shared" si="19"/>
        <v>0</v>
      </c>
      <c r="S145" s="450">
        <f t="shared" si="19"/>
        <v>0</v>
      </c>
      <c r="T145" s="450">
        <f t="shared" si="19"/>
        <v>0</v>
      </c>
      <c r="U145" s="450">
        <f t="shared" si="19"/>
        <v>0</v>
      </c>
      <c r="V145" s="451">
        <f t="shared" si="19"/>
        <v>70</v>
      </c>
      <c r="W145" s="436">
        <f t="shared" si="14"/>
        <v>140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327"/>
      <c r="B146" s="328"/>
      <c r="C146" s="402"/>
      <c r="D146" s="402"/>
      <c r="E146" s="329"/>
      <c r="F146" s="330"/>
      <c r="G146" s="331"/>
      <c r="H146" s="331"/>
      <c r="I146" s="332"/>
      <c r="J146" s="332"/>
      <c r="K146" s="333"/>
      <c r="L146" s="334"/>
      <c r="M146" s="334"/>
      <c r="N146" s="334"/>
      <c r="O146" s="334"/>
      <c r="P146" s="335"/>
      <c r="Q146" s="336"/>
      <c r="R146" s="337"/>
      <c r="S146" s="337"/>
      <c r="T146" s="337"/>
      <c r="U146" s="337"/>
      <c r="V146" s="338"/>
      <c r="W146" s="339"/>
      <c r="X146" s="340"/>
      <c r="Y146" s="307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341">
        <f>SUBTOTAL(9,A2:A146)</f>
        <v>142</v>
      </c>
      <c r="B147" s="341"/>
      <c r="C147" s="341"/>
      <c r="D147" s="404"/>
      <c r="E147" s="342">
        <f>SUBTOTAL(9,E2:E146)</f>
        <v>2834</v>
      </c>
      <c r="F147" s="456">
        <f>SUBTOTAL(9,F2:F146)</f>
        <v>19838</v>
      </c>
      <c r="G147" s="343"/>
      <c r="H147" s="344">
        <f ca="1">(SUBTOTAL(9,H2:H146))/A147</f>
        <v>268.73943661971833</v>
      </c>
      <c r="I147" s="345"/>
      <c r="J147" s="345"/>
      <c r="K147" s="346">
        <f>(SUBTOTAL(9,K2:K146))/P$157</f>
        <v>0.62847222222222221</v>
      </c>
      <c r="L147" s="347">
        <f>(SUBTOTAL(9,L2:L146))/Q$157</f>
        <v>0.64130434782608692</v>
      </c>
      <c r="M147" s="347">
        <f>(SUBTOTAL(9,M2:M146))/S$157</f>
        <v>0.5092592592592593</v>
      </c>
      <c r="N147" s="347">
        <f>(SUBTOTAL(9,N2:N146))/T$157</f>
        <v>0.51829268292682928</v>
      </c>
      <c r="O147" s="347">
        <f>(SUBTOTAL(9,O2:O146))/U$157</f>
        <v>0.5625</v>
      </c>
      <c r="P147" s="348">
        <f>(SUBTOTAL(9,P2:P146))/V$157</f>
        <v>0.56779661016949157</v>
      </c>
      <c r="Q147" s="457">
        <f t="shared" ref="Q147:W147" si="20">SUBTOTAL(9,Q2:Q146)</f>
        <v>6384</v>
      </c>
      <c r="R147" s="457">
        <f t="shared" si="20"/>
        <v>1914.5</v>
      </c>
      <c r="S147" s="457">
        <f t="shared" si="20"/>
        <v>1998.5</v>
      </c>
      <c r="T147" s="457">
        <f t="shared" si="20"/>
        <v>2989</v>
      </c>
      <c r="U147" s="457">
        <f t="shared" si="20"/>
        <v>1974</v>
      </c>
      <c r="V147" s="457">
        <f t="shared" si="20"/>
        <v>4578</v>
      </c>
      <c r="W147" s="457">
        <f t="shared" si="20"/>
        <v>19838</v>
      </c>
      <c r="X147" s="342"/>
      <c r="Y147" s="349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3.25">
      <c r="A148" s="107"/>
      <c r="B148" s="350"/>
      <c r="C148" s="473"/>
      <c r="D148" s="405"/>
      <c r="E148" s="107"/>
      <c r="F148" s="107"/>
      <c r="G148" s="107"/>
      <c r="H148" s="107"/>
      <c r="I148" s="107"/>
      <c r="J148" s="107"/>
      <c r="K148" s="321"/>
      <c r="L148" s="321"/>
      <c r="M148" s="321"/>
      <c r="N148" s="321"/>
      <c r="P148" s="321"/>
      <c r="Q148" s="460">
        <f>Q147/F147</f>
        <v>0.32180663373323926</v>
      </c>
      <c r="R148" s="460">
        <f>R147/F147</f>
        <v>9.6506704304869448E-2</v>
      </c>
      <c r="S148" s="460">
        <f>S147/F147</f>
        <v>0.10074100211714891</v>
      </c>
      <c r="T148" s="460">
        <f>T147/F147</f>
        <v>0.15067043048694426</v>
      </c>
      <c r="U148" s="460">
        <f>U147/F147</f>
        <v>9.9505998588567401E-2</v>
      </c>
      <c r="V148" s="460">
        <f>V147/F147</f>
        <v>0.23076923076923078</v>
      </c>
      <c r="W148" s="321"/>
      <c r="X148" s="321"/>
      <c r="Y148" s="351"/>
      <c r="Z148" s="349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3.25">
      <c r="A149" s="107"/>
      <c r="B149" s="350"/>
      <c r="C149" s="473"/>
      <c r="D149" s="405"/>
      <c r="E149" s="107"/>
      <c r="F149" s="107"/>
      <c r="G149" s="107"/>
      <c r="H149" s="107"/>
      <c r="I149" s="107"/>
      <c r="J149" s="107"/>
      <c r="K149" s="321"/>
      <c r="L149" s="321"/>
      <c r="M149" s="321"/>
      <c r="N149" s="321"/>
      <c r="P149" s="321"/>
      <c r="Q149" s="460"/>
      <c r="R149" s="460"/>
      <c r="S149" s="460"/>
      <c r="T149" s="460"/>
      <c r="U149" s="460"/>
      <c r="V149" s="460"/>
      <c r="W149" s="321"/>
      <c r="X149" s="321"/>
      <c r="Y149" s="351"/>
      <c r="Z149" s="349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1">
      <c r="A150" s="352" t="s">
        <v>267</v>
      </c>
      <c r="B150" s="353" t="s">
        <v>268</v>
      </c>
      <c r="C150" s="353"/>
      <c r="D150" s="406"/>
      <c r="E150" s="353" t="s">
        <v>269</v>
      </c>
      <c r="F150" s="87"/>
      <c r="G150" s="87"/>
      <c r="H150" s="87"/>
      <c r="I150" s="87"/>
      <c r="J150" s="87"/>
      <c r="O150" s="354" t="s">
        <v>270</v>
      </c>
      <c r="P150" s="355" t="s">
        <v>284</v>
      </c>
      <c r="Q150" s="356" t="s">
        <v>271</v>
      </c>
      <c r="R150" s="87" t="s">
        <v>24</v>
      </c>
      <c r="S150" s="87" t="s">
        <v>26</v>
      </c>
      <c r="T150" s="87" t="s">
        <v>27</v>
      </c>
      <c r="U150" s="357" t="s">
        <v>28</v>
      </c>
      <c r="V150" s="357" t="s">
        <v>29</v>
      </c>
      <c r="Y150" s="358"/>
      <c r="Z150" s="107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1">
      <c r="A151" s="359" t="s">
        <v>282</v>
      </c>
      <c r="B151" s="360">
        <f>+Q147</f>
        <v>6384</v>
      </c>
      <c r="C151" s="360"/>
      <c r="D151" s="407"/>
      <c r="E151" s="361">
        <f>B151/$F$147</f>
        <v>0.32180663373323926</v>
      </c>
      <c r="F151" s="107"/>
      <c r="G151" s="107"/>
      <c r="H151" s="107"/>
      <c r="I151" s="107"/>
      <c r="J151" s="107"/>
      <c r="O151" s="362">
        <v>0.25</v>
      </c>
      <c r="P151" s="363">
        <f t="shared" ref="P151:Q154" si="21">+SUMIF(K$2:K$146,$O151,$A$2:$A$146)</f>
        <v>0</v>
      </c>
      <c r="Q151" s="364">
        <f t="shared" si="21"/>
        <v>1</v>
      </c>
      <c r="R151" s="365">
        <f>+P151+Q151</f>
        <v>1</v>
      </c>
      <c r="S151" s="365">
        <f t="shared" ref="S151:V154" si="22">+SUMIF(M$2:M$146,$O151,$A$2:$A$146)</f>
        <v>5</v>
      </c>
      <c r="T151" s="365">
        <f t="shared" si="22"/>
        <v>3</v>
      </c>
      <c r="U151" s="365">
        <f t="shared" si="22"/>
        <v>2</v>
      </c>
      <c r="V151" s="365">
        <f t="shared" si="22"/>
        <v>2</v>
      </c>
      <c r="W151" s="366"/>
      <c r="Y151" s="367"/>
      <c r="Z151" s="358"/>
      <c r="AA151" s="87"/>
      <c r="AB151" s="87"/>
      <c r="AC151" s="87"/>
      <c r="AD151" s="87"/>
      <c r="AE151" s="87"/>
      <c r="AF151" s="87"/>
      <c r="AG151" s="87"/>
      <c r="AH151" s="87"/>
    </row>
    <row r="152" spans="1:35" ht="18.75">
      <c r="A152" s="368" t="s">
        <v>271</v>
      </c>
      <c r="B152" s="369">
        <f>+R147</f>
        <v>1914.5</v>
      </c>
      <c r="C152" s="369"/>
      <c r="D152" s="408"/>
      <c r="E152" s="370">
        <f t="shared" ref="E152" si="23">B152/$F$147</f>
        <v>9.6506704304869448E-2</v>
      </c>
      <c r="F152" s="107"/>
      <c r="G152" s="107"/>
      <c r="H152" s="107"/>
      <c r="I152" s="107"/>
      <c r="J152" s="107"/>
      <c r="O152" s="362">
        <v>0.5</v>
      </c>
      <c r="P152" s="363">
        <f t="shared" si="21"/>
        <v>52</v>
      </c>
      <c r="Q152" s="364">
        <f t="shared" si="21"/>
        <v>15</v>
      </c>
      <c r="R152" s="365">
        <f t="shared" ref="R152:R154" si="24">+P152+Q152</f>
        <v>67</v>
      </c>
      <c r="S152" s="365">
        <f t="shared" si="22"/>
        <v>19</v>
      </c>
      <c r="T152" s="365">
        <f t="shared" si="22"/>
        <v>35</v>
      </c>
      <c r="U152" s="365">
        <f t="shared" si="22"/>
        <v>18</v>
      </c>
      <c r="V152" s="365">
        <f t="shared" si="22"/>
        <v>48</v>
      </c>
      <c r="W152" s="366"/>
      <c r="Y152" s="371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>
      <c r="A153" s="324" t="s">
        <v>24</v>
      </c>
      <c r="B153" s="372">
        <f>B151+B152</f>
        <v>8298.5</v>
      </c>
      <c r="C153" s="372"/>
      <c r="D153" s="409"/>
      <c r="E153" s="373">
        <f>B153/$F$147</f>
        <v>0.41831333803810866</v>
      </c>
      <c r="F153" s="374">
        <f>+E153-R158</f>
        <v>-4.2218732294969641E-3</v>
      </c>
      <c r="G153" s="374"/>
      <c r="H153" s="374"/>
      <c r="I153" s="375"/>
      <c r="J153" s="375"/>
      <c r="O153" s="362">
        <v>0.75</v>
      </c>
      <c r="P153" s="363">
        <f t="shared" si="21"/>
        <v>3</v>
      </c>
      <c r="Q153" s="364">
        <f t="shared" si="21"/>
        <v>0</v>
      </c>
      <c r="R153" s="365">
        <f t="shared" si="24"/>
        <v>3</v>
      </c>
      <c r="S153" s="365">
        <f t="shared" si="22"/>
        <v>0</v>
      </c>
      <c r="T153" s="365">
        <f t="shared" si="22"/>
        <v>0</v>
      </c>
      <c r="U153" s="365">
        <f t="shared" si="22"/>
        <v>0</v>
      </c>
      <c r="V153" s="365">
        <f t="shared" si="22"/>
        <v>0</v>
      </c>
      <c r="W153" s="366"/>
      <c r="Y153" s="367"/>
      <c r="Z153" s="371"/>
      <c r="AA153" s="107"/>
      <c r="AB153" s="94"/>
      <c r="AC153" s="107"/>
      <c r="AD153" s="107"/>
      <c r="AE153" s="107"/>
      <c r="AF153" s="107"/>
      <c r="AG153" s="107"/>
      <c r="AH153" s="94"/>
      <c r="AI153" s="107"/>
    </row>
    <row r="154" spans="1:35" ht="21">
      <c r="A154" s="324" t="s">
        <v>26</v>
      </c>
      <c r="B154" s="372">
        <f>S147</f>
        <v>1998.5</v>
      </c>
      <c r="C154" s="372"/>
      <c r="D154" s="409"/>
      <c r="E154" s="373">
        <f>B154/$F$147</f>
        <v>0.10074100211714891</v>
      </c>
      <c r="F154" s="374">
        <f>+E154-S158</f>
        <v>3.9100162016559442E-3</v>
      </c>
      <c r="G154" s="374"/>
      <c r="H154" s="374"/>
      <c r="I154" s="375"/>
      <c r="J154" s="375"/>
      <c r="O154" s="362">
        <v>1</v>
      </c>
      <c r="P154" s="363">
        <f t="shared" si="21"/>
        <v>17</v>
      </c>
      <c r="Q154" s="364">
        <f t="shared" si="21"/>
        <v>7</v>
      </c>
      <c r="R154" s="365">
        <f t="shared" si="24"/>
        <v>24</v>
      </c>
      <c r="S154" s="365">
        <f t="shared" si="22"/>
        <v>3</v>
      </c>
      <c r="T154" s="365">
        <f t="shared" si="22"/>
        <v>3</v>
      </c>
      <c r="U154" s="365">
        <f t="shared" si="22"/>
        <v>4</v>
      </c>
      <c r="V154" s="365">
        <f t="shared" si="22"/>
        <v>9</v>
      </c>
      <c r="W154" s="366"/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27</v>
      </c>
      <c r="B155" s="372">
        <f>T147</f>
        <v>2989</v>
      </c>
      <c r="C155" s="372"/>
      <c r="D155" s="409"/>
      <c r="E155" s="373">
        <f>B155/$F$147</f>
        <v>0.15067043048694426</v>
      </c>
      <c r="F155" s="374">
        <f>+E155-T158</f>
        <v>1.0225431630005999E-3</v>
      </c>
      <c r="G155" s="374"/>
      <c r="H155" s="374"/>
      <c r="I155" s="375"/>
      <c r="J155" s="375"/>
      <c r="O155" s="376" t="s">
        <v>320</v>
      </c>
      <c r="P155" s="377">
        <f>+SUMPRODUCT($O$151:$O$154,P151:P154)/P157</f>
        <v>0.62847222222222221</v>
      </c>
      <c r="Q155" s="378">
        <f t="shared" ref="Q155:T155" si="25">+SUMPRODUCT($O$151:$O$154,Q151:Q154)/Q157</f>
        <v>0.64130434782608692</v>
      </c>
      <c r="R155" s="379">
        <f t="shared" si="25"/>
        <v>0.63157894736842102</v>
      </c>
      <c r="S155" s="379">
        <f>+SUMPRODUCT($O$151:$O$154,S151:S154)/S157</f>
        <v>0.5092592592592593</v>
      </c>
      <c r="T155" s="379">
        <f t="shared" si="25"/>
        <v>0.51829268292682928</v>
      </c>
      <c r="U155" s="379">
        <f>+SUMPRODUCT($O$151:$O$154,U151:U154)/U157</f>
        <v>0.5625</v>
      </c>
      <c r="V155" s="379">
        <f>+SUMPRODUCT($O$151:$O$154,V151:V154)/V157</f>
        <v>0.56779661016949157</v>
      </c>
      <c r="W155" s="380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324" t="s">
        <v>28</v>
      </c>
      <c r="B156" s="381">
        <f>U147</f>
        <v>1974</v>
      </c>
      <c r="C156" s="381"/>
      <c r="D156" s="410"/>
      <c r="E156" s="373">
        <f>B156/$F$147</f>
        <v>9.9505998588567401E-2</v>
      </c>
      <c r="F156" s="374">
        <f>+E156-U158</f>
        <v>4.4355760533561356E-3</v>
      </c>
      <c r="G156" s="374"/>
      <c r="H156" s="374"/>
      <c r="I156" s="375" t="s">
        <v>274</v>
      </c>
      <c r="J156" s="375"/>
      <c r="O156" s="376"/>
      <c r="P156" s="382">
        <f>+K147</f>
        <v>0.62847222222222221</v>
      </c>
      <c r="Q156" s="383">
        <f>+L147</f>
        <v>0.64130434782608692</v>
      </c>
      <c r="R156" s="384">
        <f>+(P156*P157+Q156*Q157)/R157</f>
        <v>0.63157894736842102</v>
      </c>
      <c r="S156" s="384">
        <f>+M147</f>
        <v>0.5092592592592593</v>
      </c>
      <c r="T156" s="384">
        <f>+N147</f>
        <v>0.51829268292682928</v>
      </c>
      <c r="U156" s="384">
        <f>+O147</f>
        <v>0.5625</v>
      </c>
      <c r="V156" s="384">
        <f>+P147</f>
        <v>0.56779661016949157</v>
      </c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24" t="s">
        <v>29</v>
      </c>
      <c r="B157" s="381">
        <f>V147</f>
        <v>4578</v>
      </c>
      <c r="C157" s="381"/>
      <c r="D157" s="410"/>
      <c r="E157" s="373">
        <f>B157/$F$147</f>
        <v>0.23076923076923078</v>
      </c>
      <c r="F157" s="374">
        <f>+E157-V158</f>
        <v>-5.1462621885156878E-3</v>
      </c>
      <c r="G157" s="374"/>
      <c r="H157" s="374"/>
      <c r="I157" s="375"/>
      <c r="J157" s="375"/>
      <c r="N157" s="385">
        <f>+A147</f>
        <v>142</v>
      </c>
      <c r="O157" s="386" t="s">
        <v>272</v>
      </c>
      <c r="P157" s="387">
        <f>SUM(P151:P154)</f>
        <v>72</v>
      </c>
      <c r="Q157" s="387">
        <f>SUM(Q151:Q154)</f>
        <v>23</v>
      </c>
      <c r="R157" s="388">
        <f>SUM(R151:R154)</f>
        <v>95</v>
      </c>
      <c r="S157" s="387">
        <f>SUM(S151:S154)</f>
        <v>27</v>
      </c>
      <c r="T157" s="387">
        <f t="shared" ref="T157" si="26">SUM(T151:T154)</f>
        <v>41</v>
      </c>
      <c r="U157" s="387">
        <f>SUM(U151:U154)</f>
        <v>24</v>
      </c>
      <c r="V157" s="387">
        <f>SUM(V151:V154)</f>
        <v>59</v>
      </c>
      <c r="W157" s="389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90" t="s">
        <v>30</v>
      </c>
      <c r="B158" s="391">
        <f>SUM(B153:B157)</f>
        <v>19838</v>
      </c>
      <c r="C158" s="391"/>
      <c r="D158" s="411"/>
      <c r="E158" s="392">
        <f>SUM(E153:E157)</f>
        <v>1</v>
      </c>
      <c r="F158" s="107"/>
      <c r="G158" s="107"/>
      <c r="H158" s="107"/>
      <c r="I158" s="107"/>
      <c r="J158" s="107"/>
      <c r="N158" s="393"/>
      <c r="O158" s="394" t="s">
        <v>273</v>
      </c>
      <c r="P158" s="395">
        <f>+(P156*P157)/$N$157</f>
        <v>0.31866197183098594</v>
      </c>
      <c r="Q158" s="396">
        <f t="shared" ref="Q158:V158" si="27">+(Q156*Q157)/$N$157</f>
        <v>0.10387323943661972</v>
      </c>
      <c r="R158" s="373">
        <f>+Q158+P158</f>
        <v>0.42253521126760563</v>
      </c>
      <c r="S158" s="373">
        <f t="shared" si="27"/>
        <v>9.6830985915492968E-2</v>
      </c>
      <c r="T158" s="373">
        <f t="shared" si="27"/>
        <v>0.14964788732394366</v>
      </c>
      <c r="U158" s="373">
        <f t="shared" si="27"/>
        <v>9.5070422535211266E-2</v>
      </c>
      <c r="V158" s="373">
        <f t="shared" si="27"/>
        <v>0.23591549295774647</v>
      </c>
      <c r="W158" s="397"/>
      <c r="Y158" s="289"/>
      <c r="Z158" s="398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99"/>
      <c r="E159" s="107"/>
      <c r="F159" s="107"/>
      <c r="G159" s="107"/>
      <c r="H159" s="107"/>
      <c r="I159" s="107"/>
      <c r="J159" s="107"/>
      <c r="Y159" s="289"/>
      <c r="Z159" s="397"/>
      <c r="AA159" s="107"/>
      <c r="AB159" s="107"/>
      <c r="AC159" s="107"/>
      <c r="AD159" s="107"/>
      <c r="AE159" s="107"/>
      <c r="AF159" s="107"/>
      <c r="AG159" s="107"/>
      <c r="AH159" s="107"/>
      <c r="AI159" s="324"/>
    </row>
    <row r="160" spans="1:35" ht="18.75">
      <c r="A160" s="32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S160" s="107"/>
      <c r="T160" s="107"/>
      <c r="U160" s="107"/>
      <c r="V160" s="107"/>
      <c r="Z160" s="397"/>
      <c r="AA160" s="324"/>
      <c r="AB160" s="324"/>
      <c r="AC160" s="324"/>
      <c r="AD160" s="324"/>
      <c r="AE160" s="324"/>
      <c r="AF160" s="324"/>
      <c r="AG160" s="324"/>
      <c r="AH160" s="324"/>
      <c r="AI160" s="107"/>
    </row>
    <row r="161" spans="1:35" ht="18.75">
      <c r="A161" s="397"/>
      <c r="B161" s="397"/>
      <c r="C161" s="397"/>
      <c r="D161" s="493"/>
      <c r="E161" s="492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D162" s="494"/>
      <c r="E162" s="490"/>
      <c r="AA162" s="107"/>
      <c r="AB162" s="107"/>
      <c r="AC162" s="107"/>
      <c r="AD162" s="107"/>
      <c r="AE162" s="107"/>
      <c r="AF162" s="107"/>
      <c r="AG162" s="107"/>
      <c r="AH162" s="107"/>
    </row>
    <row r="163" spans="1:35">
      <c r="D163" s="494"/>
      <c r="E163" s="491"/>
    </row>
    <row r="164" spans="1:35">
      <c r="D164" s="494"/>
      <c r="E164" s="491"/>
    </row>
    <row r="165" spans="1:35">
      <c r="D165" s="494"/>
      <c r="E165" s="491"/>
    </row>
  </sheetData>
  <autoFilter ref="B1:W162" xr:uid="{F1F135F2-982D-4D2D-ADD4-0A2B9BDC9139}"/>
  <mergeCells count="1">
    <mergeCell ref="AB76:AC76"/>
  </mergeCells>
  <conditionalFormatting sqref="H2:H145">
    <cfRule type="cellIs" dxfId="299" priority="4" operator="lessThan">
      <formula>7</formula>
    </cfRule>
    <cfRule type="cellIs" dxfId="298" priority="5" operator="between">
      <formula>14</formula>
      <formula>7</formula>
    </cfRule>
    <cfRule type="cellIs" dxfId="297" priority="6" operator="greaterThan">
      <formula>14</formula>
    </cfRule>
  </conditionalFormatting>
  <conditionalFormatting sqref="H147">
    <cfRule type="cellIs" dxfId="296" priority="1" operator="lessThan">
      <formula>7</formula>
    </cfRule>
    <cfRule type="cellIs" dxfId="295" priority="2" operator="between">
      <formula>14</formula>
      <formula>7</formula>
    </cfRule>
    <cfRule type="cellIs" dxfId="29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0CE9-1B5C-4488-9D85-B8B5A4E732D0}">
  <dimension ref="A1:AI165"/>
  <sheetViews>
    <sheetView zoomScaleNormal="100" workbookViewId="0">
      <pane xSplit="6" ySplit="1" topLeftCell="L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46049</v>
      </c>
      <c r="H2" s="425">
        <f ca="1">+IF(A2=1,(+TODAY())-G2,"Sans objet")</f>
        <v>259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2</v>
      </c>
      <c r="AB2" s="309">
        <v>0.35592618878637333</v>
      </c>
      <c r="AC2" s="310">
        <v>8.1263307310149038E-2</v>
      </c>
      <c r="AD2" s="311">
        <f>SUM(AB2:AC2)</f>
        <v>0.43718949609652236</v>
      </c>
      <c r="AE2" s="312">
        <v>8.3569907735982968E-2</v>
      </c>
      <c r="AF2" s="312">
        <v>0.12668559261887863</v>
      </c>
      <c r="AG2" s="312">
        <v>0.11905606813342796</v>
      </c>
      <c r="AH2" s="312">
        <v>0.23349893541518807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46051</v>
      </c>
      <c r="H3" s="425">
        <f t="shared" ref="H3:H66" ca="1" si="4">+IF(A3=1,(+TODAY())-G3,"Sans objet")</f>
        <v>257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R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3</v>
      </c>
      <c r="AB3" s="309">
        <v>0.33262411347517729</v>
      </c>
      <c r="AC3" s="310">
        <v>0.12659574468085105</v>
      </c>
      <c r="AD3" s="311">
        <f>SUM(AB3:AC3)</f>
        <v>0.45921985815602834</v>
      </c>
      <c r="AE3" s="312">
        <v>8.2801418439716307E-2</v>
      </c>
      <c r="AF3" s="312">
        <v>0.13244680851063831</v>
      </c>
      <c r="AG3" s="312">
        <v>0.12641843971631206</v>
      </c>
      <c r="AH3" s="312">
        <v>0.19911347517730496</v>
      </c>
      <c r="AI3" s="313">
        <f>SUM(AD3:AH3)</f>
        <v>0.99999999999999989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46049</v>
      </c>
      <c r="H4" s="425">
        <f t="shared" ca="1" si="4"/>
        <v>259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4</v>
      </c>
      <c r="AB4" s="309">
        <v>0.32180663373323926</v>
      </c>
      <c r="AC4" s="310">
        <v>9.6506704304869448E-2</v>
      </c>
      <c r="AD4" s="311">
        <f>SUM(AB4:AC4)</f>
        <v>0.41831333803810872</v>
      </c>
      <c r="AE4" s="312">
        <v>0.10074100211714891</v>
      </c>
      <c r="AF4" s="312">
        <v>0.15067043048694426</v>
      </c>
      <c r="AG4" s="312">
        <v>9.9505998588567401E-2</v>
      </c>
      <c r="AH4" s="312">
        <v>0.23076923076923078</v>
      </c>
      <c r="AI4" s="313">
        <f>SUM(AD4:AH4)</f>
        <v>1.0000000000000002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</v>
      </c>
      <c r="AB5" s="309">
        <v>0.34317149842822214</v>
      </c>
      <c r="AC5" s="310">
        <v>0.10059378274537199</v>
      </c>
      <c r="AD5" s="311">
        <f>SUM(AB5:AC5)</f>
        <v>0.44376528117359415</v>
      </c>
      <c r="AE5" s="312">
        <v>9.1687041564792182E-2</v>
      </c>
      <c r="AF5" s="312">
        <v>0.15420887181278378</v>
      </c>
      <c r="AG5" s="312">
        <v>0.10932588194201887</v>
      </c>
      <c r="AH5" s="312">
        <v>0.20101292350681105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46048</v>
      </c>
      <c r="H6" s="425">
        <f t="shared" ca="1" si="4"/>
        <v>260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2.1364864694982888E-2</v>
      </c>
      <c r="AC6" s="316">
        <f t="shared" ref="AC6:AH6" si="7">AC5-AC4</f>
        <v>4.0870784405025451E-3</v>
      </c>
      <c r="AD6" s="316">
        <f t="shared" si="7"/>
        <v>2.5451943135485433E-2</v>
      </c>
      <c r="AE6" s="316">
        <f t="shared" si="7"/>
        <v>-9.0539605523567296E-3</v>
      </c>
      <c r="AF6" s="316">
        <f t="shared" si="7"/>
        <v>3.5384413258395253E-3</v>
      </c>
      <c r="AG6" s="316">
        <f t="shared" si="7"/>
        <v>9.819883353451464E-3</v>
      </c>
      <c r="AH6" s="316">
        <f t="shared" si="7"/>
        <v>-2.9756307262419734E-2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4"/>
        <v>266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0.5</v>
      </c>
      <c r="O7" s="465"/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0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46050</v>
      </c>
      <c r="H8" s="425">
        <f t="shared" ca="1" si="4"/>
        <v>258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4"/>
        <v>264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46050</v>
      </c>
      <c r="H10" s="425">
        <f t="shared" ca="1" si="4"/>
        <v>258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46050</v>
      </c>
      <c r="H11" s="425">
        <f t="shared" ca="1" si="4"/>
        <v>258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ref="S11:S74" si="8">+$F11*M11</f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46052</v>
      </c>
      <c r="H12" s="425">
        <f t="shared" ca="1" si="4"/>
        <v>256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8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46049</v>
      </c>
      <c r="H13" s="425">
        <f t="shared" ca="1" si="4"/>
        <v>259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8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46050</v>
      </c>
      <c r="H14" s="425">
        <f t="shared" ca="1" si="4"/>
        <v>258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8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260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8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46050</v>
      </c>
      <c r="H16" s="425">
        <f t="shared" ca="1" si="4"/>
        <v>258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28">
        <f t="shared" si="5"/>
        <v>91</v>
      </c>
      <c r="R16" s="429">
        <f t="shared" si="1"/>
        <v>0</v>
      </c>
      <c r="S16" s="429">
        <f t="shared" si="8"/>
        <v>0</v>
      </c>
      <c r="T16" s="434">
        <f t="shared" si="1"/>
        <v>0</v>
      </c>
      <c r="U16" s="434">
        <f t="shared" si="1"/>
        <v>91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46051</v>
      </c>
      <c r="H17" s="425">
        <f t="shared" ca="1" si="4"/>
        <v>257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8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260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8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46049</v>
      </c>
      <c r="H19" s="425">
        <f t="shared" ca="1" si="4"/>
        <v>259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8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260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8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46051</v>
      </c>
      <c r="H21" s="425">
        <f t="shared" ca="1" si="4"/>
        <v>257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28">
        <f t="shared" si="5"/>
        <v>136.5</v>
      </c>
      <c r="R21" s="429">
        <f t="shared" si="1"/>
        <v>0</v>
      </c>
      <c r="S21" s="429">
        <f t="shared" si="8"/>
        <v>0</v>
      </c>
      <c r="T21" s="434">
        <f t="shared" si="1"/>
        <v>0</v>
      </c>
      <c r="U21" s="434">
        <f t="shared" si="1"/>
        <v>0</v>
      </c>
      <c r="V21" s="435">
        <f t="shared" si="1"/>
        <v>45.5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46049</v>
      </c>
      <c r="H22" s="425">
        <f t="shared" ca="1" si="4"/>
        <v>259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8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4"/>
        <v>273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8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270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8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46050</v>
      </c>
      <c r="H25" s="425">
        <f t="shared" ca="1" si="4"/>
        <v>258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8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54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260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8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 t="s">
        <v>374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4"/>
        <v>264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8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15105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46051</v>
      </c>
      <c r="H28" s="425">
        <f t="shared" ca="1" si="4"/>
        <v>257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8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46051</v>
      </c>
      <c r="H29" s="425">
        <f t="shared" ca="1" si="4"/>
        <v>257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8"/>
        <v>0</v>
      </c>
      <c r="T29" s="434">
        <f t="shared" si="1"/>
        <v>105</v>
      </c>
      <c r="U29" s="434">
        <f t="shared" si="1"/>
        <v>105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46051</v>
      </c>
      <c r="H30" s="425">
        <f t="shared" ca="1" si="4"/>
        <v>257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8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46052</v>
      </c>
      <c r="H31" s="425">
        <f t="shared" ca="1" si="4"/>
        <v>256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8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46052</v>
      </c>
      <c r="H32" s="425">
        <f t="shared" ca="1" si="4"/>
        <v>256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8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4"/>
        <v>272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8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46050</v>
      </c>
      <c r="H34" s="425">
        <f t="shared" ca="1" si="4"/>
        <v>258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8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257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8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46049</v>
      </c>
      <c r="H36" s="425">
        <f t="shared" ca="1" si="4"/>
        <v>259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8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260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8"/>
        <v>0</v>
      </c>
      <c r="T37" s="434">
        <f t="shared" ref="T37:V73" si="9">+$F37*N37</f>
        <v>0</v>
      </c>
      <c r="U37" s="434">
        <f t="shared" si="9"/>
        <v>0</v>
      </c>
      <c r="V37" s="435">
        <f t="shared" si="9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258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28">
        <f t="shared" si="5"/>
        <v>84</v>
      </c>
      <c r="R38" s="429">
        <f t="shared" si="5"/>
        <v>0</v>
      </c>
      <c r="S38" s="429">
        <f t="shared" si="8"/>
        <v>84</v>
      </c>
      <c r="T38" s="434">
        <f t="shared" si="9"/>
        <v>0</v>
      </c>
      <c r="U38" s="434">
        <f t="shared" si="9"/>
        <v>0</v>
      </c>
      <c r="V38" s="435">
        <f t="shared" si="9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46049</v>
      </c>
      <c r="H39" s="425">
        <f t="shared" ca="1" si="4"/>
        <v>259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8"/>
        <v>56</v>
      </c>
      <c r="T39" s="434">
        <f t="shared" si="9"/>
        <v>0</v>
      </c>
      <c r="U39" s="434">
        <f t="shared" si="9"/>
        <v>0</v>
      </c>
      <c r="V39" s="435">
        <f t="shared" si="9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46049</v>
      </c>
      <c r="H40" s="425">
        <f t="shared" ca="1" si="4"/>
        <v>259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8"/>
        <v>0</v>
      </c>
      <c r="T40" s="434">
        <f t="shared" si="9"/>
        <v>0</v>
      </c>
      <c r="U40" s="434">
        <f t="shared" si="9"/>
        <v>0</v>
      </c>
      <c r="V40" s="435">
        <f t="shared" si="9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4"/>
        <v>266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8"/>
        <v>0</v>
      </c>
      <c r="T41" s="434">
        <f t="shared" si="9"/>
        <v>0</v>
      </c>
      <c r="U41" s="434">
        <f t="shared" si="9"/>
        <v>70</v>
      </c>
      <c r="V41" s="435">
        <f t="shared" si="9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46051</v>
      </c>
      <c r="H42" s="425">
        <f t="shared" ca="1" si="4"/>
        <v>257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8"/>
        <v>0</v>
      </c>
      <c r="T42" s="434">
        <f t="shared" si="9"/>
        <v>0</v>
      </c>
      <c r="U42" s="434">
        <f t="shared" si="9"/>
        <v>0</v>
      </c>
      <c r="V42" s="435">
        <f t="shared" si="9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260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8"/>
        <v>0</v>
      </c>
      <c r="T43" s="434">
        <v>105</v>
      </c>
      <c r="U43" s="434">
        <f t="shared" si="9"/>
        <v>105</v>
      </c>
      <c r="V43" s="435">
        <f t="shared" si="9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260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8"/>
        <v>0</v>
      </c>
      <c r="T44" s="434">
        <f t="shared" si="9"/>
        <v>91</v>
      </c>
      <c r="U44" s="434">
        <f t="shared" si="9"/>
        <v>91</v>
      </c>
      <c r="V44" s="435">
        <f t="shared" si="9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258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8"/>
        <v>105</v>
      </c>
      <c r="T45" s="434">
        <f t="shared" si="9"/>
        <v>0</v>
      </c>
      <c r="U45" s="434">
        <f t="shared" si="9"/>
        <v>105</v>
      </c>
      <c r="V45" s="435">
        <f t="shared" si="9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260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8"/>
        <v>0</v>
      </c>
      <c r="T46" s="434">
        <f t="shared" si="9"/>
        <v>0</v>
      </c>
      <c r="U46" s="434">
        <f t="shared" si="9"/>
        <v>0</v>
      </c>
      <c r="V46" s="435">
        <f t="shared" si="9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46052</v>
      </c>
      <c r="H47" s="425">
        <f t="shared" ca="1" si="4"/>
        <v>256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8"/>
        <v>0</v>
      </c>
      <c r="T47" s="434">
        <f t="shared" si="9"/>
        <v>0</v>
      </c>
      <c r="U47" s="434">
        <f t="shared" si="9"/>
        <v>0</v>
      </c>
      <c r="V47" s="435">
        <f t="shared" si="9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46052</v>
      </c>
      <c r="H48" s="425">
        <f t="shared" ca="1" si="4"/>
        <v>256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8"/>
        <v>0</v>
      </c>
      <c r="T48" s="434">
        <f t="shared" si="9"/>
        <v>0</v>
      </c>
      <c r="U48" s="434">
        <f t="shared" si="9"/>
        <v>0</v>
      </c>
      <c r="V48" s="435">
        <f t="shared" si="9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46049</v>
      </c>
      <c r="H49" s="425">
        <f t="shared" ca="1" si="4"/>
        <v>259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8"/>
        <v>0</v>
      </c>
      <c r="T49" s="434">
        <f>+$F49*N49</f>
        <v>0</v>
      </c>
      <c r="U49" s="434">
        <f t="shared" si="9"/>
        <v>0</v>
      </c>
      <c r="V49" s="435">
        <f t="shared" si="9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258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8"/>
        <v>0</v>
      </c>
      <c r="T50" s="434">
        <f t="shared" si="9"/>
        <v>0</v>
      </c>
      <c r="U50" s="434">
        <f t="shared" si="9"/>
        <v>0</v>
      </c>
      <c r="V50" s="435">
        <f t="shared" si="9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4"/>
        <v>270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8"/>
        <v>0</v>
      </c>
      <c r="T51" s="434">
        <f t="shared" si="9"/>
        <v>0</v>
      </c>
      <c r="U51" s="434">
        <f t="shared" si="9"/>
        <v>0</v>
      </c>
      <c r="V51" s="435">
        <f t="shared" si="9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46052</v>
      </c>
      <c r="H52" s="425">
        <f t="shared" ca="1" si="4"/>
        <v>256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8"/>
        <v>0</v>
      </c>
      <c r="T52" s="434">
        <f t="shared" si="9"/>
        <v>0</v>
      </c>
      <c r="U52" s="434">
        <f t="shared" si="9"/>
        <v>0</v>
      </c>
      <c r="V52" s="435">
        <f t="shared" si="9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257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8"/>
        <v>0</v>
      </c>
      <c r="T53" s="434">
        <f t="shared" si="9"/>
        <v>0</v>
      </c>
      <c r="U53" s="434">
        <f t="shared" si="9"/>
        <v>0</v>
      </c>
      <c r="V53" s="435">
        <f t="shared" si="9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46049</v>
      </c>
      <c r="H54" s="425">
        <f t="shared" ca="1" si="4"/>
        <v>259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8"/>
        <v>0</v>
      </c>
      <c r="T54" s="434">
        <f t="shared" si="9"/>
        <v>0</v>
      </c>
      <c r="U54" s="434">
        <f t="shared" si="9"/>
        <v>0</v>
      </c>
      <c r="V54" s="435">
        <f t="shared" si="9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46049</v>
      </c>
      <c r="H55" s="425">
        <f t="shared" ca="1" si="4"/>
        <v>259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>
        <v>0.25</v>
      </c>
      <c r="N55" s="465"/>
      <c r="O55" s="465"/>
      <c r="P55" s="466"/>
      <c r="Q55" s="428">
        <f t="shared" si="5"/>
        <v>112</v>
      </c>
      <c r="R55" s="429">
        <f t="shared" si="5"/>
        <v>56</v>
      </c>
      <c r="S55" s="429">
        <f t="shared" si="8"/>
        <v>56</v>
      </c>
      <c r="T55" s="434">
        <f t="shared" si="9"/>
        <v>0</v>
      </c>
      <c r="U55" s="434">
        <f t="shared" si="9"/>
        <v>0</v>
      </c>
      <c r="V55" s="435">
        <f t="shared" si="9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46049</v>
      </c>
      <c r="H56" s="425">
        <f t="shared" ca="1" si="4"/>
        <v>259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8"/>
        <v>0</v>
      </c>
      <c r="T56" s="434">
        <f t="shared" si="9"/>
        <v>0</v>
      </c>
      <c r="U56" s="434">
        <f t="shared" si="9"/>
        <v>0</v>
      </c>
      <c r="V56" s="435">
        <f t="shared" si="9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46048</v>
      </c>
      <c r="H57" s="425">
        <f t="shared" ca="1" si="4"/>
        <v>260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0.25</v>
      </c>
      <c r="O57" s="465"/>
      <c r="P57" s="466">
        <v>0.25</v>
      </c>
      <c r="Q57" s="428">
        <f t="shared" si="5"/>
        <v>0</v>
      </c>
      <c r="R57" s="429">
        <f t="shared" si="5"/>
        <v>98</v>
      </c>
      <c r="S57" s="429">
        <f t="shared" si="8"/>
        <v>0</v>
      </c>
      <c r="T57" s="434">
        <f t="shared" si="9"/>
        <v>49</v>
      </c>
      <c r="U57" s="434">
        <f t="shared" si="9"/>
        <v>0</v>
      </c>
      <c r="V57" s="435">
        <f t="shared" si="9"/>
        <v>49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46051</v>
      </c>
      <c r="H58" s="425">
        <f t="shared" ca="1" si="4"/>
        <v>257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8"/>
        <v>0</v>
      </c>
      <c r="T58" s="434">
        <f t="shared" si="9"/>
        <v>91</v>
      </c>
      <c r="U58" s="434">
        <f t="shared" si="9"/>
        <v>0</v>
      </c>
      <c r="V58" s="435">
        <f t="shared" si="9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46051</v>
      </c>
      <c r="H59" s="425">
        <f t="shared" ca="1" si="4"/>
        <v>257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8"/>
        <v>0</v>
      </c>
      <c r="T59" s="434">
        <f t="shared" si="9"/>
        <v>70</v>
      </c>
      <c r="U59" s="434">
        <f t="shared" si="9"/>
        <v>0</v>
      </c>
      <c r="V59" s="435">
        <f t="shared" si="9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46052</v>
      </c>
      <c r="H60" s="425">
        <f t="shared" ca="1" si="4"/>
        <v>256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8"/>
        <v>0</v>
      </c>
      <c r="T60" s="434">
        <f t="shared" si="9"/>
        <v>84</v>
      </c>
      <c r="U60" s="434">
        <f t="shared" si="9"/>
        <v>0</v>
      </c>
      <c r="V60" s="435">
        <f t="shared" si="9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46051</v>
      </c>
      <c r="H61" s="425">
        <f t="shared" ca="1" si="4"/>
        <v>257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8"/>
        <v>0</v>
      </c>
      <c r="T61" s="434">
        <f t="shared" si="9"/>
        <v>52.5</v>
      </c>
      <c r="U61" s="434">
        <f t="shared" si="9"/>
        <v>0</v>
      </c>
      <c r="V61" s="435">
        <f t="shared" si="9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46052</v>
      </c>
      <c r="H62" s="425">
        <f t="shared" ca="1" si="4"/>
        <v>256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8"/>
        <v>126</v>
      </c>
      <c r="T62" s="434">
        <f t="shared" si="9"/>
        <v>0</v>
      </c>
      <c r="U62" s="434">
        <f t="shared" si="9"/>
        <v>0</v>
      </c>
      <c r="V62" s="435">
        <f t="shared" si="9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46052</v>
      </c>
      <c r="H63" s="425">
        <f t="shared" ca="1" si="4"/>
        <v>256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8"/>
        <v>0</v>
      </c>
      <c r="T63" s="434">
        <f t="shared" si="9"/>
        <v>91</v>
      </c>
      <c r="U63" s="434">
        <f t="shared" si="9"/>
        <v>0</v>
      </c>
      <c r="V63" s="435">
        <f t="shared" si="9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4"/>
        <v>266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28">
        <f t="shared" si="5"/>
        <v>70</v>
      </c>
      <c r="R64" s="429">
        <f t="shared" si="5"/>
        <v>0</v>
      </c>
      <c r="S64" s="429">
        <f t="shared" si="8"/>
        <v>0</v>
      </c>
      <c r="T64" s="434">
        <f t="shared" si="9"/>
        <v>70</v>
      </c>
      <c r="U64" s="434">
        <f t="shared" si="9"/>
        <v>0</v>
      </c>
      <c r="V64" s="435">
        <f t="shared" si="9"/>
        <v>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46050</v>
      </c>
      <c r="H65" s="425">
        <f t="shared" ca="1" si="4"/>
        <v>258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8"/>
        <v>0</v>
      </c>
      <c r="T65" s="434">
        <f t="shared" si="9"/>
        <v>0</v>
      </c>
      <c r="U65" s="434">
        <f t="shared" si="9"/>
        <v>0</v>
      </c>
      <c r="V65" s="435">
        <f t="shared" si="9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46051</v>
      </c>
      <c r="H66" s="425">
        <f t="shared" ca="1" si="4"/>
        <v>257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8"/>
        <v>38.5</v>
      </c>
      <c r="T66" s="434">
        <f t="shared" si="9"/>
        <v>0</v>
      </c>
      <c r="U66" s="434">
        <f t="shared" si="9"/>
        <v>0</v>
      </c>
      <c r="V66" s="435">
        <f t="shared" si="9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10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46050</v>
      </c>
      <c r="H67" s="425">
        <f t="shared" ref="H67:H138" ca="1" si="11">+IF(A67=1,(+TODAY())-G67,"Sans objet")</f>
        <v>258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S130" si="12">+$F67*K67</f>
        <v>126</v>
      </c>
      <c r="R67" s="429">
        <f t="shared" si="12"/>
        <v>0</v>
      </c>
      <c r="S67" s="429">
        <f t="shared" si="8"/>
        <v>0</v>
      </c>
      <c r="T67" s="434">
        <f t="shared" si="9"/>
        <v>0</v>
      </c>
      <c r="U67" s="434">
        <f t="shared" si="9"/>
        <v>0</v>
      </c>
      <c r="V67" s="435">
        <f t="shared" si="9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10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46052</v>
      </c>
      <c r="H68" s="425">
        <f t="shared" ca="1" si="11"/>
        <v>256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2"/>
        <v>91</v>
      </c>
      <c r="R68" s="429">
        <f t="shared" si="12"/>
        <v>0</v>
      </c>
      <c r="S68" s="429">
        <f t="shared" si="8"/>
        <v>0</v>
      </c>
      <c r="T68" s="434">
        <f t="shared" si="9"/>
        <v>0</v>
      </c>
      <c r="U68" s="434">
        <f t="shared" si="9"/>
        <v>0</v>
      </c>
      <c r="V68" s="435">
        <f t="shared" si="9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46052</v>
      </c>
      <c r="H69" s="425">
        <f t="shared" ca="1" si="11"/>
        <v>256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2"/>
        <v>84</v>
      </c>
      <c r="R69" s="429">
        <f t="shared" si="12"/>
        <v>0</v>
      </c>
      <c r="S69" s="429">
        <f t="shared" si="8"/>
        <v>0</v>
      </c>
      <c r="T69" s="434">
        <f t="shared" si="9"/>
        <v>0</v>
      </c>
      <c r="U69" s="434">
        <f t="shared" si="9"/>
        <v>0</v>
      </c>
      <c r="V69" s="435">
        <f t="shared" si="9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46052</v>
      </c>
      <c r="H70" s="425">
        <f t="shared" ca="1" si="11"/>
        <v>256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2"/>
        <v>98</v>
      </c>
      <c r="R70" s="429">
        <f t="shared" si="12"/>
        <v>0</v>
      </c>
      <c r="S70" s="429">
        <f t="shared" si="8"/>
        <v>0</v>
      </c>
      <c r="T70" s="434">
        <f t="shared" si="9"/>
        <v>0</v>
      </c>
      <c r="U70" s="434">
        <f t="shared" si="9"/>
        <v>0</v>
      </c>
      <c r="V70" s="435">
        <f t="shared" si="9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46049</v>
      </c>
      <c r="H71" s="425">
        <f t="shared" ca="1" si="11"/>
        <v>259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2"/>
        <v>0</v>
      </c>
      <c r="R71" s="429">
        <f t="shared" si="12"/>
        <v>0</v>
      </c>
      <c r="S71" s="429">
        <f t="shared" si="8"/>
        <v>0</v>
      </c>
      <c r="T71" s="434">
        <f t="shared" si="9"/>
        <v>0</v>
      </c>
      <c r="U71" s="434">
        <f t="shared" si="9"/>
        <v>70</v>
      </c>
      <c r="V71" s="435">
        <f t="shared" si="9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11"/>
        <v>274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2"/>
        <v>0</v>
      </c>
      <c r="R72" s="429">
        <f t="shared" si="12"/>
        <v>84</v>
      </c>
      <c r="S72" s="429">
        <f t="shared" si="8"/>
        <v>0</v>
      </c>
      <c r="T72" s="434">
        <f t="shared" si="9"/>
        <v>0</v>
      </c>
      <c r="U72" s="434">
        <f t="shared" si="9"/>
        <v>84</v>
      </c>
      <c r="V72" s="435">
        <f t="shared" si="9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11"/>
        <v>266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28">
        <f t="shared" si="12"/>
        <v>0</v>
      </c>
      <c r="R73" s="429">
        <f t="shared" si="12"/>
        <v>0</v>
      </c>
      <c r="S73" s="429">
        <f t="shared" si="8"/>
        <v>70</v>
      </c>
      <c r="T73" s="434">
        <f t="shared" si="9"/>
        <v>0</v>
      </c>
      <c r="U73" s="434">
        <f t="shared" si="9"/>
        <v>70</v>
      </c>
      <c r="V73" s="435">
        <f t="shared" si="9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46046</v>
      </c>
      <c r="H74" s="425">
        <f t="shared" ca="1" si="11"/>
        <v>262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2"/>
        <v>84</v>
      </c>
      <c r="R74" s="429">
        <f t="shared" si="12"/>
        <v>0</v>
      </c>
      <c r="S74" s="429">
        <f t="shared" si="8"/>
        <v>84</v>
      </c>
      <c r="T74" s="434">
        <f t="shared" ref="T74:V116" si="13">+$F74*N74</f>
        <v>0</v>
      </c>
      <c r="U74" s="434">
        <f t="shared" si="13"/>
        <v>0</v>
      </c>
      <c r="V74" s="435">
        <f t="shared" si="13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11"/>
        <v>264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28">
        <f t="shared" si="12"/>
        <v>0</v>
      </c>
      <c r="R75" s="429">
        <f t="shared" si="12"/>
        <v>63</v>
      </c>
      <c r="S75" s="429">
        <f t="shared" si="12"/>
        <v>63</v>
      </c>
      <c r="T75" s="434">
        <f t="shared" si="13"/>
        <v>0</v>
      </c>
      <c r="U75" s="434">
        <f t="shared" si="13"/>
        <v>0</v>
      </c>
      <c r="V75" s="435">
        <f t="shared" si="13"/>
        <v>0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11"/>
        <v>260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2"/>
        <v>98</v>
      </c>
      <c r="R76" s="429">
        <f t="shared" si="12"/>
        <v>0</v>
      </c>
      <c r="S76" s="429">
        <f t="shared" si="12"/>
        <v>0</v>
      </c>
      <c r="T76" s="434">
        <f t="shared" si="13"/>
        <v>98</v>
      </c>
      <c r="U76" s="434">
        <f t="shared" si="13"/>
        <v>0</v>
      </c>
      <c r="V76" s="435">
        <f t="shared" si="13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11"/>
        <v>260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2"/>
        <v>49</v>
      </c>
      <c r="R77" s="429">
        <f t="shared" si="12"/>
        <v>0</v>
      </c>
      <c r="S77" s="429">
        <f t="shared" si="12"/>
        <v>0</v>
      </c>
      <c r="T77" s="434">
        <f t="shared" si="13"/>
        <v>49</v>
      </c>
      <c r="U77" s="434">
        <f t="shared" si="13"/>
        <v>0</v>
      </c>
      <c r="V77" s="435">
        <f t="shared" si="13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11"/>
        <v>260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2"/>
        <v>0</v>
      </c>
      <c r="R78" s="429">
        <f t="shared" si="12"/>
        <v>140</v>
      </c>
      <c r="S78" s="429">
        <f t="shared" si="12"/>
        <v>0</v>
      </c>
      <c r="T78" s="434">
        <f t="shared" si="13"/>
        <v>0</v>
      </c>
      <c r="U78" s="434">
        <f t="shared" si="13"/>
        <v>0</v>
      </c>
      <c r="V78" s="435">
        <f t="shared" si="13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11"/>
        <v>257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2"/>
        <v>84</v>
      </c>
      <c r="R79" s="429">
        <f t="shared" si="12"/>
        <v>0</v>
      </c>
      <c r="S79" s="429">
        <f t="shared" si="12"/>
        <v>0</v>
      </c>
      <c r="T79" s="434">
        <f t="shared" si="13"/>
        <v>0</v>
      </c>
      <c r="U79" s="434">
        <f t="shared" si="13"/>
        <v>0</v>
      </c>
      <c r="V79" s="435">
        <f t="shared" si="13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11"/>
        <v>265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2"/>
        <v>0</v>
      </c>
      <c r="R80" s="429">
        <f t="shared" si="12"/>
        <v>0</v>
      </c>
      <c r="S80" s="429">
        <f t="shared" si="12"/>
        <v>0</v>
      </c>
      <c r="T80" s="434">
        <f t="shared" si="13"/>
        <v>0</v>
      </c>
      <c r="U80" s="434">
        <f t="shared" si="13"/>
        <v>0</v>
      </c>
      <c r="V80" s="435">
        <f t="shared" si="13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46051</v>
      </c>
      <c r="H81" s="425">
        <f t="shared" ca="1" si="11"/>
        <v>257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28">
        <f t="shared" si="12"/>
        <v>63</v>
      </c>
      <c r="R81" s="429">
        <f t="shared" si="12"/>
        <v>0</v>
      </c>
      <c r="S81" s="429">
        <f t="shared" si="12"/>
        <v>0</v>
      </c>
      <c r="T81" s="434">
        <f t="shared" si="13"/>
        <v>63</v>
      </c>
      <c r="U81" s="434">
        <f t="shared" si="13"/>
        <v>0</v>
      </c>
      <c r="V81" s="435">
        <f t="shared" si="13"/>
        <v>0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11"/>
        <v>266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3"/>
        <v>70</v>
      </c>
      <c r="U82" s="434">
        <f t="shared" si="13"/>
        <v>0</v>
      </c>
      <c r="V82" s="435">
        <f t="shared" si="13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46051</v>
      </c>
      <c r="H83" s="425">
        <f t="shared" ca="1" si="11"/>
        <v>257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2"/>
        <v>0</v>
      </c>
      <c r="R83" s="429">
        <f t="shared" si="12"/>
        <v>0</v>
      </c>
      <c r="S83" s="429">
        <f t="shared" si="12"/>
        <v>77</v>
      </c>
      <c r="T83" s="434">
        <f t="shared" si="13"/>
        <v>38.5</v>
      </c>
      <c r="U83" s="434">
        <f t="shared" si="13"/>
        <v>0</v>
      </c>
      <c r="V83" s="435">
        <f t="shared" si="13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4">E84*7</f>
        <v>210</v>
      </c>
      <c r="G84" s="424">
        <v>46050</v>
      </c>
      <c r="H84" s="425">
        <f t="shared" ca="1" si="11"/>
        <v>258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0</v>
      </c>
      <c r="T84" s="434">
        <f t="shared" si="13"/>
        <v>105</v>
      </c>
      <c r="U84" s="434">
        <f t="shared" si="13"/>
        <v>0</v>
      </c>
      <c r="V84" s="435">
        <f t="shared" si="13"/>
        <v>105</v>
      </c>
      <c r="W84" s="436">
        <f t="shared" si="6"/>
        <v>210</v>
      </c>
      <c r="X84" s="437"/>
      <c r="Y84" s="453">
        <f t="shared" ref="Y84:Y139" si="15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4"/>
        <v>182</v>
      </c>
      <c r="G85" s="424">
        <v>46049</v>
      </c>
      <c r="H85" s="425">
        <f t="shared" ca="1" si="11"/>
        <v>259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3"/>
        <v>91</v>
      </c>
      <c r="U85" s="434">
        <f t="shared" si="13"/>
        <v>0</v>
      </c>
      <c r="V85" s="435">
        <f t="shared" si="13"/>
        <v>91</v>
      </c>
      <c r="W85" s="436">
        <f t="shared" si="6"/>
        <v>182</v>
      </c>
      <c r="X85" s="437"/>
      <c r="Y85" s="453">
        <f t="shared" si="15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4"/>
        <v>196</v>
      </c>
      <c r="G86" s="424">
        <v>46049</v>
      </c>
      <c r="H86" s="425">
        <f t="shared" ca="1" si="11"/>
        <v>259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3"/>
        <v>98</v>
      </c>
      <c r="U86" s="434">
        <f t="shared" si="13"/>
        <v>0</v>
      </c>
      <c r="V86" s="435">
        <f t="shared" si="13"/>
        <v>98</v>
      </c>
      <c r="W86" s="436">
        <f t="shared" ref="W86:W148" si="16">SUM(Q86:V86)</f>
        <v>196</v>
      </c>
      <c r="X86" s="437"/>
      <c r="Y86" s="453">
        <f t="shared" si="15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4"/>
        <v>168</v>
      </c>
      <c r="G87" s="424">
        <v>46049</v>
      </c>
      <c r="H87" s="425">
        <f t="shared" ca="1" si="11"/>
        <v>259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2"/>
        <v>0</v>
      </c>
      <c r="R87" s="429">
        <f t="shared" si="12"/>
        <v>84</v>
      </c>
      <c r="S87" s="429">
        <f t="shared" si="12"/>
        <v>0</v>
      </c>
      <c r="T87" s="434">
        <f t="shared" si="13"/>
        <v>42</v>
      </c>
      <c r="U87" s="434">
        <f t="shared" si="13"/>
        <v>0</v>
      </c>
      <c r="V87" s="435">
        <f t="shared" si="13"/>
        <v>42</v>
      </c>
      <c r="W87" s="436">
        <f t="shared" si="16"/>
        <v>168</v>
      </c>
      <c r="X87" s="437"/>
      <c r="Y87" s="453">
        <f t="shared" si="15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4"/>
        <v>168</v>
      </c>
      <c r="G88" s="424">
        <v>46049</v>
      </c>
      <c r="H88" s="425">
        <f t="shared" ca="1" si="11"/>
        <v>259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2"/>
        <v>0</v>
      </c>
      <c r="R88" s="429">
        <f t="shared" si="12"/>
        <v>0</v>
      </c>
      <c r="S88" s="429">
        <f t="shared" si="12"/>
        <v>0</v>
      </c>
      <c r="T88" s="434">
        <f t="shared" si="13"/>
        <v>84</v>
      </c>
      <c r="U88" s="434">
        <f t="shared" si="13"/>
        <v>0</v>
      </c>
      <c r="V88" s="435">
        <f t="shared" si="13"/>
        <v>84</v>
      </c>
      <c r="W88" s="436">
        <f t="shared" si="16"/>
        <v>168</v>
      </c>
      <c r="X88" s="437"/>
      <c r="Y88" s="453">
        <f t="shared" si="15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4"/>
        <v>182</v>
      </c>
      <c r="G89" s="424">
        <v>46049</v>
      </c>
      <c r="H89" s="425">
        <f t="shared" ca="1" si="11"/>
        <v>259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2"/>
        <v>0</v>
      </c>
      <c r="R89" s="429">
        <f t="shared" si="12"/>
        <v>0</v>
      </c>
      <c r="S89" s="429">
        <f t="shared" si="12"/>
        <v>0</v>
      </c>
      <c r="T89" s="434">
        <f t="shared" si="13"/>
        <v>91</v>
      </c>
      <c r="U89" s="434">
        <f t="shared" si="13"/>
        <v>0</v>
      </c>
      <c r="V89" s="435">
        <f t="shared" si="13"/>
        <v>91</v>
      </c>
      <c r="W89" s="436">
        <f t="shared" si="16"/>
        <v>182</v>
      </c>
      <c r="X89" s="437"/>
      <c r="Y89" s="453">
        <f t="shared" si="15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4"/>
        <v>168</v>
      </c>
      <c r="G90" s="424">
        <v>46049</v>
      </c>
      <c r="H90" s="425">
        <f t="shared" ca="1" si="11"/>
        <v>259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28">
        <f t="shared" si="12"/>
        <v>0</v>
      </c>
      <c r="R90" s="429">
        <f t="shared" si="12"/>
        <v>84</v>
      </c>
      <c r="S90" s="429">
        <f t="shared" si="12"/>
        <v>0</v>
      </c>
      <c r="T90" s="434">
        <f t="shared" si="13"/>
        <v>84</v>
      </c>
      <c r="U90" s="434">
        <f t="shared" si="13"/>
        <v>0</v>
      </c>
      <c r="V90" s="435">
        <f t="shared" si="13"/>
        <v>0</v>
      </c>
      <c r="W90" s="436">
        <f t="shared" si="16"/>
        <v>168</v>
      </c>
      <c r="X90" s="437"/>
      <c r="Y90" s="453">
        <f t="shared" si="15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4"/>
        <v>168</v>
      </c>
      <c r="G91" s="440">
        <v>46049</v>
      </c>
      <c r="H91" s="425">
        <f t="shared" ca="1" si="11"/>
        <v>259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2"/>
        <v>0</v>
      </c>
      <c r="R91" s="429">
        <f t="shared" si="12"/>
        <v>84</v>
      </c>
      <c r="S91" s="429">
        <f t="shared" si="12"/>
        <v>0</v>
      </c>
      <c r="T91" s="434">
        <f t="shared" si="13"/>
        <v>42</v>
      </c>
      <c r="U91" s="434">
        <f t="shared" si="13"/>
        <v>0</v>
      </c>
      <c r="V91" s="435">
        <f t="shared" si="13"/>
        <v>42</v>
      </c>
      <c r="W91" s="436">
        <f t="shared" si="16"/>
        <v>168</v>
      </c>
      <c r="X91" s="437"/>
      <c r="Y91" s="453">
        <f t="shared" si="15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4"/>
        <v>196</v>
      </c>
      <c r="G92" s="424">
        <v>46052</v>
      </c>
      <c r="H92" s="425">
        <f t="shared" ca="1" si="11"/>
        <v>256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2"/>
        <v>0</v>
      </c>
      <c r="R92" s="429">
        <f t="shared" si="12"/>
        <v>98</v>
      </c>
      <c r="S92" s="429">
        <f t="shared" si="12"/>
        <v>0</v>
      </c>
      <c r="T92" s="434">
        <f t="shared" si="13"/>
        <v>49</v>
      </c>
      <c r="U92" s="434">
        <f t="shared" si="13"/>
        <v>0</v>
      </c>
      <c r="V92" s="435">
        <f t="shared" si="13"/>
        <v>49</v>
      </c>
      <c r="W92" s="436">
        <f t="shared" si="16"/>
        <v>196</v>
      </c>
      <c r="X92" s="437"/>
      <c r="Y92" s="453">
        <f t="shared" si="15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4"/>
        <v>126</v>
      </c>
      <c r="G93" s="424">
        <v>46050</v>
      </c>
      <c r="H93" s="425">
        <f t="shared" ca="1" si="11"/>
        <v>258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3"/>
        <v>63</v>
      </c>
      <c r="U93" s="434">
        <f t="shared" si="13"/>
        <v>0</v>
      </c>
      <c r="V93" s="435">
        <f t="shared" si="13"/>
        <v>63</v>
      </c>
      <c r="W93" s="436">
        <f t="shared" si="16"/>
        <v>126</v>
      </c>
      <c r="X93" s="437"/>
      <c r="Y93" s="453">
        <f t="shared" si="15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4"/>
        <v>140</v>
      </c>
      <c r="G94" s="424">
        <v>46042</v>
      </c>
      <c r="H94" s="425">
        <f t="shared" ca="1" si="11"/>
        <v>266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2"/>
        <v>70</v>
      </c>
      <c r="R94" s="429">
        <f t="shared" si="12"/>
        <v>0</v>
      </c>
      <c r="S94" s="429">
        <f t="shared" si="12"/>
        <v>0</v>
      </c>
      <c r="T94" s="434">
        <f t="shared" si="13"/>
        <v>70</v>
      </c>
      <c r="U94" s="434">
        <f t="shared" si="13"/>
        <v>0</v>
      </c>
      <c r="V94" s="435">
        <f t="shared" si="13"/>
        <v>0</v>
      </c>
      <c r="W94" s="436">
        <f t="shared" si="16"/>
        <v>140</v>
      </c>
      <c r="X94" s="437"/>
      <c r="Y94" s="453">
        <f t="shared" si="15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4"/>
        <v>168</v>
      </c>
      <c r="G95" s="424">
        <v>46050</v>
      </c>
      <c r="H95" s="425">
        <f t="shared" ca="1" si="11"/>
        <v>258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2"/>
        <v>0</v>
      </c>
      <c r="R95" s="429">
        <f t="shared" si="12"/>
        <v>0</v>
      </c>
      <c r="S95" s="429">
        <f t="shared" si="12"/>
        <v>0</v>
      </c>
      <c r="T95" s="434">
        <f t="shared" si="13"/>
        <v>84</v>
      </c>
      <c r="U95" s="434">
        <f t="shared" si="13"/>
        <v>84</v>
      </c>
      <c r="V95" s="435">
        <f t="shared" si="13"/>
        <v>0</v>
      </c>
      <c r="W95" s="436">
        <f t="shared" si="16"/>
        <v>168</v>
      </c>
      <c r="X95" s="437"/>
      <c r="Y95" s="453">
        <f t="shared" si="15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4"/>
        <v>28</v>
      </c>
      <c r="G96" s="424">
        <v>46052</v>
      </c>
      <c r="H96" s="425">
        <f>G970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2"/>
        <v>0</v>
      </c>
      <c r="R96" s="429">
        <f t="shared" si="12"/>
        <v>0</v>
      </c>
      <c r="S96" s="429">
        <f t="shared" si="12"/>
        <v>28</v>
      </c>
      <c r="T96" s="434">
        <f t="shared" si="13"/>
        <v>0</v>
      </c>
      <c r="U96" s="434">
        <f t="shared" si="13"/>
        <v>0</v>
      </c>
      <c r="V96" s="435">
        <f t="shared" si="13"/>
        <v>0</v>
      </c>
      <c r="W96" s="436">
        <f t="shared" si="16"/>
        <v>28</v>
      </c>
      <c r="X96" s="437"/>
      <c r="Y96" s="453">
        <f t="shared" si="15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4"/>
        <v>28</v>
      </c>
      <c r="G97" s="424">
        <v>46050</v>
      </c>
      <c r="H97" s="425">
        <f t="shared" ca="1" si="11"/>
        <v>258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3"/>
        <v>14</v>
      </c>
      <c r="U97" s="434">
        <f t="shared" si="13"/>
        <v>14</v>
      </c>
      <c r="V97" s="435">
        <f t="shared" si="13"/>
        <v>0</v>
      </c>
      <c r="W97" s="436">
        <f t="shared" si="16"/>
        <v>28</v>
      </c>
      <c r="X97" s="437"/>
      <c r="Y97" s="453">
        <f t="shared" si="15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4"/>
        <v>98</v>
      </c>
      <c r="G98" s="424">
        <v>46048</v>
      </c>
      <c r="H98" s="425">
        <f t="shared" ca="1" si="11"/>
        <v>260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2"/>
        <v>49</v>
      </c>
      <c r="R98" s="429">
        <f t="shared" si="12"/>
        <v>0</v>
      </c>
      <c r="S98" s="429">
        <f t="shared" si="12"/>
        <v>0</v>
      </c>
      <c r="T98" s="434">
        <f t="shared" si="13"/>
        <v>0</v>
      </c>
      <c r="U98" s="434">
        <f t="shared" si="13"/>
        <v>0</v>
      </c>
      <c r="V98" s="435">
        <f t="shared" si="13"/>
        <v>49</v>
      </c>
      <c r="W98" s="436">
        <f t="shared" si="16"/>
        <v>98</v>
      </c>
      <c r="X98" s="437"/>
      <c r="Y98" s="453">
        <f t="shared" si="15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4"/>
        <v>70</v>
      </c>
      <c r="G99" s="424">
        <v>46050</v>
      </c>
      <c r="H99" s="425">
        <f t="shared" ca="1" si="11"/>
        <v>258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2"/>
        <v>0</v>
      </c>
      <c r="R99" s="429">
        <f t="shared" si="12"/>
        <v>35</v>
      </c>
      <c r="S99" s="429">
        <f t="shared" si="12"/>
        <v>0</v>
      </c>
      <c r="T99" s="434">
        <f t="shared" si="13"/>
        <v>0</v>
      </c>
      <c r="U99" s="434">
        <f t="shared" si="13"/>
        <v>35</v>
      </c>
      <c r="V99" s="435">
        <f t="shared" si="13"/>
        <v>0</v>
      </c>
      <c r="W99" s="436">
        <f t="shared" si="16"/>
        <v>70</v>
      </c>
      <c r="X99" s="437"/>
      <c r="Y99" s="453">
        <f t="shared" si="15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4"/>
        <v>140</v>
      </c>
      <c r="G100" s="424">
        <v>46049</v>
      </c>
      <c r="H100" s="425">
        <f t="shared" ca="1" si="11"/>
        <v>259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2"/>
        <v>0</v>
      </c>
      <c r="R100" s="429">
        <f t="shared" si="12"/>
        <v>0</v>
      </c>
      <c r="S100" s="429">
        <f t="shared" si="12"/>
        <v>0</v>
      </c>
      <c r="T100" s="434">
        <f t="shared" si="13"/>
        <v>0</v>
      </c>
      <c r="U100" s="434">
        <f t="shared" si="13"/>
        <v>140</v>
      </c>
      <c r="V100" s="435">
        <f t="shared" si="13"/>
        <v>0</v>
      </c>
      <c r="W100" s="436">
        <f t="shared" si="16"/>
        <v>140</v>
      </c>
      <c r="X100" s="437"/>
      <c r="Y100" s="453">
        <f t="shared" si="15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4"/>
        <v>84</v>
      </c>
      <c r="G101" s="424">
        <v>46050</v>
      </c>
      <c r="H101" s="425">
        <f t="shared" ca="1" si="11"/>
        <v>258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28">
        <f t="shared" si="12"/>
        <v>0</v>
      </c>
      <c r="R101" s="429">
        <f t="shared" si="12"/>
        <v>0</v>
      </c>
      <c r="S101" s="429">
        <f t="shared" si="12"/>
        <v>0</v>
      </c>
      <c r="T101" s="434">
        <f t="shared" si="13"/>
        <v>0</v>
      </c>
      <c r="U101" s="434">
        <f t="shared" si="13"/>
        <v>0</v>
      </c>
      <c r="V101" s="435">
        <f t="shared" si="13"/>
        <v>84</v>
      </c>
      <c r="W101" s="436">
        <f t="shared" si="16"/>
        <v>84</v>
      </c>
      <c r="X101" s="437"/>
      <c r="Y101" s="453">
        <f t="shared" si="15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4"/>
        <v>252</v>
      </c>
      <c r="G102" s="424">
        <v>46052</v>
      </c>
      <c r="H102" s="425">
        <f t="shared" ca="1" si="11"/>
        <v>256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3"/>
        <v>126</v>
      </c>
      <c r="U102" s="434">
        <f t="shared" si="13"/>
        <v>126</v>
      </c>
      <c r="V102" s="435">
        <f t="shared" si="13"/>
        <v>0</v>
      </c>
      <c r="W102" s="436">
        <f t="shared" si="16"/>
        <v>252</v>
      </c>
      <c r="X102" s="437"/>
      <c r="Y102" s="453">
        <f t="shared" si="15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4"/>
        <v>70</v>
      </c>
      <c r="G103" s="424">
        <v>46052</v>
      </c>
      <c r="H103" s="425">
        <f t="shared" ca="1" si="11"/>
        <v>256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2"/>
        <v>0</v>
      </c>
      <c r="R103" s="429">
        <f t="shared" si="12"/>
        <v>0</v>
      </c>
      <c r="S103" s="429">
        <f t="shared" si="12"/>
        <v>0</v>
      </c>
      <c r="T103" s="434">
        <f t="shared" si="13"/>
        <v>0</v>
      </c>
      <c r="U103" s="434">
        <f t="shared" si="13"/>
        <v>0</v>
      </c>
      <c r="V103" s="435">
        <f t="shared" si="13"/>
        <v>70</v>
      </c>
      <c r="W103" s="436">
        <f t="shared" si="16"/>
        <v>70</v>
      </c>
      <c r="X103" s="437"/>
      <c r="Y103" s="453">
        <f t="shared" si="15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4"/>
        <v>70</v>
      </c>
      <c r="G104" s="424">
        <v>46044</v>
      </c>
      <c r="H104" s="425">
        <f t="shared" ca="1" si="11"/>
        <v>264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2"/>
        <v>35</v>
      </c>
      <c r="R104" s="429">
        <f t="shared" si="12"/>
        <v>0</v>
      </c>
      <c r="S104" s="429">
        <f t="shared" si="12"/>
        <v>0</v>
      </c>
      <c r="T104" s="434">
        <f t="shared" si="13"/>
        <v>0</v>
      </c>
      <c r="U104" s="434">
        <f t="shared" si="13"/>
        <v>0</v>
      </c>
      <c r="V104" s="435">
        <f t="shared" si="13"/>
        <v>35</v>
      </c>
      <c r="W104" s="436">
        <f t="shared" si="16"/>
        <v>70</v>
      </c>
      <c r="X104" s="437"/>
      <c r="Y104" s="453">
        <f t="shared" si="15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4"/>
        <v>140</v>
      </c>
      <c r="G105" s="424">
        <v>46048</v>
      </c>
      <c r="H105" s="425">
        <f t="shared" ca="1" si="11"/>
        <v>260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2"/>
        <v>70</v>
      </c>
      <c r="R105" s="429">
        <f t="shared" si="12"/>
        <v>0</v>
      </c>
      <c r="S105" s="429">
        <f t="shared" si="12"/>
        <v>0</v>
      </c>
      <c r="T105" s="434">
        <f t="shared" si="13"/>
        <v>0</v>
      </c>
      <c r="U105" s="434">
        <f t="shared" si="13"/>
        <v>0</v>
      </c>
      <c r="V105" s="435">
        <f t="shared" si="13"/>
        <v>70</v>
      </c>
      <c r="W105" s="436">
        <f t="shared" si="16"/>
        <v>140</v>
      </c>
      <c r="X105" s="437"/>
      <c r="Y105" s="453">
        <f t="shared" si="15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4"/>
        <v>140</v>
      </c>
      <c r="G106" s="424">
        <v>46051</v>
      </c>
      <c r="H106" s="425">
        <f t="shared" ca="1" si="11"/>
        <v>257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3"/>
        <v>70</v>
      </c>
      <c r="U106" s="434">
        <f t="shared" si="13"/>
        <v>0</v>
      </c>
      <c r="V106" s="435">
        <f t="shared" si="13"/>
        <v>70</v>
      </c>
      <c r="W106" s="436">
        <f t="shared" si="16"/>
        <v>140</v>
      </c>
      <c r="X106" s="437"/>
      <c r="Y106" s="453">
        <f t="shared" si="15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4"/>
        <v>168</v>
      </c>
      <c r="G107" s="424">
        <v>46048</v>
      </c>
      <c r="H107" s="425">
        <f t="shared" ca="1" si="11"/>
        <v>260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84</v>
      </c>
      <c r="S107" s="429">
        <f t="shared" si="12"/>
        <v>0</v>
      </c>
      <c r="T107" s="434">
        <f t="shared" si="13"/>
        <v>0</v>
      </c>
      <c r="U107" s="434">
        <f t="shared" si="13"/>
        <v>0</v>
      </c>
      <c r="V107" s="435">
        <f t="shared" si="13"/>
        <v>84</v>
      </c>
      <c r="W107" s="436">
        <f t="shared" si="16"/>
        <v>168</v>
      </c>
      <c r="X107" s="437"/>
      <c r="Y107" s="453">
        <f t="shared" si="15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4"/>
        <v>210</v>
      </c>
      <c r="G108" s="424">
        <v>46043</v>
      </c>
      <c r="H108" s="425">
        <f t="shared" ca="1" si="11"/>
        <v>265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2"/>
        <v>0</v>
      </c>
      <c r="R108" s="429">
        <f t="shared" si="12"/>
        <v>0</v>
      </c>
      <c r="S108" s="429">
        <f t="shared" si="12"/>
        <v>105</v>
      </c>
      <c r="T108" s="434">
        <f t="shared" si="13"/>
        <v>105</v>
      </c>
      <c r="U108" s="434">
        <f t="shared" si="13"/>
        <v>0</v>
      </c>
      <c r="V108" s="435">
        <f t="shared" si="13"/>
        <v>0</v>
      </c>
      <c r="W108" s="436">
        <f t="shared" si="16"/>
        <v>210</v>
      </c>
      <c r="X108" s="437"/>
      <c r="Y108" s="453">
        <f t="shared" si="15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4"/>
        <v>140</v>
      </c>
      <c r="G109" s="424">
        <v>46050</v>
      </c>
      <c r="H109" s="425">
        <f t="shared" ca="1" si="11"/>
        <v>258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2"/>
        <v>0</v>
      </c>
      <c r="R109" s="429">
        <f t="shared" si="12"/>
        <v>70</v>
      </c>
      <c r="S109" s="429">
        <f t="shared" si="12"/>
        <v>0</v>
      </c>
      <c r="T109" s="434">
        <f t="shared" si="13"/>
        <v>0</v>
      </c>
      <c r="U109" s="434">
        <f t="shared" si="13"/>
        <v>70</v>
      </c>
      <c r="V109" s="435">
        <f t="shared" si="13"/>
        <v>0</v>
      </c>
      <c r="W109" s="436">
        <f t="shared" si="16"/>
        <v>140</v>
      </c>
      <c r="X109" s="437"/>
      <c r="Y109" s="453">
        <f t="shared" si="15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4"/>
        <v>98</v>
      </c>
      <c r="G110" s="424">
        <v>46051</v>
      </c>
      <c r="H110" s="425">
        <f t="shared" ca="1" si="11"/>
        <v>257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si="12"/>
        <v>0</v>
      </c>
      <c r="R110" s="429">
        <f t="shared" si="12"/>
        <v>0</v>
      </c>
      <c r="S110" s="429">
        <f t="shared" si="12"/>
        <v>49</v>
      </c>
      <c r="T110" s="434">
        <f t="shared" si="13"/>
        <v>0</v>
      </c>
      <c r="U110" s="434">
        <f t="shared" si="13"/>
        <v>0</v>
      </c>
      <c r="V110" s="435">
        <f t="shared" si="13"/>
        <v>49</v>
      </c>
      <c r="W110" s="436">
        <f t="shared" si="16"/>
        <v>98</v>
      </c>
      <c r="X110" s="437"/>
      <c r="Y110" s="453">
        <f t="shared" si="15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4"/>
        <v>140</v>
      </c>
      <c r="G111" s="424">
        <v>46043</v>
      </c>
      <c r="H111" s="425">
        <f t="shared" ca="1" si="11"/>
        <v>265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2"/>
        <v>0</v>
      </c>
      <c r="R111" s="429">
        <f t="shared" si="12"/>
        <v>0</v>
      </c>
      <c r="S111" s="429">
        <f t="shared" si="12"/>
        <v>0</v>
      </c>
      <c r="T111" s="434">
        <f t="shared" si="13"/>
        <v>70</v>
      </c>
      <c r="U111" s="434">
        <f t="shared" si="13"/>
        <v>0</v>
      </c>
      <c r="V111" s="435">
        <f t="shared" si="13"/>
        <v>70</v>
      </c>
      <c r="W111" s="436">
        <f t="shared" si="16"/>
        <v>140</v>
      </c>
      <c r="X111" s="437"/>
      <c r="Y111" s="453">
        <f t="shared" si="15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4"/>
        <v>140</v>
      </c>
      <c r="G112" s="424">
        <v>46050</v>
      </c>
      <c r="H112" s="425">
        <f t="shared" ca="1" si="11"/>
        <v>258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2"/>
        <v>0</v>
      </c>
      <c r="R112" s="429">
        <f t="shared" si="12"/>
        <v>70</v>
      </c>
      <c r="S112" s="429">
        <f t="shared" si="12"/>
        <v>0</v>
      </c>
      <c r="T112" s="434">
        <f t="shared" si="13"/>
        <v>70</v>
      </c>
      <c r="U112" s="434">
        <f t="shared" si="13"/>
        <v>0</v>
      </c>
      <c r="V112" s="435">
        <f t="shared" si="13"/>
        <v>0</v>
      </c>
      <c r="W112" s="436">
        <f t="shared" si="16"/>
        <v>140</v>
      </c>
      <c r="X112" s="437"/>
      <c r="Y112" s="453">
        <f t="shared" si="15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4"/>
        <v>42</v>
      </c>
      <c r="G113" s="424">
        <v>46042</v>
      </c>
      <c r="H113" s="425">
        <f t="shared" ca="1" si="11"/>
        <v>266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2"/>
        <v>0</v>
      </c>
      <c r="R113" s="429">
        <f t="shared" si="12"/>
        <v>0</v>
      </c>
      <c r="S113" s="429">
        <f t="shared" si="12"/>
        <v>42</v>
      </c>
      <c r="T113" s="434">
        <f t="shared" si="13"/>
        <v>0</v>
      </c>
      <c r="U113" s="434">
        <f t="shared" si="13"/>
        <v>0</v>
      </c>
      <c r="V113" s="435">
        <f t="shared" si="13"/>
        <v>0</v>
      </c>
      <c r="W113" s="436">
        <f t="shared" si="16"/>
        <v>42</v>
      </c>
      <c r="X113" s="437"/>
      <c r="Y113" s="453">
        <f t="shared" si="15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4"/>
        <v>42</v>
      </c>
      <c r="G114" s="424">
        <v>46049</v>
      </c>
      <c r="H114" s="425">
        <f t="shared" ca="1" si="11"/>
        <v>259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2"/>
        <v>0</v>
      </c>
      <c r="R114" s="429">
        <f t="shared" si="12"/>
        <v>21</v>
      </c>
      <c r="S114" s="429">
        <f t="shared" si="12"/>
        <v>0</v>
      </c>
      <c r="T114" s="434">
        <f t="shared" si="13"/>
        <v>0</v>
      </c>
      <c r="U114" s="434">
        <f t="shared" si="13"/>
        <v>10.5</v>
      </c>
      <c r="V114" s="435">
        <f t="shared" si="13"/>
        <v>10.5</v>
      </c>
      <c r="W114" s="436">
        <f t="shared" si="16"/>
        <v>42</v>
      </c>
      <c r="X114" s="437"/>
      <c r="Y114" s="453">
        <f t="shared" si="15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4"/>
        <v>28</v>
      </c>
      <c r="G115" s="424">
        <v>46050</v>
      </c>
      <c r="H115" s="425">
        <f t="shared" ca="1" si="11"/>
        <v>258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28">
        <f t="shared" si="12"/>
        <v>0</v>
      </c>
      <c r="R115" s="429">
        <f t="shared" si="12"/>
        <v>0</v>
      </c>
      <c r="S115" s="429">
        <f t="shared" si="12"/>
        <v>0</v>
      </c>
      <c r="T115" s="434">
        <f t="shared" si="13"/>
        <v>0</v>
      </c>
      <c r="U115" s="434">
        <f t="shared" si="13"/>
        <v>28</v>
      </c>
      <c r="V115" s="435">
        <f t="shared" si="13"/>
        <v>0</v>
      </c>
      <c r="W115" s="436">
        <f t="shared" si="16"/>
        <v>28</v>
      </c>
      <c r="X115" s="437"/>
      <c r="Y115" s="453">
        <f t="shared" si="15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4"/>
        <v>196</v>
      </c>
      <c r="G116" s="424">
        <v>46052</v>
      </c>
      <c r="H116" s="425">
        <f t="shared" ca="1" si="11"/>
        <v>256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2"/>
        <v>0</v>
      </c>
      <c r="R116" s="429">
        <f t="shared" si="12"/>
        <v>98</v>
      </c>
      <c r="S116" s="429">
        <f t="shared" si="12"/>
        <v>98</v>
      </c>
      <c r="T116" s="434">
        <f t="shared" si="13"/>
        <v>0</v>
      </c>
      <c r="U116" s="434">
        <f t="shared" si="13"/>
        <v>0</v>
      </c>
      <c r="V116" s="435">
        <f t="shared" ref="V116" si="17">+$F116*P116</f>
        <v>0</v>
      </c>
      <c r="W116" s="436">
        <f t="shared" si="16"/>
        <v>196</v>
      </c>
      <c r="X116" s="437"/>
      <c r="Y116" s="453">
        <f t="shared" si="15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4"/>
        <v>98</v>
      </c>
      <c r="G117" s="424">
        <v>46051</v>
      </c>
      <c r="H117" s="425">
        <f t="shared" ca="1" si="11"/>
        <v>257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2"/>
        <v>0</v>
      </c>
      <c r="R117" s="429">
        <f t="shared" si="12"/>
        <v>98</v>
      </c>
      <c r="S117" s="429">
        <f t="shared" si="12"/>
        <v>0</v>
      </c>
      <c r="T117" s="434">
        <f t="shared" ref="T117:V137" si="18">+$F117*N117</f>
        <v>0</v>
      </c>
      <c r="U117" s="434">
        <f t="shared" si="18"/>
        <v>0</v>
      </c>
      <c r="V117" s="435">
        <f t="shared" si="18"/>
        <v>0</v>
      </c>
      <c r="W117" s="436">
        <f t="shared" si="16"/>
        <v>98</v>
      </c>
      <c r="X117" s="437"/>
      <c r="Y117" s="453">
        <f t="shared" si="15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4"/>
        <v>182</v>
      </c>
      <c r="G118" s="424">
        <v>46049</v>
      </c>
      <c r="H118" s="425">
        <f t="shared" ca="1" si="11"/>
        <v>259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2"/>
        <v>91</v>
      </c>
      <c r="R118" s="429">
        <f t="shared" si="12"/>
        <v>0</v>
      </c>
      <c r="S118" s="429">
        <f t="shared" si="12"/>
        <v>0</v>
      </c>
      <c r="T118" s="434">
        <f t="shared" si="18"/>
        <v>0</v>
      </c>
      <c r="U118" s="434">
        <f t="shared" si="18"/>
        <v>0</v>
      </c>
      <c r="V118" s="435">
        <f t="shared" si="18"/>
        <v>91</v>
      </c>
      <c r="W118" s="436">
        <f t="shared" si="16"/>
        <v>182</v>
      </c>
      <c r="X118" s="437"/>
      <c r="Y118" s="453">
        <f t="shared" si="15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4"/>
        <v>70</v>
      </c>
      <c r="G119" s="424">
        <v>46043</v>
      </c>
      <c r="H119" s="425">
        <f t="shared" ca="1" si="11"/>
        <v>265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2"/>
        <v>35</v>
      </c>
      <c r="R119" s="429">
        <f t="shared" si="12"/>
        <v>0</v>
      </c>
      <c r="S119" s="429">
        <f t="shared" si="12"/>
        <v>0</v>
      </c>
      <c r="T119" s="434">
        <f t="shared" si="18"/>
        <v>0</v>
      </c>
      <c r="U119" s="434">
        <f t="shared" si="18"/>
        <v>0</v>
      </c>
      <c r="V119" s="435">
        <f t="shared" si="18"/>
        <v>35</v>
      </c>
      <c r="W119" s="436">
        <f t="shared" si="16"/>
        <v>70</v>
      </c>
      <c r="X119" s="437"/>
      <c r="Y119" s="453">
        <f t="shared" si="15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4"/>
        <v>168</v>
      </c>
      <c r="G120" s="424">
        <v>46051</v>
      </c>
      <c r="H120" s="425">
        <f t="shared" ca="1" si="11"/>
        <v>257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2"/>
        <v>0</v>
      </c>
      <c r="R120" s="429">
        <f t="shared" si="12"/>
        <v>0</v>
      </c>
      <c r="S120" s="429">
        <f t="shared" si="12"/>
        <v>0</v>
      </c>
      <c r="T120" s="434">
        <f t="shared" si="18"/>
        <v>0</v>
      </c>
      <c r="U120" s="434">
        <f t="shared" si="18"/>
        <v>168</v>
      </c>
      <c r="V120" s="435">
        <f t="shared" si="18"/>
        <v>0</v>
      </c>
      <c r="W120" s="436">
        <f t="shared" si="16"/>
        <v>168</v>
      </c>
      <c r="X120" s="437"/>
      <c r="Y120" s="453">
        <f t="shared" si="15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4"/>
        <v>56</v>
      </c>
      <c r="G121" s="424">
        <v>46049</v>
      </c>
      <c r="H121" s="425">
        <f t="shared" ca="1" si="11"/>
        <v>259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2"/>
        <v>28</v>
      </c>
      <c r="R121" s="429">
        <f t="shared" si="12"/>
        <v>0</v>
      </c>
      <c r="S121" s="429">
        <f t="shared" si="12"/>
        <v>28</v>
      </c>
      <c r="T121" s="434">
        <f t="shared" si="18"/>
        <v>0</v>
      </c>
      <c r="U121" s="434">
        <f t="shared" si="18"/>
        <v>0</v>
      </c>
      <c r="V121" s="435">
        <f t="shared" si="18"/>
        <v>0</v>
      </c>
      <c r="W121" s="436">
        <f t="shared" si="16"/>
        <v>56</v>
      </c>
      <c r="X121" s="437"/>
      <c r="Y121" s="453">
        <f t="shared" si="15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4"/>
        <v>56</v>
      </c>
      <c r="G122" s="424">
        <v>46049</v>
      </c>
      <c r="H122" s="425">
        <f t="shared" ca="1" si="11"/>
        <v>259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2"/>
        <v>0</v>
      </c>
      <c r="R122" s="429">
        <f t="shared" si="12"/>
        <v>56</v>
      </c>
      <c r="S122" s="429">
        <f t="shared" si="12"/>
        <v>0</v>
      </c>
      <c r="T122" s="434">
        <f t="shared" si="18"/>
        <v>0</v>
      </c>
      <c r="U122" s="434">
        <f t="shared" si="18"/>
        <v>0</v>
      </c>
      <c r="V122" s="435">
        <f t="shared" si="18"/>
        <v>0</v>
      </c>
      <c r="W122" s="436">
        <f t="shared" si="16"/>
        <v>56</v>
      </c>
      <c r="X122" s="437"/>
      <c r="Y122" s="453">
        <f t="shared" si="15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4"/>
        <v>196</v>
      </c>
      <c r="G123" s="424">
        <v>46042</v>
      </c>
      <c r="H123" s="425">
        <f t="shared" ca="1" si="11"/>
        <v>266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2"/>
        <v>0</v>
      </c>
      <c r="R123" s="429">
        <f t="shared" si="12"/>
        <v>98</v>
      </c>
      <c r="S123" s="429">
        <f t="shared" si="12"/>
        <v>0</v>
      </c>
      <c r="T123" s="434">
        <f t="shared" si="18"/>
        <v>0</v>
      </c>
      <c r="U123" s="434">
        <f t="shared" si="18"/>
        <v>98</v>
      </c>
      <c r="V123" s="435">
        <f t="shared" si="18"/>
        <v>0</v>
      </c>
      <c r="W123" s="436">
        <f t="shared" si="16"/>
        <v>196</v>
      </c>
      <c r="X123" s="437"/>
      <c r="Y123" s="453">
        <f t="shared" si="15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4"/>
        <v>140</v>
      </c>
      <c r="G124" s="424">
        <v>46042</v>
      </c>
      <c r="H124" s="425">
        <f t="shared" ca="1" si="11"/>
        <v>266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2"/>
        <v>0</v>
      </c>
      <c r="R124" s="429">
        <f t="shared" si="12"/>
        <v>70</v>
      </c>
      <c r="S124" s="429">
        <f t="shared" si="12"/>
        <v>0</v>
      </c>
      <c r="T124" s="434">
        <f t="shared" si="18"/>
        <v>0</v>
      </c>
      <c r="U124" s="434">
        <f t="shared" si="18"/>
        <v>0</v>
      </c>
      <c r="V124" s="435">
        <f t="shared" si="18"/>
        <v>70</v>
      </c>
      <c r="W124" s="436">
        <f t="shared" si="16"/>
        <v>140</v>
      </c>
      <c r="X124" s="437"/>
      <c r="Y124" s="453">
        <f t="shared" si="15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4"/>
        <v>140</v>
      </c>
      <c r="G125" s="424">
        <v>46051</v>
      </c>
      <c r="H125" s="425">
        <f t="shared" ca="1" si="11"/>
        <v>257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2"/>
        <v>0</v>
      </c>
      <c r="R125" s="429">
        <f t="shared" si="12"/>
        <v>70</v>
      </c>
      <c r="S125" s="429">
        <f t="shared" si="12"/>
        <v>0</v>
      </c>
      <c r="T125" s="434">
        <f t="shared" si="18"/>
        <v>0</v>
      </c>
      <c r="U125" s="434">
        <f t="shared" si="18"/>
        <v>0</v>
      </c>
      <c r="V125" s="435">
        <f t="shared" si="18"/>
        <v>70</v>
      </c>
      <c r="W125" s="436">
        <f t="shared" si="16"/>
        <v>140</v>
      </c>
      <c r="X125" s="437"/>
      <c r="Y125" s="453">
        <f t="shared" si="15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4"/>
        <v>98</v>
      </c>
      <c r="G126" s="424">
        <v>46048</v>
      </c>
      <c r="H126" s="425">
        <f t="shared" ca="1" si="11"/>
        <v>260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2"/>
        <v>98</v>
      </c>
      <c r="R126" s="429">
        <f t="shared" si="12"/>
        <v>0</v>
      </c>
      <c r="S126" s="429">
        <f t="shared" si="12"/>
        <v>0</v>
      </c>
      <c r="T126" s="434">
        <f t="shared" si="18"/>
        <v>0</v>
      </c>
      <c r="U126" s="434">
        <f t="shared" si="18"/>
        <v>0</v>
      </c>
      <c r="V126" s="435">
        <f t="shared" si="18"/>
        <v>0</v>
      </c>
      <c r="W126" s="436">
        <f t="shared" si="16"/>
        <v>98</v>
      </c>
      <c r="X126" s="437"/>
      <c r="Y126" s="453">
        <f t="shared" si="15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4"/>
        <v>70</v>
      </c>
      <c r="G127" s="424">
        <v>46038</v>
      </c>
      <c r="H127" s="425">
        <f t="shared" ca="1" si="11"/>
        <v>270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2"/>
        <v>0</v>
      </c>
      <c r="R127" s="429">
        <f t="shared" si="12"/>
        <v>0</v>
      </c>
      <c r="S127" s="429">
        <f t="shared" si="12"/>
        <v>0</v>
      </c>
      <c r="T127" s="434">
        <f t="shared" si="18"/>
        <v>70</v>
      </c>
      <c r="U127" s="434">
        <f t="shared" si="18"/>
        <v>0</v>
      </c>
      <c r="V127" s="435">
        <f t="shared" si="18"/>
        <v>0</v>
      </c>
      <c r="W127" s="436">
        <f t="shared" si="16"/>
        <v>70</v>
      </c>
      <c r="X127" s="437"/>
      <c r="Y127" s="453">
        <f t="shared" si="15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4"/>
        <v>7</v>
      </c>
      <c r="G128" s="424">
        <v>46049</v>
      </c>
      <c r="H128" s="425">
        <f t="shared" ca="1" si="11"/>
        <v>259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2"/>
        <v>0</v>
      </c>
      <c r="R128" s="429">
        <f t="shared" si="12"/>
        <v>7</v>
      </c>
      <c r="S128" s="429">
        <f t="shared" si="12"/>
        <v>0</v>
      </c>
      <c r="T128" s="434">
        <f t="shared" si="18"/>
        <v>0</v>
      </c>
      <c r="U128" s="434">
        <f t="shared" si="18"/>
        <v>0</v>
      </c>
      <c r="V128" s="435">
        <f t="shared" si="18"/>
        <v>0</v>
      </c>
      <c r="W128" s="436">
        <f t="shared" si="16"/>
        <v>7</v>
      </c>
      <c r="X128" s="437"/>
      <c r="Y128" s="453">
        <f t="shared" si="15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4"/>
        <v>14</v>
      </c>
      <c r="G129" s="424">
        <v>46030</v>
      </c>
      <c r="H129" s="425">
        <f t="shared" ca="1" si="11"/>
        <v>278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28">
        <f t="shared" si="12"/>
        <v>0</v>
      </c>
      <c r="R129" s="429">
        <f t="shared" si="12"/>
        <v>0</v>
      </c>
      <c r="S129" s="429">
        <f t="shared" si="12"/>
        <v>0</v>
      </c>
      <c r="T129" s="434">
        <f t="shared" si="18"/>
        <v>0</v>
      </c>
      <c r="U129" s="434">
        <f t="shared" si="18"/>
        <v>0</v>
      </c>
      <c r="V129" s="435">
        <f t="shared" si="18"/>
        <v>14</v>
      </c>
      <c r="W129" s="436">
        <f t="shared" si="16"/>
        <v>14</v>
      </c>
      <c r="X129" s="437"/>
      <c r="Y129" s="453">
        <f t="shared" si="15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4"/>
        <v>42</v>
      </c>
      <c r="G130" s="424">
        <v>46051</v>
      </c>
      <c r="H130" s="425">
        <f t="shared" ca="1" si="11"/>
        <v>257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28">
        <f t="shared" si="12"/>
        <v>0</v>
      </c>
      <c r="R130" s="429">
        <f t="shared" si="12"/>
        <v>42</v>
      </c>
      <c r="S130" s="429">
        <f t="shared" si="12"/>
        <v>0</v>
      </c>
      <c r="T130" s="434">
        <f t="shared" si="18"/>
        <v>0</v>
      </c>
      <c r="U130" s="434">
        <f t="shared" si="18"/>
        <v>0</v>
      </c>
      <c r="V130" s="435">
        <f t="shared" si="18"/>
        <v>0</v>
      </c>
      <c r="W130" s="436">
        <f t="shared" si="16"/>
        <v>42</v>
      </c>
      <c r="X130" s="437"/>
      <c r="Y130" s="453">
        <f t="shared" si="15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7" si="19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4"/>
        <v>28</v>
      </c>
      <c r="G131" s="424">
        <v>46037</v>
      </c>
      <c r="H131" s="425">
        <f ca="1">+IF(A131=1,(+TODAY())-G131,"Sans objet")</f>
        <v>271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28">
        <f t="shared" ref="Q131:S148" si="20">+$F131*K131</f>
        <v>28</v>
      </c>
      <c r="R131" s="429">
        <f t="shared" si="20"/>
        <v>0</v>
      </c>
      <c r="S131" s="429">
        <f t="shared" si="20"/>
        <v>0</v>
      </c>
      <c r="T131" s="434">
        <f t="shared" si="18"/>
        <v>0</v>
      </c>
      <c r="U131" s="434">
        <f t="shared" si="18"/>
        <v>0</v>
      </c>
      <c r="V131" s="435">
        <f t="shared" si="18"/>
        <v>0</v>
      </c>
      <c r="W131" s="436">
        <f t="shared" si="16"/>
        <v>28</v>
      </c>
      <c r="X131" s="437"/>
      <c r="Y131" s="453">
        <f t="shared" si="15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9"/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4"/>
        <v>42</v>
      </c>
      <c r="G132" s="424">
        <v>46049</v>
      </c>
      <c r="H132" s="425">
        <f ca="1">+IF(A132=1,(+TODAY())-G132,"Sans objet")</f>
        <v>259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28">
        <f t="shared" si="20"/>
        <v>0</v>
      </c>
      <c r="R132" s="429">
        <f t="shared" si="20"/>
        <v>42</v>
      </c>
      <c r="S132" s="429">
        <f t="shared" si="20"/>
        <v>0</v>
      </c>
      <c r="T132" s="434">
        <f t="shared" si="18"/>
        <v>0</v>
      </c>
      <c r="U132" s="434">
        <f t="shared" si="18"/>
        <v>0</v>
      </c>
      <c r="V132" s="435">
        <f t="shared" si="18"/>
        <v>0</v>
      </c>
      <c r="W132" s="436">
        <f t="shared" si="16"/>
        <v>42</v>
      </c>
      <c r="X132" s="437"/>
      <c r="Y132" s="453">
        <f t="shared" si="15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9"/>
        <v>1</v>
      </c>
      <c r="B133" s="469" t="s">
        <v>378</v>
      </c>
      <c r="C133" s="144" t="s">
        <v>123</v>
      </c>
      <c r="D133" s="157" t="s">
        <v>36</v>
      </c>
      <c r="E133" s="400">
        <v>3</v>
      </c>
      <c r="F133" s="423">
        <f t="shared" si="14"/>
        <v>21</v>
      </c>
      <c r="G133" s="440">
        <v>46052</v>
      </c>
      <c r="H133" s="425">
        <f t="shared" ref="H133:H136" ca="1" si="21">+IF(A133=1,(+TODAY())-G133,"Sans objet")</f>
        <v>256</v>
      </c>
      <c r="I133" s="441">
        <v>1</v>
      </c>
      <c r="J133" s="458" t="str">
        <f>VLOOKUP(I133,Secteurs!$A$2:$C$4,3)</f>
        <v>Alexis MABOUNDA</v>
      </c>
      <c r="K133" s="485"/>
      <c r="L133" s="486"/>
      <c r="M133" s="486">
        <v>1</v>
      </c>
      <c r="N133" s="486"/>
      <c r="O133" s="486"/>
      <c r="P133" s="487"/>
      <c r="Q133" s="428">
        <f t="shared" si="20"/>
        <v>0</v>
      </c>
      <c r="R133" s="429">
        <f t="shared" si="20"/>
        <v>0</v>
      </c>
      <c r="S133" s="429">
        <f t="shared" si="20"/>
        <v>21</v>
      </c>
      <c r="T133" s="434">
        <f t="shared" si="18"/>
        <v>0</v>
      </c>
      <c r="U133" s="434">
        <f t="shared" si="18"/>
        <v>0</v>
      </c>
      <c r="V133" s="435">
        <f t="shared" si="18"/>
        <v>0</v>
      </c>
      <c r="W133" s="436">
        <f t="shared" si="16"/>
        <v>21</v>
      </c>
      <c r="X133" s="437"/>
      <c r="Y133" s="453">
        <f t="shared" si="15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9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4"/>
        <v>84</v>
      </c>
      <c r="G134" s="424">
        <v>46035</v>
      </c>
      <c r="H134" s="425">
        <f t="shared" ca="1" si="21"/>
        <v>273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28">
        <f t="shared" si="20"/>
        <v>0</v>
      </c>
      <c r="R134" s="429">
        <f t="shared" si="20"/>
        <v>84</v>
      </c>
      <c r="S134" s="429">
        <f t="shared" si="20"/>
        <v>0</v>
      </c>
      <c r="T134" s="434">
        <f t="shared" si="18"/>
        <v>0</v>
      </c>
      <c r="U134" s="434">
        <f t="shared" si="18"/>
        <v>0</v>
      </c>
      <c r="V134" s="435">
        <f t="shared" si="18"/>
        <v>0</v>
      </c>
      <c r="W134" s="436">
        <f t="shared" si="16"/>
        <v>84</v>
      </c>
      <c r="X134" s="437"/>
      <c r="Y134" s="453">
        <f t="shared" si="15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9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4"/>
        <v>126</v>
      </c>
      <c r="G135" s="424">
        <v>46049</v>
      </c>
      <c r="H135" s="425">
        <f t="shared" ca="1" si="21"/>
        <v>259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28">
        <f t="shared" si="20"/>
        <v>0</v>
      </c>
      <c r="R135" s="429">
        <f t="shared" si="20"/>
        <v>0</v>
      </c>
      <c r="S135" s="429">
        <f t="shared" si="20"/>
        <v>0</v>
      </c>
      <c r="T135" s="434">
        <f t="shared" si="18"/>
        <v>63</v>
      </c>
      <c r="U135" s="434">
        <f t="shared" si="18"/>
        <v>0</v>
      </c>
      <c r="V135" s="435">
        <f t="shared" si="18"/>
        <v>63</v>
      </c>
      <c r="W135" s="436">
        <f t="shared" si="16"/>
        <v>126</v>
      </c>
      <c r="X135" s="437"/>
      <c r="Y135" s="453">
        <f t="shared" si="15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9"/>
        <v>1</v>
      </c>
      <c r="B136" s="445" t="s">
        <v>317</v>
      </c>
      <c r="C136" s="442" t="s">
        <v>123</v>
      </c>
      <c r="D136" s="157" t="s">
        <v>36</v>
      </c>
      <c r="E136" s="400">
        <v>8</v>
      </c>
      <c r="F136" s="423">
        <f t="shared" si="14"/>
        <v>56</v>
      </c>
      <c r="G136" s="424">
        <v>46050</v>
      </c>
      <c r="H136" s="425">
        <f t="shared" ca="1" si="21"/>
        <v>258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28">
        <f t="shared" si="20"/>
        <v>28</v>
      </c>
      <c r="R136" s="429">
        <f t="shared" si="20"/>
        <v>0</v>
      </c>
      <c r="S136" s="429">
        <f t="shared" si="20"/>
        <v>0</v>
      </c>
      <c r="T136" s="434">
        <f t="shared" si="18"/>
        <v>0</v>
      </c>
      <c r="U136" s="434">
        <f t="shared" si="18"/>
        <v>0</v>
      </c>
      <c r="V136" s="435">
        <f t="shared" si="18"/>
        <v>28</v>
      </c>
      <c r="W136" s="436">
        <f t="shared" si="16"/>
        <v>56</v>
      </c>
      <c r="X136" s="437"/>
      <c r="Y136" s="453">
        <f t="shared" si="15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9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4"/>
        <v>28</v>
      </c>
      <c r="G137" s="424">
        <v>46042</v>
      </c>
      <c r="H137" s="425">
        <f t="shared" ca="1" si="11"/>
        <v>266</v>
      </c>
      <c r="I137" s="426">
        <v>3</v>
      </c>
      <c r="J137" s="427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28">
        <f t="shared" si="20"/>
        <v>0</v>
      </c>
      <c r="R137" s="429">
        <f t="shared" si="20"/>
        <v>0</v>
      </c>
      <c r="S137" s="429">
        <f t="shared" si="20"/>
        <v>28</v>
      </c>
      <c r="T137" s="434">
        <f t="shared" si="18"/>
        <v>0</v>
      </c>
      <c r="U137" s="434">
        <f t="shared" si="18"/>
        <v>0</v>
      </c>
      <c r="V137" s="435">
        <f t="shared" si="18"/>
        <v>0</v>
      </c>
      <c r="W137" s="436">
        <f t="shared" si="16"/>
        <v>28</v>
      </c>
      <c r="X137" s="437"/>
      <c r="Y137" s="453">
        <f t="shared" si="15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9"/>
        <v>1</v>
      </c>
      <c r="B138" t="s">
        <v>349</v>
      </c>
      <c r="C138" s="442" t="s">
        <v>348</v>
      </c>
      <c r="D138" s="442" t="s">
        <v>36</v>
      </c>
      <c r="E138" s="446">
        <v>3</v>
      </c>
      <c r="F138" s="423">
        <f t="shared" si="14"/>
        <v>21</v>
      </c>
      <c r="G138" s="424">
        <v>46050</v>
      </c>
      <c r="H138" s="425">
        <f t="shared" ca="1" si="11"/>
        <v>258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28">
        <f t="shared" si="20"/>
        <v>21</v>
      </c>
      <c r="R138" s="429">
        <f t="shared" si="20"/>
        <v>0</v>
      </c>
      <c r="S138" s="429">
        <f t="shared" si="20"/>
        <v>0</v>
      </c>
      <c r="T138" s="450">
        <f t="shared" ref="T138:V148" si="22">+$F138*N138</f>
        <v>0</v>
      </c>
      <c r="U138" s="450">
        <f t="shared" si="22"/>
        <v>0</v>
      </c>
      <c r="V138" s="451">
        <f t="shared" si="22"/>
        <v>0</v>
      </c>
      <c r="W138" s="436">
        <f t="shared" si="16"/>
        <v>21</v>
      </c>
      <c r="X138" s="437"/>
      <c r="Y138" s="453">
        <f t="shared" si="15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9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4"/>
        <v>14</v>
      </c>
      <c r="G139" s="424">
        <v>46052</v>
      </c>
      <c r="H139" s="425">
        <f ca="1">+IF(A139=1,(+TODAY())-G139,"Sans objet")</f>
        <v>256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28">
        <f t="shared" si="20"/>
        <v>0</v>
      </c>
      <c r="R139" s="429">
        <f t="shared" si="20"/>
        <v>0</v>
      </c>
      <c r="S139" s="429">
        <f t="shared" si="20"/>
        <v>0</v>
      </c>
      <c r="T139" s="450">
        <f t="shared" si="22"/>
        <v>0</v>
      </c>
      <c r="U139" s="450">
        <f t="shared" si="22"/>
        <v>0</v>
      </c>
      <c r="V139" s="451">
        <f t="shared" si="22"/>
        <v>14</v>
      </c>
      <c r="W139" s="436">
        <f t="shared" si="16"/>
        <v>14</v>
      </c>
      <c r="X139" s="437"/>
      <c r="Y139" s="453">
        <f t="shared" si="15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9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4"/>
        <v>28</v>
      </c>
      <c r="G140" s="424">
        <v>46044</v>
      </c>
      <c r="H140" s="425">
        <f t="shared" ref="H140:H147" ca="1" si="23">+IF(A140=1,(+TODAY())-G140,"Sans objet")</f>
        <v>264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50">
        <f t="shared" si="22"/>
        <v>14</v>
      </c>
      <c r="U140" s="450">
        <f t="shared" si="22"/>
        <v>14</v>
      </c>
      <c r="V140" s="451">
        <f t="shared" si="22"/>
        <v>0</v>
      </c>
      <c r="W140" s="436">
        <f t="shared" si="16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9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4"/>
        <v>28</v>
      </c>
      <c r="G141" s="424">
        <v>46048</v>
      </c>
      <c r="H141" s="425">
        <f t="shared" ca="1" si="23"/>
        <v>260</v>
      </c>
      <c r="I141" s="426">
        <v>1</v>
      </c>
      <c r="J141" s="427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28">
        <f t="shared" si="20"/>
        <v>28</v>
      </c>
      <c r="R141" s="429">
        <f t="shared" si="20"/>
        <v>0</v>
      </c>
      <c r="S141" s="429">
        <f t="shared" si="20"/>
        <v>0</v>
      </c>
      <c r="T141" s="450">
        <f t="shared" si="22"/>
        <v>0</v>
      </c>
      <c r="U141" s="450">
        <f t="shared" si="22"/>
        <v>0</v>
      </c>
      <c r="V141" s="451">
        <f t="shared" si="22"/>
        <v>0</v>
      </c>
      <c r="W141" s="436">
        <f t="shared" si="16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9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4"/>
        <v>14</v>
      </c>
      <c r="G142" s="424">
        <v>46049</v>
      </c>
      <c r="H142" s="425">
        <f t="shared" ca="1" si="23"/>
        <v>259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20"/>
        <v>0</v>
      </c>
      <c r="R142" s="429">
        <f t="shared" si="20"/>
        <v>0</v>
      </c>
      <c r="S142" s="429">
        <f t="shared" si="20"/>
        <v>0</v>
      </c>
      <c r="T142" s="450">
        <f t="shared" si="22"/>
        <v>0</v>
      </c>
      <c r="U142" s="450">
        <f t="shared" si="22"/>
        <v>0</v>
      </c>
      <c r="V142" s="451">
        <f t="shared" si="22"/>
        <v>14</v>
      </c>
      <c r="W142" s="436">
        <f t="shared" si="16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9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4"/>
        <v>28</v>
      </c>
      <c r="G143" s="424">
        <v>46035</v>
      </c>
      <c r="H143" s="425">
        <f t="shared" ca="1" si="23"/>
        <v>273</v>
      </c>
      <c r="I143" s="426">
        <v>3</v>
      </c>
      <c r="J143" s="427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28">
        <f t="shared" si="20"/>
        <v>28</v>
      </c>
      <c r="R143" s="429">
        <f t="shared" si="20"/>
        <v>0</v>
      </c>
      <c r="S143" s="429">
        <f t="shared" si="20"/>
        <v>0</v>
      </c>
      <c r="T143" s="450">
        <f t="shared" si="22"/>
        <v>0</v>
      </c>
      <c r="U143" s="450">
        <f t="shared" si="22"/>
        <v>0</v>
      </c>
      <c r="V143" s="451">
        <f t="shared" si="22"/>
        <v>0</v>
      </c>
      <c r="W143" s="436">
        <f t="shared" si="16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9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4"/>
        <v>70</v>
      </c>
      <c r="G144" s="424">
        <v>46036</v>
      </c>
      <c r="H144" s="425">
        <f t="shared" ca="1" si="23"/>
        <v>272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50">
        <f t="shared" si="22"/>
        <v>70</v>
      </c>
      <c r="U144" s="450">
        <f t="shared" si="22"/>
        <v>0</v>
      </c>
      <c r="V144" s="451">
        <f t="shared" si="22"/>
        <v>0</v>
      </c>
      <c r="W144" s="436">
        <f t="shared" si="16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9"/>
        <v>1</v>
      </c>
      <c r="B145" s="445" t="s">
        <v>379</v>
      </c>
      <c r="C145" s="442" t="s">
        <v>123</v>
      </c>
      <c r="D145" s="442" t="s">
        <v>36</v>
      </c>
      <c r="E145" s="446">
        <v>4</v>
      </c>
      <c r="F145" s="423">
        <f t="shared" si="14"/>
        <v>28</v>
      </c>
      <c r="G145" s="424">
        <v>46052</v>
      </c>
      <c r="H145" s="425">
        <f t="shared" ca="1" si="23"/>
        <v>256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20"/>
        <v>0</v>
      </c>
      <c r="R145" s="429">
        <f t="shared" si="20"/>
        <v>0</v>
      </c>
      <c r="S145" s="429">
        <f t="shared" si="20"/>
        <v>0</v>
      </c>
      <c r="T145" s="450">
        <f t="shared" si="22"/>
        <v>28</v>
      </c>
      <c r="U145" s="450">
        <f t="shared" si="22"/>
        <v>0</v>
      </c>
      <c r="V145" s="451">
        <f t="shared" si="22"/>
        <v>0</v>
      </c>
      <c r="W145" s="436">
        <f t="shared" si="16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9"/>
        <v>1</v>
      </c>
      <c r="B146" s="445" t="s">
        <v>380</v>
      </c>
      <c r="C146" s="442" t="s">
        <v>123</v>
      </c>
      <c r="D146" s="442" t="s">
        <v>36</v>
      </c>
      <c r="E146" s="446">
        <v>12</v>
      </c>
      <c r="F146" s="423">
        <f t="shared" si="14"/>
        <v>84</v>
      </c>
      <c r="G146" s="424">
        <v>46052</v>
      </c>
      <c r="H146" s="425">
        <f t="shared" ca="1" si="23"/>
        <v>256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20"/>
        <v>0</v>
      </c>
      <c r="R146" s="429">
        <f t="shared" si="20"/>
        <v>42</v>
      </c>
      <c r="S146" s="429">
        <f t="shared" si="20"/>
        <v>0</v>
      </c>
      <c r="T146" s="450">
        <f t="shared" si="22"/>
        <v>0</v>
      </c>
      <c r="U146" s="450">
        <f t="shared" si="22"/>
        <v>42</v>
      </c>
      <c r="V146" s="451">
        <f t="shared" si="22"/>
        <v>0</v>
      </c>
      <c r="W146" s="436">
        <f t="shared" si="16"/>
        <v>84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f t="shared" si="19"/>
        <v>1</v>
      </c>
      <c r="B147" s="445" t="s">
        <v>357</v>
      </c>
      <c r="C147" s="442" t="s">
        <v>35</v>
      </c>
      <c r="D147" s="442" t="s">
        <v>36</v>
      </c>
      <c r="E147" s="446">
        <v>20</v>
      </c>
      <c r="F147" s="423">
        <f t="shared" si="14"/>
        <v>140</v>
      </c>
      <c r="G147" s="424">
        <v>46042</v>
      </c>
      <c r="H147" s="425">
        <f t="shared" ca="1" si="23"/>
        <v>266</v>
      </c>
      <c r="I147" s="426">
        <v>2</v>
      </c>
      <c r="J147" s="427" t="str">
        <f>VLOOKUP(I147,Secteurs!$A$2:$C$4,3)</f>
        <v>Félix OVOURA</v>
      </c>
      <c r="K147" s="447">
        <v>0.5</v>
      </c>
      <c r="L147" s="448"/>
      <c r="M147" s="448"/>
      <c r="N147" s="448"/>
      <c r="O147" s="448"/>
      <c r="P147" s="449">
        <v>0.5</v>
      </c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50">
        <f t="shared" si="22"/>
        <v>0</v>
      </c>
      <c r="U147" s="450">
        <f t="shared" si="22"/>
        <v>0</v>
      </c>
      <c r="V147" s="451">
        <f t="shared" si="22"/>
        <v>70</v>
      </c>
      <c r="W147" s="436">
        <f t="shared" si="16"/>
        <v>140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/>
      <c r="B148" s="445"/>
      <c r="C148" s="442"/>
      <c r="D148" s="442"/>
      <c r="E148" s="446"/>
      <c r="F148" s="423"/>
      <c r="G148" s="424"/>
      <c r="H148" s="425"/>
      <c r="I148" s="426"/>
      <c r="J148" s="427"/>
      <c r="K148" s="447"/>
      <c r="L148" s="448"/>
      <c r="M148" s="448"/>
      <c r="N148" s="448"/>
      <c r="O148" s="448"/>
      <c r="P148" s="449"/>
      <c r="Q148" s="428">
        <f t="shared" si="20"/>
        <v>0</v>
      </c>
      <c r="R148" s="429">
        <f t="shared" si="20"/>
        <v>0</v>
      </c>
      <c r="S148" s="429">
        <f t="shared" si="20"/>
        <v>0</v>
      </c>
      <c r="T148" s="450">
        <f t="shared" si="22"/>
        <v>0</v>
      </c>
      <c r="U148" s="450">
        <f t="shared" si="22"/>
        <v>0</v>
      </c>
      <c r="V148" s="451">
        <f t="shared" si="22"/>
        <v>0</v>
      </c>
      <c r="W148" s="436">
        <f t="shared" si="16"/>
        <v>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41">
        <f>SUBTOTAL(9,A2:A149)</f>
        <v>146</v>
      </c>
      <c r="B150" s="341"/>
      <c r="C150" s="341"/>
      <c r="D150" s="404"/>
      <c r="E150" s="342">
        <f>SUBTOTAL(9,E2:E149)</f>
        <v>2863</v>
      </c>
      <c r="F150" s="456">
        <f>SUBTOTAL(9,F2:F149)</f>
        <v>20041</v>
      </c>
      <c r="G150" s="343"/>
      <c r="H150" s="344">
        <f ca="1">(SUBTOTAL(9,H2:H149))/A150</f>
        <v>258.36301369863014</v>
      </c>
      <c r="I150" s="345"/>
      <c r="J150" s="345"/>
      <c r="K150" s="346">
        <f>(SUBTOTAL(9,K2:K149))/P$160</f>
        <v>0.61842105263157898</v>
      </c>
      <c r="L150" s="347">
        <f>(SUBTOTAL(9,L2:L149))/Q$160</f>
        <v>0.63888888888888884</v>
      </c>
      <c r="M150" s="347">
        <f>(SUBTOTAL(9,M2:M149))/S$160</f>
        <v>0.53846153846153844</v>
      </c>
      <c r="N150" s="347">
        <f>(SUBTOTAL(9,N2:N149))/T$160</f>
        <v>0.5058139534883721</v>
      </c>
      <c r="O150" s="347">
        <f>(SUBTOTAL(9,O2:O149))/U$160</f>
        <v>0.53448275862068961</v>
      </c>
      <c r="P150" s="348">
        <f>(SUBTOTAL(9,P2:P149))/V$160</f>
        <v>0.51694915254237284</v>
      </c>
      <c r="Q150" s="457">
        <f t="shared" ref="Q150:W150" si="24">SUBTOTAL(9,Q2:Q149)</f>
        <v>6877.5</v>
      </c>
      <c r="R150" s="457">
        <f t="shared" si="24"/>
        <v>2016</v>
      </c>
      <c r="S150" s="457">
        <f t="shared" si="24"/>
        <v>1837.5</v>
      </c>
      <c r="T150" s="457">
        <f t="shared" si="24"/>
        <v>3090.5</v>
      </c>
      <c r="U150" s="457">
        <f t="shared" si="24"/>
        <v>2191</v>
      </c>
      <c r="V150" s="457">
        <f t="shared" si="24"/>
        <v>4028.5</v>
      </c>
      <c r="W150" s="457">
        <f t="shared" si="24"/>
        <v>20041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0.34317149842822214</v>
      </c>
      <c r="R151" s="460">
        <f>R150/F150</f>
        <v>0.10059378274537199</v>
      </c>
      <c r="S151" s="460">
        <f>S150/F150</f>
        <v>9.1687041564792182E-2</v>
      </c>
      <c r="T151" s="460">
        <f>T150/F150</f>
        <v>0.15420887181278378</v>
      </c>
      <c r="U151" s="460">
        <f>U150/F150</f>
        <v>0.10932588194201887</v>
      </c>
      <c r="V151" s="460">
        <f>V150/F150</f>
        <v>0.20101292350681105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9" t="s">
        <v>282</v>
      </c>
      <c r="B154" s="360">
        <f>+Q150</f>
        <v>6877.5</v>
      </c>
      <c r="C154" s="360"/>
      <c r="D154" s="407"/>
      <c r="E154" s="361">
        <f>B154/$F$150</f>
        <v>0.34317149842822214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5">+SUMIF(K$2:K$149,$O154,$A$2:$A$149)</f>
        <v>0</v>
      </c>
      <c r="Q154" s="364">
        <f t="shared" si="25"/>
        <v>1</v>
      </c>
      <c r="R154" s="365">
        <f>+P154+Q154</f>
        <v>1</v>
      </c>
      <c r="S154" s="365">
        <f t="shared" ref="S154:V157" si="26">+SUMIF(M$2:M$149,$O154,$A$2:$A$149)</f>
        <v>4</v>
      </c>
      <c r="T154" s="365">
        <f t="shared" si="26"/>
        <v>7</v>
      </c>
      <c r="U154" s="365">
        <f t="shared" si="26"/>
        <v>4</v>
      </c>
      <c r="V154" s="365">
        <f t="shared" si="26"/>
        <v>10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75">
      <c r="A155" s="368" t="s">
        <v>271</v>
      </c>
      <c r="B155" s="369">
        <f>+R150</f>
        <v>2016</v>
      </c>
      <c r="C155" s="369"/>
      <c r="D155" s="408"/>
      <c r="E155" s="370">
        <f t="shared" ref="E155" si="27">B155/$F$150</f>
        <v>0.10059378274537199</v>
      </c>
      <c r="F155" s="107"/>
      <c r="G155" s="107"/>
      <c r="H155" s="107"/>
      <c r="I155" s="107"/>
      <c r="J155" s="107"/>
      <c r="O155" s="362">
        <v>0.5</v>
      </c>
      <c r="P155" s="363">
        <f t="shared" si="25"/>
        <v>57</v>
      </c>
      <c r="Q155" s="364">
        <f t="shared" si="25"/>
        <v>18</v>
      </c>
      <c r="R155" s="365">
        <f t="shared" ref="R155:R157" si="28">+P155+Q155</f>
        <v>75</v>
      </c>
      <c r="S155" s="365">
        <f t="shared" si="26"/>
        <v>18</v>
      </c>
      <c r="T155" s="365">
        <f t="shared" si="26"/>
        <v>32</v>
      </c>
      <c r="U155" s="365">
        <f t="shared" si="26"/>
        <v>21</v>
      </c>
      <c r="V155" s="365">
        <f t="shared" si="26"/>
        <v>42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>
      <c r="A156" s="324" t="s">
        <v>24</v>
      </c>
      <c r="B156" s="372">
        <f>B154+B155</f>
        <v>8893.5</v>
      </c>
      <c r="C156" s="372"/>
      <c r="D156" s="409"/>
      <c r="E156" s="373">
        <f>B156/$F$150</f>
        <v>0.44376528117359415</v>
      </c>
      <c r="F156" s="374">
        <f>+E156-R161</f>
        <v>3.696788022909181E-3</v>
      </c>
      <c r="G156" s="374"/>
      <c r="H156" s="374"/>
      <c r="I156" s="375"/>
      <c r="J156" s="375"/>
      <c r="O156" s="362">
        <v>0.75</v>
      </c>
      <c r="P156" s="363">
        <f t="shared" si="25"/>
        <v>2</v>
      </c>
      <c r="Q156" s="364">
        <f t="shared" si="25"/>
        <v>0</v>
      </c>
      <c r="R156" s="365">
        <f t="shared" si="28"/>
        <v>2</v>
      </c>
      <c r="S156" s="365">
        <f t="shared" si="26"/>
        <v>0</v>
      </c>
      <c r="T156" s="365">
        <f t="shared" si="26"/>
        <v>0</v>
      </c>
      <c r="U156" s="365">
        <f t="shared" si="26"/>
        <v>0</v>
      </c>
      <c r="V156" s="365">
        <f t="shared" si="26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>
      <c r="A157" s="324" t="s">
        <v>26</v>
      </c>
      <c r="B157" s="372">
        <f>S150</f>
        <v>1837.5</v>
      </c>
      <c r="C157" s="372"/>
      <c r="D157" s="409"/>
      <c r="E157" s="373">
        <f>B157/$F$150</f>
        <v>9.1687041564792182E-2</v>
      </c>
      <c r="F157" s="374">
        <f>+E157-S161</f>
        <v>-4.2033693941119221E-3</v>
      </c>
      <c r="G157" s="374"/>
      <c r="H157" s="374"/>
      <c r="I157" s="375"/>
      <c r="J157" s="375"/>
      <c r="O157" s="362">
        <v>1</v>
      </c>
      <c r="P157" s="363">
        <f t="shared" si="25"/>
        <v>17</v>
      </c>
      <c r="Q157" s="364">
        <f t="shared" si="25"/>
        <v>8</v>
      </c>
      <c r="R157" s="365">
        <f t="shared" si="28"/>
        <v>25</v>
      </c>
      <c r="S157" s="365">
        <f t="shared" si="26"/>
        <v>4</v>
      </c>
      <c r="T157" s="365">
        <f t="shared" si="26"/>
        <v>4</v>
      </c>
      <c r="U157" s="365">
        <f t="shared" si="26"/>
        <v>4</v>
      </c>
      <c r="V157" s="365">
        <f t="shared" si="26"/>
        <v>7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27</v>
      </c>
      <c r="B158" s="372">
        <f>T150</f>
        <v>3090.5</v>
      </c>
      <c r="C158" s="372"/>
      <c r="D158" s="409"/>
      <c r="E158" s="373">
        <f>B158/$F$150</f>
        <v>0.15420887181278378</v>
      </c>
      <c r="F158" s="374">
        <f>+E158-T161</f>
        <v>5.2362690730577421E-3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0.61842105263157898</v>
      </c>
      <c r="Q158" s="378">
        <f t="shared" ref="Q158:T158" si="29">+SUMPRODUCT($O$154:$O$157,Q154:Q157)/Q160</f>
        <v>0.63888888888888884</v>
      </c>
      <c r="R158" s="379">
        <f t="shared" si="29"/>
        <v>0.62378640776699024</v>
      </c>
      <c r="S158" s="379">
        <f>+SUMPRODUCT($O$154:$O$157,S154:S157)/S160</f>
        <v>0.53846153846153844</v>
      </c>
      <c r="T158" s="379">
        <f t="shared" si="29"/>
        <v>0.5058139534883721</v>
      </c>
      <c r="U158" s="379">
        <f>+SUMPRODUCT($O$154:$O$157,U154:U157)/U160</f>
        <v>0.53448275862068961</v>
      </c>
      <c r="V158" s="379">
        <f>+SUMPRODUCT($O$154:$O$157,V154:V157)/V160</f>
        <v>0.51694915254237284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28</v>
      </c>
      <c r="B159" s="381">
        <f>U150</f>
        <v>2191</v>
      </c>
      <c r="C159" s="381"/>
      <c r="D159" s="410"/>
      <c r="E159" s="373">
        <f>B159/$F$150</f>
        <v>0.10932588194201887</v>
      </c>
      <c r="F159" s="374">
        <f>+E159-U161</f>
        <v>3.1614983803750357E-3</v>
      </c>
      <c r="G159" s="374"/>
      <c r="H159" s="374"/>
      <c r="I159" s="375" t="s">
        <v>274</v>
      </c>
      <c r="J159" s="375"/>
      <c r="O159" s="376"/>
      <c r="P159" s="382">
        <f>+K150</f>
        <v>0.61842105263157898</v>
      </c>
      <c r="Q159" s="383">
        <f>+L150</f>
        <v>0.63888888888888884</v>
      </c>
      <c r="R159" s="384">
        <f>+(P159*P160+Q159*Q160)/R160</f>
        <v>0.62378640776699024</v>
      </c>
      <c r="S159" s="384">
        <f>+M150</f>
        <v>0.53846153846153844</v>
      </c>
      <c r="T159" s="384">
        <f>+N150</f>
        <v>0.5058139534883721</v>
      </c>
      <c r="U159" s="384">
        <f>+O150</f>
        <v>0.53448275862068961</v>
      </c>
      <c r="V159" s="384">
        <f>+P150</f>
        <v>0.51694915254237284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29</v>
      </c>
      <c r="B160" s="381">
        <f>V150</f>
        <v>4028.5</v>
      </c>
      <c r="C160" s="381"/>
      <c r="D160" s="410"/>
      <c r="E160" s="373">
        <f>B160/$F$150</f>
        <v>0.20101292350681105</v>
      </c>
      <c r="F160" s="374">
        <f>+E160-V161</f>
        <v>-7.8911860822300228E-3</v>
      </c>
      <c r="G160" s="374"/>
      <c r="H160" s="374"/>
      <c r="I160" s="375"/>
      <c r="J160" s="375"/>
      <c r="N160" s="385">
        <f>+A150</f>
        <v>146</v>
      </c>
      <c r="O160" s="386" t="s">
        <v>272</v>
      </c>
      <c r="P160" s="387">
        <f>SUM(P154:P157)</f>
        <v>76</v>
      </c>
      <c r="Q160" s="387">
        <f>SUM(Q154:Q157)</f>
        <v>27</v>
      </c>
      <c r="R160" s="388">
        <f>SUM(R154:R157)</f>
        <v>103</v>
      </c>
      <c r="S160" s="387">
        <f>SUM(S154:S157)</f>
        <v>26</v>
      </c>
      <c r="T160" s="387">
        <f t="shared" ref="T160" si="30">SUM(T154:T157)</f>
        <v>43</v>
      </c>
      <c r="U160" s="387">
        <f>SUM(U154:U157)</f>
        <v>29</v>
      </c>
      <c r="V160" s="387">
        <f>SUM(V154:V157)</f>
        <v>59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0" t="s">
        <v>30</v>
      </c>
      <c r="B161" s="391">
        <f>SUM(B156:B160)</f>
        <v>20041</v>
      </c>
      <c r="C161" s="391"/>
      <c r="D161" s="411"/>
      <c r="E161" s="392">
        <f>SUM(E156:E160)</f>
        <v>1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0.32191780821917809</v>
      </c>
      <c r="Q161" s="396">
        <f t="shared" ref="Q161:V161" si="31">+(Q159*Q160)/$N$160</f>
        <v>0.11815068493150685</v>
      </c>
      <c r="R161" s="373">
        <f>+Q161+P161</f>
        <v>0.44006849315068497</v>
      </c>
      <c r="S161" s="373">
        <f t="shared" si="31"/>
        <v>9.5890410958904104E-2</v>
      </c>
      <c r="T161" s="373">
        <f t="shared" si="31"/>
        <v>0.14897260273972604</v>
      </c>
      <c r="U161" s="373">
        <f t="shared" si="31"/>
        <v>0.10616438356164383</v>
      </c>
      <c r="V161" s="373">
        <f t="shared" si="31"/>
        <v>0.20890410958904107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9"/>
      <c r="E162" s="107"/>
      <c r="F162" s="107"/>
      <c r="G162" s="107"/>
      <c r="H162" s="107"/>
      <c r="I162" s="107"/>
      <c r="J162" s="107"/>
      <c r="R162" s="767">
        <f>+R160/$N$160</f>
        <v>0.70547945205479456</v>
      </c>
      <c r="S162" s="767">
        <f t="shared" ref="S162:V162" si="32">+S160/$N$160</f>
        <v>0.17808219178082191</v>
      </c>
      <c r="T162" s="767">
        <f t="shared" si="32"/>
        <v>0.29452054794520549</v>
      </c>
      <c r="U162" s="767">
        <f t="shared" si="32"/>
        <v>0.19863013698630136</v>
      </c>
      <c r="V162" s="767">
        <f t="shared" si="32"/>
        <v>0.4041095890410959</v>
      </c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7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7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2">
    <mergeCell ref="AB75:AC75"/>
    <mergeCell ref="AD22:AH22"/>
  </mergeCells>
  <conditionalFormatting sqref="H2:H148">
    <cfRule type="cellIs" dxfId="293" priority="4" operator="lessThan">
      <formula>7</formula>
    </cfRule>
    <cfRule type="cellIs" dxfId="292" priority="5" operator="between">
      <formula>14</formula>
      <formula>7</formula>
    </cfRule>
    <cfRule type="cellIs" dxfId="291" priority="6" operator="greaterThan">
      <formula>14</formula>
    </cfRule>
  </conditionalFormatting>
  <conditionalFormatting sqref="H150">
    <cfRule type="cellIs" dxfId="290" priority="1" operator="lessThan">
      <formula>7</formula>
    </cfRule>
    <cfRule type="cellIs" dxfId="289" priority="2" operator="between">
      <formula>14</formula>
      <formula>7</formula>
    </cfRule>
    <cfRule type="cellIs" dxfId="28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8640-92F2-4007-BDE5-A2666B139935}">
  <dimension ref="A1:AI164"/>
  <sheetViews>
    <sheetView zoomScaleNormal="100" workbookViewId="0">
      <pane xSplit="6" ySplit="1" topLeftCell="G13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46056</v>
      </c>
      <c r="H2" s="425">
        <f ca="1">+IF(A2=1,(+TODAY())-G2,"Sans objet")</f>
        <v>252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3</v>
      </c>
      <c r="AB2" s="309">
        <v>0.33262411347517729</v>
      </c>
      <c r="AC2" s="310">
        <v>0.12659574468085105</v>
      </c>
      <c r="AD2" s="311">
        <f>SUM(AB2:AC2)</f>
        <v>0.45921985815602834</v>
      </c>
      <c r="AE2" s="312">
        <v>8.2801418439716307E-2</v>
      </c>
      <c r="AF2" s="312">
        <v>0.13244680851063831</v>
      </c>
      <c r="AG2" s="312">
        <v>0.12641843971631206</v>
      </c>
      <c r="AH2" s="312">
        <v>0.19911347517730496</v>
      </c>
      <c r="AI2" s="313">
        <f>SUM(AD2:AH2)</f>
        <v>0.99999999999999989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46055</v>
      </c>
      <c r="H3" s="425">
        <f t="shared" ref="H3:H66" ca="1" si="4">+IF(A3=1,(+TODAY())-G3,"Sans objet")</f>
        <v>253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4</v>
      </c>
      <c r="AB3" s="309">
        <v>0.32180663373323926</v>
      </c>
      <c r="AC3" s="310">
        <v>9.6506704304869448E-2</v>
      </c>
      <c r="AD3" s="311">
        <f>SUM(AB3:AC3)</f>
        <v>0.41831333803810872</v>
      </c>
      <c r="AE3" s="312">
        <v>0.10074100211714891</v>
      </c>
      <c r="AF3" s="312">
        <v>0.15067043048694426</v>
      </c>
      <c r="AG3" s="312">
        <v>9.9505998588567401E-2</v>
      </c>
      <c r="AH3" s="312">
        <v>0.23076923076923078</v>
      </c>
      <c r="AI3" s="313">
        <f>SUM(AD3:AH3)</f>
        <v>1.0000000000000002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46056</v>
      </c>
      <c r="H4" s="425">
        <f t="shared" ca="1" si="4"/>
        <v>252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5</v>
      </c>
      <c r="AB4" s="309">
        <v>0.34317149842822214</v>
      </c>
      <c r="AC4" s="310">
        <v>0.10059378274537199</v>
      </c>
      <c r="AD4" s="311">
        <f>SUM(AB4:AC4)</f>
        <v>0.44376528117359415</v>
      </c>
      <c r="AE4" s="312">
        <v>9.1687041564792182E-2</v>
      </c>
      <c r="AF4" s="312">
        <v>0.15420887181278378</v>
      </c>
      <c r="AG4" s="312">
        <v>0.10932588194201887</v>
      </c>
      <c r="AH4" s="312">
        <v>0.20101292350681105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6</v>
      </c>
      <c r="AB5" s="309">
        <f>E153</f>
        <v>0.35654450261780107</v>
      </c>
      <c r="AC5" s="310">
        <f>E154</f>
        <v>9.703315881326352E-2</v>
      </c>
      <c r="AD5" s="311">
        <f>SUM(AB5:AC5)</f>
        <v>0.45357766143106459</v>
      </c>
      <c r="AE5" s="312">
        <f>E156</f>
        <v>8.7609075043630011E-2</v>
      </c>
      <c r="AF5" s="312">
        <f>E157</f>
        <v>0.14607329842931938</v>
      </c>
      <c r="AG5" s="312">
        <f>E158</f>
        <v>0.10575916230366492</v>
      </c>
      <c r="AH5" s="312">
        <f>E159</f>
        <v>0.20698080279232112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46058</v>
      </c>
      <c r="H6" s="425">
        <f t="shared" ca="1" si="4"/>
        <v>250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1.337300418957893E-2</v>
      </c>
      <c r="AC6" s="316">
        <f t="shared" ref="AC6:AH6" si="7">AC5-AC4</f>
        <v>-3.5606239321084726E-3</v>
      </c>
      <c r="AD6" s="316">
        <f t="shared" si="7"/>
        <v>9.8123802574704433E-3</v>
      </c>
      <c r="AE6" s="316">
        <f t="shared" si="7"/>
        <v>-4.0779665211621713E-3</v>
      </c>
      <c r="AF6" s="316">
        <f t="shared" si="7"/>
        <v>-8.1355733834644062E-3</v>
      </c>
      <c r="AG6" s="316">
        <f t="shared" si="7"/>
        <v>-3.566719638353949E-3</v>
      </c>
      <c r="AH6" s="316">
        <f t="shared" si="7"/>
        <v>5.9678792855100693E-3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46055</v>
      </c>
      <c r="H7" s="425">
        <f t="shared" ca="1" si="4"/>
        <v>253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46059</v>
      </c>
      <c r="H8" s="425">
        <f t="shared" ca="1" si="4"/>
        <v>249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249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46059</v>
      </c>
      <c r="H10" s="425">
        <f t="shared" ca="1" si="4"/>
        <v>249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46059</v>
      </c>
      <c r="H11" s="425">
        <f t="shared" ca="1" si="4"/>
        <v>249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253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251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251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260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249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253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260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251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260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250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249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270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249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260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16050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253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14950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250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250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253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253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251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249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257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260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258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250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249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253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260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260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258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260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5"/>
        <v>0</v>
      </c>
      <c r="T46" s="434">
        <f t="shared" si="5"/>
        <v>0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253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253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258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250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250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257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252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252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252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249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253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5"/>
        <v>0</v>
      </c>
      <c r="T58" s="434">
        <f t="shared" si="5"/>
        <v>91</v>
      </c>
      <c r="U58" s="434">
        <f t="shared" si="5"/>
        <v>0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253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0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253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0</v>
      </c>
      <c r="T63" s="434">
        <f t="shared" si="5"/>
        <v>91</v>
      </c>
      <c r="U63" s="434">
        <f t="shared" si="5"/>
        <v>0</v>
      </c>
      <c r="V63" s="435">
        <f t="shared" si="5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253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249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253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29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249</v>
      </c>
      <c r="I67" s="426">
        <v>2</v>
      </c>
      <c r="J67" s="427" t="s">
        <v>335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V109" si="10">+$F67*K67</f>
        <v>126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0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249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249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249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251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249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253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252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249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260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260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260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249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250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266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253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249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252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252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252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252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252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251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252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253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258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253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258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249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260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258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259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249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256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249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249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249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250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260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258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252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258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260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252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249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253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257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251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249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253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252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252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253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250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260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5"/>
        <v>98</v>
      </c>
      <c r="R126" s="429">
        <f t="shared" si="15"/>
        <v>0</v>
      </c>
      <c r="S126" s="429">
        <f t="shared" si="15"/>
        <v>0</v>
      </c>
      <c r="T126" s="434">
        <f t="shared" si="14"/>
        <v>0</v>
      </c>
      <c r="U126" s="434">
        <f t="shared" si="14"/>
        <v>0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253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252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251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ref="A130:A146" si="16">+IF(E130&gt;0,1,0)</f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249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5"/>
        <v>28</v>
      </c>
      <c r="R130" s="429">
        <f t="shared" si="15"/>
        <v>0</v>
      </c>
      <c r="S130" s="429">
        <f t="shared" si="15"/>
        <v>0</v>
      </c>
      <c r="T130" s="434">
        <f t="shared" si="14"/>
        <v>0</v>
      </c>
      <c r="U130" s="434">
        <f t="shared" si="14"/>
        <v>0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6"/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249</v>
      </c>
      <c r="I131" s="426">
        <v>1</v>
      </c>
      <c r="J131" s="427" t="str">
        <f>VLOOKUP(I131,Secteurs!$A$2:$C$4,3)</f>
        <v>Alexis MABOUNDA</v>
      </c>
      <c r="K131" s="464"/>
      <c r="L131" s="465">
        <v>1</v>
      </c>
      <c r="M131" s="465"/>
      <c r="N131" s="465"/>
      <c r="O131" s="465"/>
      <c r="P131" s="466"/>
      <c r="Q131" s="428">
        <f t="shared" si="15"/>
        <v>0</v>
      </c>
      <c r="R131" s="429">
        <f t="shared" si="15"/>
        <v>42</v>
      </c>
      <c r="S131" s="429">
        <f t="shared" si="15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256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251</v>
      </c>
      <c r="I133" s="426">
        <v>2</v>
      </c>
      <c r="J133" s="427" t="s">
        <v>334</v>
      </c>
      <c r="K133" s="464"/>
      <c r="L133" s="465">
        <v>1</v>
      </c>
      <c r="M133" s="465"/>
      <c r="N133" s="465"/>
      <c r="O133" s="465"/>
      <c r="P133" s="466"/>
      <c r="Q133" s="428">
        <f t="shared" si="15"/>
        <v>0</v>
      </c>
      <c r="R133" s="429">
        <f t="shared" si="15"/>
        <v>84</v>
      </c>
      <c r="S133" s="429">
        <f t="shared" si="15"/>
        <v>0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252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258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253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251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249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249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260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5"/>
        <v>28</v>
      </c>
      <c r="R140" s="429">
        <f t="shared" si="15"/>
        <v>0</v>
      </c>
      <c r="S140" s="429">
        <f t="shared" si="15"/>
        <v>0</v>
      </c>
      <c r="T140" s="450">
        <f t="shared" si="14"/>
        <v>0</v>
      </c>
      <c r="U140" s="450">
        <f t="shared" si="14"/>
        <v>0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252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249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249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249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253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2865</v>
      </c>
      <c r="F149" s="456">
        <f>SUBTOTAL(9,F2:F148)</f>
        <v>20055</v>
      </c>
      <c r="G149" s="343"/>
      <c r="H149" s="344">
        <f ca="1">(SUBTOTAL(9,H2:H148))/A149</f>
        <v>251.12413793103448</v>
      </c>
      <c r="I149" s="345"/>
      <c r="J149" s="345"/>
      <c r="K149" s="346">
        <f>(SUBTOTAL(9,K2:K148))/P$159</f>
        <v>0.62179487179487181</v>
      </c>
      <c r="L149" s="347">
        <f>(SUBTOTAL(9,L2:L148))/Q$159</f>
        <v>0.63461538461538458</v>
      </c>
      <c r="M149" s="347">
        <f>(SUBTOTAL(9,M2:M148))/S$159</f>
        <v>0.52884615384615385</v>
      </c>
      <c r="N149" s="347">
        <f>(SUBTOTAL(9,N2:N148))/T$159</f>
        <v>0.5</v>
      </c>
      <c r="O149" s="347">
        <f>(SUBTOTAL(9,O2:O148))/U$159</f>
        <v>0.5357142857142857</v>
      </c>
      <c r="P149" s="348">
        <f>(SUBTOTAL(9,P2:P148))/V$159</f>
        <v>0.51249999999999996</v>
      </c>
      <c r="Q149" s="457">
        <f t="shared" ref="Q149:W149" si="19">SUBTOTAL(9,Q2:Q148)</f>
        <v>7150.5</v>
      </c>
      <c r="R149" s="457">
        <f t="shared" si="19"/>
        <v>1946</v>
      </c>
      <c r="S149" s="457">
        <f t="shared" si="19"/>
        <v>1757</v>
      </c>
      <c r="T149" s="457">
        <f t="shared" si="19"/>
        <v>2929.5</v>
      </c>
      <c r="U149" s="457">
        <f t="shared" si="19"/>
        <v>2121</v>
      </c>
      <c r="V149" s="457">
        <f t="shared" si="19"/>
        <v>4151</v>
      </c>
      <c r="W149" s="457">
        <f t="shared" si="19"/>
        <v>20055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0.35654450261780107</v>
      </c>
      <c r="R150" s="460">
        <f>R149/F149</f>
        <v>9.703315881326352E-2</v>
      </c>
      <c r="S150" s="460">
        <f>S149/F149</f>
        <v>8.7609075043630011E-2</v>
      </c>
      <c r="T150" s="460">
        <f>T149/F149</f>
        <v>0.14607329842931938</v>
      </c>
      <c r="U150" s="460">
        <f>U149/F149</f>
        <v>0.10575916230366492</v>
      </c>
      <c r="V150" s="460">
        <f>V149/F149</f>
        <v>0.20698080279232112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7150.5</v>
      </c>
      <c r="C153" s="360"/>
      <c r="D153" s="407"/>
      <c r="E153" s="361">
        <f>B153/$F$149</f>
        <v>0.35654450261780107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1</v>
      </c>
      <c r="Q153" s="364">
        <f t="shared" si="20"/>
        <v>0</v>
      </c>
      <c r="R153" s="365">
        <f>+P153+Q153</f>
        <v>1</v>
      </c>
      <c r="S153" s="365">
        <f t="shared" ref="S153:V156" si="21">+SUMIF(M$2:M$148,$O153,$A$2:$A$148)</f>
        <v>5</v>
      </c>
      <c r="T153" s="365">
        <f t="shared" si="21"/>
        <v>8</v>
      </c>
      <c r="U153" s="365">
        <f t="shared" si="21"/>
        <v>4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1946</v>
      </c>
      <c r="C154" s="369"/>
      <c r="D154" s="408"/>
      <c r="E154" s="370">
        <f t="shared" ref="E154" si="22">B154/$F$149</f>
        <v>9.703315881326352E-2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56</v>
      </c>
      <c r="Q154" s="364">
        <f t="shared" si="20"/>
        <v>19</v>
      </c>
      <c r="R154" s="365">
        <f t="shared" ref="R154:R156" si="23">+P154+Q154</f>
        <v>75</v>
      </c>
      <c r="S154" s="365">
        <f t="shared" si="21"/>
        <v>17</v>
      </c>
      <c r="T154" s="365">
        <f t="shared" si="21"/>
        <v>29</v>
      </c>
      <c r="U154" s="365">
        <f t="shared" si="21"/>
        <v>20</v>
      </c>
      <c r="V154" s="365">
        <f t="shared" si="21"/>
        <v>45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9096.5</v>
      </c>
      <c r="C155" s="372"/>
      <c r="D155" s="409"/>
      <c r="E155" s="373">
        <f>B155/$F$149</f>
        <v>0.45357766143106459</v>
      </c>
      <c r="F155" s="374">
        <f>+E155-R160</f>
        <v>5.3017993620990689E-3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1757</v>
      </c>
      <c r="C156" s="372"/>
      <c r="D156" s="409"/>
      <c r="E156" s="373">
        <f>B156/$F$149</f>
        <v>8.7609075043630011E-2</v>
      </c>
      <c r="F156" s="374">
        <f>+E156-S160</f>
        <v>-7.2185111632665361E-3</v>
      </c>
      <c r="G156" s="374"/>
      <c r="H156" s="374"/>
      <c r="I156" s="375"/>
      <c r="J156" s="375"/>
      <c r="O156" s="362">
        <v>1</v>
      </c>
      <c r="P156" s="363">
        <f t="shared" si="20"/>
        <v>18</v>
      </c>
      <c r="Q156" s="364">
        <f t="shared" si="20"/>
        <v>7</v>
      </c>
      <c r="R156" s="365">
        <f t="shared" si="23"/>
        <v>25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2929.5</v>
      </c>
      <c r="C157" s="372"/>
      <c r="D157" s="409"/>
      <c r="E157" s="373">
        <f>B157/$F$149</f>
        <v>0.14607329842931938</v>
      </c>
      <c r="F157" s="374">
        <f>+E157-T160</f>
        <v>4.6939880844917847E-3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0.62179487179487181</v>
      </c>
      <c r="Q157" s="378">
        <f t="shared" ref="Q157:T157" si="24">+SUMPRODUCT($O$153:$O$156,Q153:Q156)/Q159</f>
        <v>0.63461538461538458</v>
      </c>
      <c r="R157" s="379">
        <f t="shared" si="24"/>
        <v>0.625</v>
      </c>
      <c r="S157" s="379">
        <f>+SUMPRODUCT($O$153:$O$156,S153:S156)/S159</f>
        <v>0.52884615384615385</v>
      </c>
      <c r="T157" s="379">
        <f t="shared" si="24"/>
        <v>0.5</v>
      </c>
      <c r="U157" s="379">
        <f>+SUMPRODUCT($O$153:$O$156,U153:U156)/U159</f>
        <v>0.5357142857142857</v>
      </c>
      <c r="V157" s="379">
        <f>+SUMPRODUCT($O$153:$O$156,V153:V156)/V159</f>
        <v>0.51249999999999996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2121</v>
      </c>
      <c r="C158" s="381"/>
      <c r="D158" s="410"/>
      <c r="E158" s="373">
        <f>B158/$F$149</f>
        <v>0.10575916230366492</v>
      </c>
      <c r="F158" s="374">
        <f>+E158-U160</f>
        <v>2.3108864415959524E-3</v>
      </c>
      <c r="G158" s="374"/>
      <c r="H158" s="374"/>
      <c r="I158" s="375" t="s">
        <v>274</v>
      </c>
      <c r="J158" s="375"/>
      <c r="O158" s="376"/>
      <c r="P158" s="382">
        <f>+K149</f>
        <v>0.62179487179487181</v>
      </c>
      <c r="Q158" s="383">
        <f>+L149</f>
        <v>0.63461538461538458</v>
      </c>
      <c r="R158" s="384">
        <f>+(P158*P159+Q158*Q159)/R159</f>
        <v>0.625</v>
      </c>
      <c r="S158" s="384">
        <f>+M149</f>
        <v>0.52884615384615385</v>
      </c>
      <c r="T158" s="384">
        <f>+N149</f>
        <v>0.5</v>
      </c>
      <c r="U158" s="384">
        <f>+O149</f>
        <v>0.5357142857142857</v>
      </c>
      <c r="V158" s="384">
        <f>+P149</f>
        <v>0.51249999999999996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4151</v>
      </c>
      <c r="C159" s="381"/>
      <c r="D159" s="410"/>
      <c r="E159" s="373">
        <f>B159/$F$149</f>
        <v>0.20698080279232112</v>
      </c>
      <c r="F159" s="374">
        <f>+E159-V160</f>
        <v>-5.0881627249202421E-3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26</v>
      </c>
      <c r="R159" s="388">
        <f>SUM(R153:R156)</f>
        <v>104</v>
      </c>
      <c r="S159" s="387">
        <f>SUM(S153:S156)</f>
        <v>26</v>
      </c>
      <c r="T159" s="387">
        <f t="shared" ref="T159" si="25">SUM(T153:T156)</f>
        <v>41</v>
      </c>
      <c r="U159" s="387">
        <f>SUM(U153:U156)</f>
        <v>28</v>
      </c>
      <c r="V159" s="387">
        <f>SUM(V153:V156)</f>
        <v>60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20055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0.33448275862068966</v>
      </c>
      <c r="Q160" s="396">
        <f t="shared" ref="Q160:V160" si="26">+(Q158*Q159)/$N$159</f>
        <v>0.11379310344827587</v>
      </c>
      <c r="R160" s="373">
        <f>+Q160+P160</f>
        <v>0.44827586206896552</v>
      </c>
      <c r="S160" s="373">
        <f t="shared" si="26"/>
        <v>9.4827586206896547E-2</v>
      </c>
      <c r="T160" s="373">
        <f t="shared" si="26"/>
        <v>0.14137931034482759</v>
      </c>
      <c r="U160" s="373">
        <f t="shared" si="26"/>
        <v>0.10344827586206896</v>
      </c>
      <c r="V160" s="373">
        <f t="shared" si="26"/>
        <v>0.21206896551724136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87" priority="4" operator="lessThan">
      <formula>7</formula>
    </cfRule>
    <cfRule type="cellIs" dxfId="286" priority="5" operator="between">
      <formula>14</formula>
      <formula>7</formula>
    </cfRule>
    <cfRule type="cellIs" dxfId="285" priority="6" operator="greaterThan">
      <formula>14</formula>
    </cfRule>
  </conditionalFormatting>
  <conditionalFormatting sqref="H149">
    <cfRule type="cellIs" dxfId="284" priority="1" operator="lessThan">
      <formula>7</formula>
    </cfRule>
    <cfRule type="cellIs" dxfId="283" priority="2" operator="between">
      <formula>14</formula>
      <formula>7</formula>
    </cfRule>
    <cfRule type="cellIs" dxfId="28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8DB2-F36B-4292-8290-3761F5D7C493}">
  <dimension ref="A1:AI164"/>
  <sheetViews>
    <sheetView zoomScaleNormal="100" workbookViewId="0">
      <pane xSplit="6" ySplit="1" topLeftCell="G14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252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4</v>
      </c>
      <c r="AB2" s="309">
        <v>0.32180663373323926</v>
      </c>
      <c r="AC2" s="310">
        <v>9.6506704304869448E-2</v>
      </c>
      <c r="AD2" s="311">
        <f>SUM(AB2:AC2)</f>
        <v>0.41831333803810872</v>
      </c>
      <c r="AE2" s="312">
        <v>0.10074100211714891</v>
      </c>
      <c r="AF2" s="312">
        <v>0.15067043048694426</v>
      </c>
      <c r="AG2" s="312">
        <v>9.9505998588567401E-2</v>
      </c>
      <c r="AH2" s="312">
        <v>0.23076923076923078</v>
      </c>
      <c r="AI2" s="313">
        <f>SUM(AD2:AH2)</f>
        <v>1.0000000000000002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253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5</v>
      </c>
      <c r="AB3" s="309">
        <v>0.34317149842822214</v>
      </c>
      <c r="AC3" s="310">
        <v>0.10059378274537199</v>
      </c>
      <c r="AD3" s="311">
        <f>SUM(AB3:AC3)</f>
        <v>0.44376528117359415</v>
      </c>
      <c r="AE3" s="312">
        <v>9.1687041564792182E-2</v>
      </c>
      <c r="AF3" s="312">
        <v>0.15420887181278378</v>
      </c>
      <c r="AG3" s="312">
        <v>0.10932588194201887</v>
      </c>
      <c r="AH3" s="312">
        <v>0.20101292350681105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252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6</v>
      </c>
      <c r="AB4" s="309">
        <v>0.35654450261780107</v>
      </c>
      <c r="AC4" s="310">
        <v>9.703315881326352E-2</v>
      </c>
      <c r="AD4" s="311">
        <f>SUM(AB4:AC4)</f>
        <v>0.45357766143106459</v>
      </c>
      <c r="AE4" s="312">
        <v>8.7609075043630011E-2</v>
      </c>
      <c r="AF4" s="312">
        <v>0.14607329842931938</v>
      </c>
      <c r="AG4" s="312">
        <v>0.10575916230366492</v>
      </c>
      <c r="AH4" s="312">
        <v>0.20698080279232112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7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250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-3.719307505347258E-2</v>
      </c>
      <c r="AC6" s="316">
        <f t="shared" ref="AC6:AH6" si="7">AC5-AC4</f>
        <v>-6.7969938502744492E-3</v>
      </c>
      <c r="AD6" s="316">
        <f t="shared" si="7"/>
        <v>-4.3990068903747015E-2</v>
      </c>
      <c r="AE6" s="316">
        <f t="shared" si="7"/>
        <v>9.3243052877059057E-3</v>
      </c>
      <c r="AF6" s="316">
        <f t="shared" si="7"/>
        <v>-1.1600263533302457E-2</v>
      </c>
      <c r="AG6" s="316">
        <f t="shared" si="7"/>
        <v>4.087460576119234E-2</v>
      </c>
      <c r="AH6" s="316">
        <f t="shared" si="7"/>
        <v>5.391421388151213E-3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253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249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249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249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249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253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251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251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260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249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253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260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251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260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250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249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270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249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260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253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250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250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253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253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251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249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257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260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258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250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249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253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260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260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258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260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253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253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258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250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250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257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252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252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252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249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253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253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253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253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253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253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249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253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249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249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249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249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251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249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253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252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249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260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260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260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249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250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266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253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249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252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252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252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252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252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251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252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253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258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253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258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249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260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258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259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249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256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249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249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249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250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260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258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252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258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260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252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249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253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257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251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249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253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252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252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253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250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260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253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252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251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249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249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256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251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252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258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253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251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249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249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260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252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249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249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249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253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251.12413793103448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81" priority="4" operator="lessThan">
      <formula>7</formula>
    </cfRule>
    <cfRule type="cellIs" dxfId="280" priority="5" operator="between">
      <formula>14</formula>
      <formula>7</formula>
    </cfRule>
    <cfRule type="cellIs" dxfId="279" priority="6" operator="greaterThan">
      <formula>14</formula>
    </cfRule>
  </conditionalFormatting>
  <conditionalFormatting sqref="H149">
    <cfRule type="cellIs" dxfId="278" priority="1" operator="lessThan">
      <formula>7</formula>
    </cfRule>
    <cfRule type="cellIs" dxfId="277" priority="2" operator="between">
      <formula>14</formula>
      <formula>7</formula>
    </cfRule>
    <cfRule type="cellIs" dxfId="27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D18B-A96E-49CD-99EC-E1F322D5607E}">
  <dimension ref="A1:AI164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252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5</v>
      </c>
      <c r="AB2" s="309">
        <v>0.34317149842822214</v>
      </c>
      <c r="AC2" s="310">
        <v>0.10059378274537199</v>
      </c>
      <c r="AD2" s="311">
        <f>SUM(AB2:AC2)</f>
        <v>0.44376528117359415</v>
      </c>
      <c r="AE2" s="312">
        <v>9.1687041564792182E-2</v>
      </c>
      <c r="AF2" s="312">
        <v>0.15420887181278378</v>
      </c>
      <c r="AG2" s="312">
        <v>0.10932588194201887</v>
      </c>
      <c r="AH2" s="312">
        <v>0.20101292350681105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253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6</v>
      </c>
      <c r="AB3" s="309">
        <v>0.35654450261780107</v>
      </c>
      <c r="AC3" s="310">
        <v>9.703315881326352E-2</v>
      </c>
      <c r="AD3" s="311">
        <f>SUM(AB3:AC3)</f>
        <v>0.45357766143106459</v>
      </c>
      <c r="AE3" s="312">
        <v>8.7609075043630011E-2</v>
      </c>
      <c r="AF3" s="312">
        <v>0.14607329842931938</v>
      </c>
      <c r="AG3" s="312">
        <v>0.10575916230366492</v>
      </c>
      <c r="AH3" s="312">
        <v>0.20698080279232112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252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7</v>
      </c>
      <c r="AB4" s="309">
        <v>0.31935142756432849</v>
      </c>
      <c r="AC4" s="310">
        <v>9.0236164962989071E-2</v>
      </c>
      <c r="AD4" s="311">
        <f>SUM(AB4:AC4)</f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8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250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0</v>
      </c>
      <c r="AC6" s="316">
        <f t="shared" ref="AC6:AH6" si="7">AC5-AC4</f>
        <v>0</v>
      </c>
      <c r="AD6" s="316">
        <f t="shared" si="7"/>
        <v>0</v>
      </c>
      <c r="AE6" s="316">
        <f t="shared" si="7"/>
        <v>0</v>
      </c>
      <c r="AF6" s="316">
        <f t="shared" si="7"/>
        <v>0</v>
      </c>
      <c r="AG6" s="316">
        <f t="shared" si="7"/>
        <v>0</v>
      </c>
      <c r="AH6" s="316">
        <f t="shared" si="7"/>
        <v>0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253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249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249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249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249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253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251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251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260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249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253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260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251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260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250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249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270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249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260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253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250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250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253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253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251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249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257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260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258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250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249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253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260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260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258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260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253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253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258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250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250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257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252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252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252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249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253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253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253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253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253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253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249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253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249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249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249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249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251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249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253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252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249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260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260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260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249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250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266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253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249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252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252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252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252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252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251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252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253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258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253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258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249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260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258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259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249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256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249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249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249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250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260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258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252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258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260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252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249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253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257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251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249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253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252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252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253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250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260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253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252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251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249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249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256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251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252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258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253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251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249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249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260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252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249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249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249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253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251.12413793103448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75" priority="4" operator="lessThan">
      <formula>7</formula>
    </cfRule>
    <cfRule type="cellIs" dxfId="274" priority="5" operator="between">
      <formula>14</formula>
      <formula>7</formula>
    </cfRule>
    <cfRule type="cellIs" dxfId="273" priority="6" operator="greaterThan">
      <formula>14</formula>
    </cfRule>
  </conditionalFormatting>
  <conditionalFormatting sqref="H149">
    <cfRule type="cellIs" dxfId="272" priority="1" operator="lessThan">
      <formula>7</formula>
    </cfRule>
    <cfRule type="cellIs" dxfId="271" priority="2" operator="between">
      <formula>14</formula>
      <formula>7</formula>
    </cfRule>
    <cfRule type="cellIs" dxfId="27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9DB4-ACD6-487B-A11C-709CEF61FD77}">
  <dimension ref="A1:AI164"/>
  <sheetViews>
    <sheetView zoomScaleNormal="100" workbookViewId="0">
      <pane xSplit="6" ySplit="1" topLeftCell="G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46076</v>
      </c>
      <c r="H2" s="425">
        <f ca="1">+IF(A2=1,(+TODAY())-G2,"Sans objet")</f>
        <v>232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6</v>
      </c>
      <c r="AB2" s="309">
        <v>0.35654450261780107</v>
      </c>
      <c r="AC2" s="310">
        <v>9.703315881326352E-2</v>
      </c>
      <c r="AD2" s="495">
        <f>SUM(AB2:AC2)</f>
        <v>0.45357766143106459</v>
      </c>
      <c r="AE2" s="312">
        <v>8.7609075043630011E-2</v>
      </c>
      <c r="AF2" s="312">
        <v>0.14607329842931938</v>
      </c>
      <c r="AG2" s="312">
        <v>0.10575916230366492</v>
      </c>
      <c r="AH2" s="312">
        <v>0.20698080279232112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46079</v>
      </c>
      <c r="H3" s="425">
        <f t="shared" ref="H3:H66" ca="1" si="4">+IF(A3=1,(+TODAY())-G3,"Sans objet")</f>
        <v>229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7</v>
      </c>
      <c r="AB3" s="309">
        <v>0.31935142756432849</v>
      </c>
      <c r="AC3" s="310">
        <v>9.0236164962989071E-2</v>
      </c>
      <c r="AD3" s="311">
        <f t="shared" ref="AD3:AD5" si="6">SUM(AB3:AC3)</f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46078</v>
      </c>
      <c r="H4" s="425">
        <f t="shared" ca="1" si="4"/>
        <v>230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7">SUM(Q4:V4)</f>
        <v>210</v>
      </c>
      <c r="X4" s="437"/>
      <c r="Y4" s="453">
        <f t="shared" si="2"/>
        <v>0</v>
      </c>
      <c r="AA4" s="314">
        <v>8</v>
      </c>
      <c r="AB4" s="309">
        <v>0.31935142756432849</v>
      </c>
      <c r="AC4" s="310">
        <v>9.0236164962989071E-2</v>
      </c>
      <c r="AD4" s="311">
        <f t="shared" si="6"/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46079</v>
      </c>
      <c r="H5" s="425">
        <f t="shared" ca="1" si="4"/>
        <v>229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7"/>
        <v>182</v>
      </c>
      <c r="X5" s="437"/>
      <c r="Y5" s="453">
        <f t="shared" si="2"/>
        <v>0</v>
      </c>
      <c r="Z5" s="107"/>
      <c r="AA5" s="314">
        <v>9</v>
      </c>
      <c r="AB5" s="309">
        <f>E153</f>
        <v>0.34106769016050242</v>
      </c>
      <c r="AC5" s="310">
        <f>E154</f>
        <v>7.7808792742498259E-2</v>
      </c>
      <c r="AD5" s="495">
        <f t="shared" si="6"/>
        <v>0.41887648290300067</v>
      </c>
      <c r="AE5" s="476">
        <f>E156</f>
        <v>7.6413119330076759E-2</v>
      </c>
      <c r="AF5" s="312">
        <f>E157</f>
        <v>0.16591067690160502</v>
      </c>
      <c r="AG5" s="312">
        <f>E158</f>
        <v>0.10258199581297976</v>
      </c>
      <c r="AH5" s="312">
        <f>E159</f>
        <v>0.23621772505233776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46078</v>
      </c>
      <c r="H6" s="425">
        <f t="shared" ca="1" si="4"/>
        <v>230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2.171626259617393E-2</v>
      </c>
      <c r="AC6" s="316">
        <f>AC5-AC4</f>
        <v>-1.2427372220490812E-2</v>
      </c>
      <c r="AD6" s="316">
        <f t="shared" ref="AD6" si="8">AD5-AD4</f>
        <v>9.2888903756830898E-3</v>
      </c>
      <c r="AE6" s="316">
        <f>AE5-AE4</f>
        <v>-2.0520261001259157E-2</v>
      </c>
      <c r="AF6" s="316">
        <f>AF5-AF4</f>
        <v>3.1437642005588101E-2</v>
      </c>
      <c r="AG6" s="316">
        <f>AG5-AG4</f>
        <v>-4.4051772251877494E-2</v>
      </c>
      <c r="AH6" s="316">
        <f>AH5-AH4</f>
        <v>2.3845500871865433E-2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46079</v>
      </c>
      <c r="H7" s="425">
        <f t="shared" ca="1" si="4"/>
        <v>229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46077</v>
      </c>
      <c r="H8" s="425">
        <f t="shared" ca="1" si="4"/>
        <v>231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7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46079</v>
      </c>
      <c r="H9" s="425">
        <f t="shared" ca="1" si="4"/>
        <v>229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7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46077</v>
      </c>
      <c r="H10" s="425">
        <f t="shared" ca="1" si="4"/>
        <v>231</v>
      </c>
      <c r="I10" s="426">
        <v>2</v>
      </c>
      <c r="J10" s="427" t="s">
        <v>335</v>
      </c>
      <c r="K10" s="464">
        <v>0.5</v>
      </c>
      <c r="L10" s="465"/>
      <c r="M10" s="465"/>
      <c r="N10" s="465">
        <v>0.5</v>
      </c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84</v>
      </c>
      <c r="U10" s="434">
        <f t="shared" si="1"/>
        <v>0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46077</v>
      </c>
      <c r="H11" s="425">
        <f t="shared" ca="1" si="4"/>
        <v>231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46079</v>
      </c>
      <c r="H12" s="425">
        <f t="shared" ca="1" si="4"/>
        <v>229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46077</v>
      </c>
      <c r="H13" s="425">
        <f t="shared" ca="1" si="4"/>
        <v>231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46077</v>
      </c>
      <c r="H14" s="425">
        <f t="shared" ca="1" si="4"/>
        <v>231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46076</v>
      </c>
      <c r="H15" s="425">
        <f t="shared" ca="1" si="4"/>
        <v>232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46077</v>
      </c>
      <c r="H16" s="425">
        <f t="shared" ca="1" si="4"/>
        <v>231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0.5</v>
      </c>
      <c r="O16" s="465"/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91</v>
      </c>
      <c r="U16" s="434">
        <f t="shared" si="1"/>
        <v>0</v>
      </c>
      <c r="V16" s="435">
        <f t="shared" si="1"/>
        <v>0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46079</v>
      </c>
      <c r="H17" s="425">
        <f t="shared" ca="1" si="4"/>
        <v>229</v>
      </c>
      <c r="I17" s="426">
        <v>1</v>
      </c>
      <c r="J17" s="427" t="str">
        <f>VLOOKUP(I17,Secteurs!$A$2:$C$4,3)</f>
        <v>Alexis MABOUNDA</v>
      </c>
      <c r="K17" s="464">
        <v>0.75</v>
      </c>
      <c r="L17" s="465"/>
      <c r="M17" s="465">
        <v>0.25</v>
      </c>
      <c r="N17" s="465"/>
      <c r="O17" s="465"/>
      <c r="P17" s="466"/>
      <c r="Q17" s="428">
        <f t="shared" si="5"/>
        <v>157.5</v>
      </c>
      <c r="R17" s="429">
        <f t="shared" si="1"/>
        <v>0</v>
      </c>
      <c r="S17" s="429">
        <f t="shared" si="1"/>
        <v>52.5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46077</v>
      </c>
      <c r="H18" s="425">
        <f t="shared" ca="1" si="4"/>
        <v>231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7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46077</v>
      </c>
      <c r="H19" s="425">
        <f t="shared" ca="1" si="4"/>
        <v>231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7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46080</v>
      </c>
      <c r="H20" s="425">
        <f t="shared" ca="1" si="4"/>
        <v>228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46078</v>
      </c>
      <c r="H21" s="425">
        <f t="shared" ca="1" si="4"/>
        <v>230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>
        <v>0.25</v>
      </c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0</v>
      </c>
      <c r="V21" s="435">
        <f t="shared" si="1"/>
        <v>0</v>
      </c>
      <c r="W21" s="436">
        <f t="shared" si="7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46077</v>
      </c>
      <c r="H22" s="425">
        <f t="shared" ca="1" si="4"/>
        <v>231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7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24</v>
      </c>
      <c r="F23" s="423">
        <f t="shared" si="0"/>
        <v>168</v>
      </c>
      <c r="G23" s="424">
        <v>46077</v>
      </c>
      <c r="H23" s="425">
        <f t="shared" ca="1" si="4"/>
        <v>231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84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84</v>
      </c>
      <c r="W23" s="436">
        <f t="shared" si="7"/>
        <v>168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46079</v>
      </c>
      <c r="H24" s="425">
        <f t="shared" ca="1" si="4"/>
        <v>229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7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46077</v>
      </c>
      <c r="H25" s="425">
        <f t="shared" ca="1" si="4"/>
        <v>231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7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29">
        <v>16500</v>
      </c>
      <c r="AE25" s="529">
        <v>15750</v>
      </c>
      <c r="AF25" s="529">
        <v>16000</v>
      </c>
      <c r="AG25" s="529">
        <v>15750</v>
      </c>
      <c r="AH25" s="529">
        <v>15750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46080</v>
      </c>
      <c r="H26" s="425">
        <f t="shared" ca="1" si="4"/>
        <v>228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/>
      <c r="P26" s="466">
        <v>0.5</v>
      </c>
      <c r="Q26" s="428">
        <f t="shared" si="5"/>
        <v>70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7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29">
        <v>16200</v>
      </c>
      <c r="AE26" s="529">
        <v>15500</v>
      </c>
      <c r="AF26" s="529">
        <v>15500</v>
      </c>
      <c r="AG26" s="529">
        <v>15000</v>
      </c>
      <c r="AH26" s="529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46078</v>
      </c>
      <c r="H27" s="425">
        <f t="shared" ca="1" si="4"/>
        <v>230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29">
        <v>0</v>
      </c>
      <c r="AE27" s="528">
        <v>0</v>
      </c>
      <c r="AF27" s="528">
        <v>15400</v>
      </c>
      <c r="AG27" s="528">
        <v>15300</v>
      </c>
      <c r="AH27" s="528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46078</v>
      </c>
      <c r="H28" s="425">
        <f t="shared" ca="1" si="4"/>
        <v>230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46078</v>
      </c>
      <c r="H29" s="425">
        <f t="shared" ca="1" si="4"/>
        <v>230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0.5</v>
      </c>
      <c r="O29" s="465"/>
      <c r="P29" s="466"/>
      <c r="Q29" s="428">
        <f t="shared" si="5"/>
        <v>105</v>
      </c>
      <c r="R29" s="429">
        <f t="shared" si="1"/>
        <v>0</v>
      </c>
      <c r="S29" s="429">
        <f t="shared" si="1"/>
        <v>0</v>
      </c>
      <c r="T29" s="434">
        <f t="shared" si="1"/>
        <v>105</v>
      </c>
      <c r="U29" s="434">
        <f t="shared" si="1"/>
        <v>0</v>
      </c>
      <c r="V29" s="435">
        <f t="shared" si="1"/>
        <v>0</v>
      </c>
      <c r="W29" s="436">
        <f t="shared" si="7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46079</v>
      </c>
      <c r="H30" s="425">
        <f t="shared" ca="1" si="4"/>
        <v>229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147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0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46079</v>
      </c>
      <c r="H31" s="425">
        <f t="shared" ca="1" si="4"/>
        <v>229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63</v>
      </c>
      <c r="U31" s="434">
        <f t="shared" si="1"/>
        <v>0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46079</v>
      </c>
      <c r="H32" s="425">
        <f t="shared" ca="1" si="4"/>
        <v>229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7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46080</v>
      </c>
      <c r="H33" s="425">
        <f t="shared" ca="1" si="4"/>
        <v>228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7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46077</v>
      </c>
      <c r="H34" s="425">
        <f t="shared" ca="1" si="4"/>
        <v>231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7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46077</v>
      </c>
      <c r="H35" s="425">
        <f t="shared" ca="1" si="4"/>
        <v>231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7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46080</v>
      </c>
      <c r="H37" s="425">
        <f t="shared" ca="1" si="4"/>
        <v>228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7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46077</v>
      </c>
      <c r="H38" s="425">
        <f t="shared" ca="1" si="4"/>
        <v>231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/>
      <c r="O38" s="465">
        <v>0.5</v>
      </c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0</v>
      </c>
      <c r="U38" s="434">
        <f t="shared" si="5"/>
        <v>84</v>
      </c>
      <c r="V38" s="435">
        <f t="shared" si="5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46077</v>
      </c>
      <c r="H39" s="425">
        <f t="shared" ca="1" si="4"/>
        <v>231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46077</v>
      </c>
      <c r="H40" s="425">
        <f t="shared" ca="1" si="4"/>
        <v>231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46078</v>
      </c>
      <c r="H41" s="425">
        <f t="shared" ca="1" si="4"/>
        <v>230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46079</v>
      </c>
      <c r="H42" s="425">
        <f t="shared" ca="1" si="4"/>
        <v>229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46080</v>
      </c>
      <c r="H43" s="425">
        <f t="shared" ca="1" si="4"/>
        <v>228</v>
      </c>
      <c r="I43" s="426">
        <v>3</v>
      </c>
      <c r="J43" s="427" t="str">
        <f>VLOOKUP(I43,Secteurs!$A$2:$C$4,3)</f>
        <v>Armel SOKAMBA</v>
      </c>
      <c r="K43" s="464"/>
      <c r="L43" s="465"/>
      <c r="M43" s="465">
        <v>0.25</v>
      </c>
      <c r="N43" s="465">
        <v>0.25</v>
      </c>
      <c r="O43" s="465"/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52.5</v>
      </c>
      <c r="T43" s="434">
        <f t="shared" si="5"/>
        <v>52.5</v>
      </c>
      <c r="U43" s="434">
        <f t="shared" si="5"/>
        <v>0</v>
      </c>
      <c r="V43" s="435">
        <f t="shared" si="5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46080</v>
      </c>
      <c r="H44" s="425">
        <f t="shared" ca="1" si="4"/>
        <v>228</v>
      </c>
      <c r="I44" s="426">
        <v>3</v>
      </c>
      <c r="J44" s="427" t="str">
        <f>VLOOKUP(I44,Secteurs!$A$2:$C$4,3)</f>
        <v>Armel SOKAMBA</v>
      </c>
      <c r="K44" s="464"/>
      <c r="L44" s="465"/>
      <c r="M44" s="465">
        <v>0.5</v>
      </c>
      <c r="N44" s="465"/>
      <c r="O44" s="465">
        <v>0.25</v>
      </c>
      <c r="P44" s="466">
        <v>0.25</v>
      </c>
      <c r="Q44" s="428">
        <f t="shared" si="5"/>
        <v>0</v>
      </c>
      <c r="R44" s="429">
        <f t="shared" si="5"/>
        <v>0</v>
      </c>
      <c r="S44" s="429">
        <f t="shared" si="5"/>
        <v>91</v>
      </c>
      <c r="T44" s="434">
        <f t="shared" si="5"/>
        <v>0</v>
      </c>
      <c r="U44" s="434">
        <f t="shared" si="5"/>
        <v>45.5</v>
      </c>
      <c r="V44" s="435">
        <f t="shared" si="5"/>
        <v>45.5</v>
      </c>
      <c r="W44" s="436">
        <f t="shared" si="7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46080</v>
      </c>
      <c r="H45" s="425">
        <f t="shared" ca="1" si="4"/>
        <v>228</v>
      </c>
      <c r="I45" s="426">
        <v>3</v>
      </c>
      <c r="J45" s="427" t="str">
        <f>VLOOKUP(I45,Secteurs!$A$2:$C$4,3)</f>
        <v>Armel SOKAMBA</v>
      </c>
      <c r="K45" s="464"/>
      <c r="L45" s="465">
        <v>0.5</v>
      </c>
      <c r="M45" s="465"/>
      <c r="N45" s="465"/>
      <c r="O45" s="465">
        <v>0.25</v>
      </c>
      <c r="P45" s="466">
        <v>0.25</v>
      </c>
      <c r="Q45" s="428">
        <f t="shared" si="5"/>
        <v>0</v>
      </c>
      <c r="R45" s="429">
        <f t="shared" si="5"/>
        <v>105</v>
      </c>
      <c r="S45" s="429">
        <f t="shared" si="5"/>
        <v>0</v>
      </c>
      <c r="T45" s="434">
        <f t="shared" si="5"/>
        <v>0</v>
      </c>
      <c r="U45" s="434">
        <f t="shared" si="5"/>
        <v>52.5</v>
      </c>
      <c r="V45" s="435">
        <f t="shared" si="5"/>
        <v>52.5</v>
      </c>
      <c r="W45" s="436">
        <f t="shared" si="7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46080</v>
      </c>
      <c r="H46" s="425">
        <f t="shared" ca="1" si="4"/>
        <v>228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7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6</v>
      </c>
      <c r="F47" s="423">
        <f t="shared" si="0"/>
        <v>42</v>
      </c>
      <c r="G47" s="424">
        <v>46078</v>
      </c>
      <c r="H47" s="425">
        <f t="shared" ca="1" si="4"/>
        <v>230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21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21</v>
      </c>
      <c r="W47" s="436">
        <f t="shared" si="7"/>
        <v>42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46078</v>
      </c>
      <c r="H48" s="425">
        <f t="shared" ca="1" si="4"/>
        <v>230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7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46076</v>
      </c>
      <c r="H49" s="425">
        <f t="shared" ca="1" si="4"/>
        <v>232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7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46077</v>
      </c>
      <c r="H50" s="425">
        <f t="shared" ca="1" si="4"/>
        <v>231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7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46078</v>
      </c>
      <c r="H51" s="425">
        <f t="shared" ca="1" si="4"/>
        <v>230</v>
      </c>
      <c r="I51" s="426">
        <v>3</v>
      </c>
      <c r="J51" s="427" t="str">
        <f>VLOOKUP(I51,Secteurs!$A$2:$C$4,3)</f>
        <v>Armel SOKAMBA</v>
      </c>
      <c r="K51" s="464"/>
      <c r="L51" s="465"/>
      <c r="M51" s="465"/>
      <c r="N51" s="465">
        <v>0.5</v>
      </c>
      <c r="O51" s="465"/>
      <c r="P51" s="466">
        <v>0.5</v>
      </c>
      <c r="Q51" s="428">
        <f t="shared" si="5"/>
        <v>0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84</v>
      </c>
      <c r="W51" s="436">
        <f t="shared" si="7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46078</v>
      </c>
      <c r="H52" s="425">
        <f t="shared" ca="1" si="4"/>
        <v>230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7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232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7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46077</v>
      </c>
      <c r="H54" s="425">
        <f t="shared" ca="1" si="4"/>
        <v>231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46076</v>
      </c>
      <c r="H55" s="425">
        <f t="shared" ca="1" si="4"/>
        <v>232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7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46077</v>
      </c>
      <c r="H56" s="425">
        <f t="shared" ca="1" si="4"/>
        <v>231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189</v>
      </c>
      <c r="R56" s="429">
        <f t="shared" si="5"/>
        <v>0</v>
      </c>
      <c r="S56" s="429">
        <f t="shared" si="5"/>
        <v>94.5</v>
      </c>
      <c r="T56" s="434">
        <f t="shared" si="5"/>
        <v>0</v>
      </c>
      <c r="U56" s="434">
        <f t="shared" si="5"/>
        <v>0</v>
      </c>
      <c r="V56" s="435">
        <f t="shared" si="5"/>
        <v>94.5</v>
      </c>
      <c r="W56" s="436">
        <f t="shared" si="7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46077</v>
      </c>
      <c r="H57" s="425">
        <f t="shared" ca="1" si="4"/>
        <v>231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7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46079</v>
      </c>
      <c r="H58" s="425">
        <f t="shared" ca="1" si="4"/>
        <v>229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7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46079</v>
      </c>
      <c r="H59" s="425">
        <f t="shared" ca="1" si="4"/>
        <v>229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0</v>
      </c>
      <c r="U59" s="434">
        <f t="shared" si="5"/>
        <v>0</v>
      </c>
      <c r="V59" s="435">
        <f t="shared" si="5"/>
        <v>70</v>
      </c>
      <c r="W59" s="436">
        <f t="shared" si="7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46079</v>
      </c>
      <c r="H60" s="425">
        <f t="shared" ca="1" si="4"/>
        <v>229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/>
      <c r="O60" s="465"/>
      <c r="P60" s="466">
        <v>0.5</v>
      </c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0</v>
      </c>
      <c r="U60" s="434">
        <f t="shared" si="5"/>
        <v>0</v>
      </c>
      <c r="V60" s="435">
        <f t="shared" si="5"/>
        <v>84</v>
      </c>
      <c r="W60" s="436">
        <f t="shared" si="7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46079</v>
      </c>
      <c r="H61" s="425">
        <f ca="1">+IF(A61=1,(+TODAY())-G61,"Sans objet")</f>
        <v>229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>
        <v>0.25</v>
      </c>
      <c r="O61" s="465"/>
      <c r="P61" s="466"/>
      <c r="Q61" s="428">
        <f t="shared" si="5"/>
        <v>105</v>
      </c>
      <c r="R61" s="429">
        <f t="shared" si="5"/>
        <v>0</v>
      </c>
      <c r="S61" s="429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0</v>
      </c>
      <c r="W61" s="436">
        <f t="shared" si="7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46078</v>
      </c>
      <c r="H62" s="425">
        <f t="shared" ca="1" si="4"/>
        <v>230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7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46079</v>
      </c>
      <c r="H63" s="425">
        <f t="shared" ca="1" si="4"/>
        <v>229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>
        <v>0.25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45.5</v>
      </c>
      <c r="T63" s="434">
        <f t="shared" si="5"/>
        <v>45.5</v>
      </c>
      <c r="U63" s="434">
        <f t="shared" si="5"/>
        <v>0</v>
      </c>
      <c r="V63" s="435">
        <f t="shared" si="5"/>
        <v>0</v>
      </c>
      <c r="W63" s="436">
        <f t="shared" si="7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46078</v>
      </c>
      <c r="H64" s="425">
        <f t="shared" ca="1" si="4"/>
        <v>230</v>
      </c>
      <c r="I64" s="426">
        <v>2</v>
      </c>
      <c r="J64" s="427" t="s">
        <v>334</v>
      </c>
      <c r="K64" s="464">
        <v>0.5</v>
      </c>
      <c r="L64" s="465"/>
      <c r="M64" s="465"/>
      <c r="N64" s="465">
        <v>0.25</v>
      </c>
      <c r="O64" s="465"/>
      <c r="P64" s="466">
        <v>0.25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35</v>
      </c>
      <c r="U64" s="434">
        <f t="shared" si="5"/>
        <v>0</v>
      </c>
      <c r="V64" s="435">
        <f t="shared" si="5"/>
        <v>35</v>
      </c>
      <c r="W64" s="436">
        <f t="shared" si="7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46077</v>
      </c>
      <c r="H65" s="425">
        <f t="shared" ca="1" si="4"/>
        <v>231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7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46079</v>
      </c>
      <c r="H66" s="425">
        <f t="shared" ca="1" si="4"/>
        <v>229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7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46077</v>
      </c>
      <c r="H67" s="425">
        <f t="shared" ref="H67:H137" ca="1" si="10">+IF(A67=1,(+TODAY())-G67,"Sans objet")</f>
        <v>231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7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46078</v>
      </c>
      <c r="H68" s="425">
        <f t="shared" ca="1" si="10"/>
        <v>230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7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46077</v>
      </c>
      <c r="H69" s="425">
        <f t="shared" ca="1" si="10"/>
        <v>231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0</v>
      </c>
      <c r="V69" s="435">
        <f t="shared" si="11"/>
        <v>84</v>
      </c>
      <c r="W69" s="436">
        <f t="shared" si="7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46078</v>
      </c>
      <c r="H70" s="425">
        <f t="shared" ca="1" si="10"/>
        <v>230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1"/>
        <v>98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98</v>
      </c>
      <c r="W70" s="436">
        <f t="shared" si="7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46077</v>
      </c>
      <c r="H71" s="425">
        <f t="shared" ca="1" si="10"/>
        <v>231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70</v>
      </c>
      <c r="V71" s="435">
        <f t="shared" si="11"/>
        <v>70</v>
      </c>
      <c r="W71" s="436">
        <f t="shared" si="7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46076</v>
      </c>
      <c r="H72" s="425">
        <f t="shared" ca="1" si="10"/>
        <v>232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84</v>
      </c>
      <c r="S72" s="429">
        <f t="shared" si="11"/>
        <v>0</v>
      </c>
      <c r="T72" s="434">
        <f t="shared" si="11"/>
        <v>0</v>
      </c>
      <c r="U72" s="434">
        <f t="shared" si="11"/>
        <v>84</v>
      </c>
      <c r="V72" s="435">
        <f t="shared" si="11"/>
        <v>0</v>
      </c>
      <c r="W72" s="436">
        <f t="shared" si="7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46078</v>
      </c>
      <c r="H73" s="425">
        <f t="shared" ca="1" si="10"/>
        <v>230</v>
      </c>
      <c r="I73" s="426">
        <v>2</v>
      </c>
      <c r="J73" s="427" t="s">
        <v>334</v>
      </c>
      <c r="K73" s="464"/>
      <c r="L73" s="465"/>
      <c r="M73" s="465"/>
      <c r="N73" s="465">
        <v>1</v>
      </c>
      <c r="O73" s="465"/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34">
        <f t="shared" si="11"/>
        <v>140</v>
      </c>
      <c r="U73" s="434">
        <f t="shared" si="11"/>
        <v>0</v>
      </c>
      <c r="V73" s="435">
        <f t="shared" si="11"/>
        <v>0</v>
      </c>
      <c r="W73" s="436">
        <f t="shared" si="7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46079</v>
      </c>
      <c r="H74" s="425">
        <f t="shared" ca="1" si="10"/>
        <v>229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7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46077</v>
      </c>
      <c r="H75" s="425">
        <f t="shared" ca="1" si="10"/>
        <v>231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1"/>
        <v>63</v>
      </c>
      <c r="R75" s="429">
        <f t="shared" si="11"/>
        <v>0</v>
      </c>
      <c r="S75" s="429">
        <f t="shared" si="11"/>
        <v>0</v>
      </c>
      <c r="T75" s="434">
        <f t="shared" si="11"/>
        <v>0</v>
      </c>
      <c r="U75" s="434">
        <f t="shared" si="11"/>
        <v>0</v>
      </c>
      <c r="V75" s="435">
        <f t="shared" si="11"/>
        <v>63</v>
      </c>
      <c r="W75" s="436">
        <f t="shared" si="7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46077</v>
      </c>
      <c r="H76" s="425">
        <f t="shared" ca="1" si="10"/>
        <v>231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1"/>
        <v>98</v>
      </c>
      <c r="R76" s="429">
        <f t="shared" si="11"/>
        <v>0</v>
      </c>
      <c r="S76" s="429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7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46077</v>
      </c>
      <c r="H77" s="425">
        <f t="shared" ca="1" si="10"/>
        <v>231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1"/>
        <v>49</v>
      </c>
      <c r="R77" s="429">
        <f t="shared" si="11"/>
        <v>0</v>
      </c>
      <c r="S77" s="429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7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46080</v>
      </c>
      <c r="H78" s="425">
        <f t="shared" ca="1" si="10"/>
        <v>228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70</v>
      </c>
      <c r="W78" s="436">
        <f t="shared" si="7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230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7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46076</v>
      </c>
      <c r="H80" s="425">
        <f t="shared" ca="1" si="10"/>
        <v>232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1"/>
        <v>0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7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46078</v>
      </c>
      <c r="H81" s="425">
        <f t="shared" ca="1" si="10"/>
        <v>230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>
        <v>0.25</v>
      </c>
      <c r="N81" s="465">
        <v>0.25</v>
      </c>
      <c r="O81" s="465"/>
      <c r="P81" s="466"/>
      <c r="Q81" s="428">
        <f t="shared" si="11"/>
        <v>63</v>
      </c>
      <c r="R81" s="429">
        <f t="shared" si="11"/>
        <v>0</v>
      </c>
      <c r="S81" s="429">
        <f t="shared" si="11"/>
        <v>31.5</v>
      </c>
      <c r="T81" s="434">
        <f t="shared" si="11"/>
        <v>31.5</v>
      </c>
      <c r="U81" s="434">
        <f t="shared" si="11"/>
        <v>0</v>
      </c>
      <c r="V81" s="435">
        <f t="shared" si="11"/>
        <v>0</v>
      </c>
      <c r="W81" s="436">
        <f t="shared" si="7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46080</v>
      </c>
      <c r="H82" s="425">
        <f t="shared" ca="1" si="10"/>
        <v>228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7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24</v>
      </c>
      <c r="F83" s="423">
        <f t="shared" si="0"/>
        <v>168</v>
      </c>
      <c r="G83" s="424">
        <v>46079</v>
      </c>
      <c r="H83" s="425">
        <f t="shared" ca="1" si="10"/>
        <v>229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84</v>
      </c>
      <c r="U83" s="434">
        <f t="shared" si="11"/>
        <v>0</v>
      </c>
      <c r="V83" s="435">
        <f t="shared" si="11"/>
        <v>84</v>
      </c>
      <c r="W83" s="436">
        <f t="shared" si="7"/>
        <v>168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2">E84*7</f>
        <v>210</v>
      </c>
      <c r="G84" s="424">
        <v>46077</v>
      </c>
      <c r="H84" s="425">
        <f t="shared" ca="1" si="10"/>
        <v>231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7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46077</v>
      </c>
      <c r="H85" s="425">
        <f t="shared" ca="1" si="10"/>
        <v>231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7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46076</v>
      </c>
      <c r="H86" s="425">
        <f t="shared" ca="1" si="10"/>
        <v>232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98</v>
      </c>
      <c r="U86" s="434">
        <f t="shared" si="11"/>
        <v>0</v>
      </c>
      <c r="V86" s="435">
        <f t="shared" si="11"/>
        <v>98</v>
      </c>
      <c r="W86" s="436">
        <f t="shared" ref="W86:W147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46076</v>
      </c>
      <c r="H87" s="425">
        <f t="shared" ca="1" si="10"/>
        <v>232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1"/>
        <v>0</v>
      </c>
      <c r="R87" s="429">
        <f t="shared" si="11"/>
        <v>84</v>
      </c>
      <c r="S87" s="429">
        <f t="shared" si="11"/>
        <v>0</v>
      </c>
      <c r="T87" s="434">
        <f t="shared" si="11"/>
        <v>42</v>
      </c>
      <c r="U87" s="434">
        <f t="shared" si="11"/>
        <v>0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46076</v>
      </c>
      <c r="H88" s="425">
        <f t="shared" ca="1" si="10"/>
        <v>232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1"/>
        <v>0</v>
      </c>
      <c r="R88" s="429">
        <f t="shared" si="11"/>
        <v>0</v>
      </c>
      <c r="S88" s="429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46076</v>
      </c>
      <c r="H89" s="425">
        <f t="shared" ca="1" si="10"/>
        <v>232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34">
        <f t="shared" si="11"/>
        <v>91</v>
      </c>
      <c r="U89" s="434">
        <f t="shared" si="11"/>
        <v>0</v>
      </c>
      <c r="V89" s="435">
        <f t="shared" si="11"/>
        <v>91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46077</v>
      </c>
      <c r="H90" s="425">
        <f t="shared" ca="1" si="10"/>
        <v>231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0</v>
      </c>
      <c r="U90" s="434">
        <f t="shared" si="11"/>
        <v>84</v>
      </c>
      <c r="V90" s="435">
        <f t="shared" si="11"/>
        <v>84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46076</v>
      </c>
      <c r="H91" s="425">
        <f t="shared" ca="1" si="10"/>
        <v>232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1"/>
        <v>0</v>
      </c>
      <c r="R91" s="429">
        <f t="shared" si="11"/>
        <v>84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46078</v>
      </c>
      <c r="H92" s="425">
        <f t="shared" ca="1" si="10"/>
        <v>230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34">
        <f t="shared" si="11"/>
        <v>49</v>
      </c>
      <c r="U92" s="434">
        <f t="shared" si="11"/>
        <v>0</v>
      </c>
      <c r="V92" s="435">
        <f t="shared" si="11"/>
        <v>49</v>
      </c>
      <c r="W92" s="436">
        <f t="shared" si="14"/>
        <v>196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46076</v>
      </c>
      <c r="H93" s="425">
        <f t="shared" ca="1" si="10"/>
        <v>232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46078</v>
      </c>
      <c r="H94" s="425">
        <f t="shared" ca="1" si="10"/>
        <v>230</v>
      </c>
      <c r="I94" s="426">
        <v>2</v>
      </c>
      <c r="J94" s="427" t="s">
        <v>334</v>
      </c>
      <c r="K94" s="464">
        <v>0.5</v>
      </c>
      <c r="L94" s="465"/>
      <c r="M94" s="465">
        <v>0.25</v>
      </c>
      <c r="N94" s="465">
        <v>0.25</v>
      </c>
      <c r="O94" s="465"/>
      <c r="P94" s="466"/>
      <c r="Q94" s="428">
        <f t="shared" si="11"/>
        <v>70</v>
      </c>
      <c r="R94" s="429">
        <f t="shared" si="11"/>
        <v>0</v>
      </c>
      <c r="S94" s="429">
        <f t="shared" si="11"/>
        <v>35</v>
      </c>
      <c r="T94" s="434">
        <f t="shared" si="11"/>
        <v>35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46081</v>
      </c>
      <c r="H95" s="425">
        <f t="shared" ca="1" si="10"/>
        <v>227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84</v>
      </c>
      <c r="U95" s="434">
        <f t="shared" si="11"/>
        <v>84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2</v>
      </c>
      <c r="F96" s="423">
        <f t="shared" si="12"/>
        <v>14</v>
      </c>
      <c r="G96" s="424">
        <v>46079</v>
      </c>
      <c r="H96" s="425">
        <f t="shared" ca="1" si="10"/>
        <v>229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14</v>
      </c>
      <c r="U96" s="434">
        <f t="shared" si="11"/>
        <v>0</v>
      </c>
      <c r="V96" s="435">
        <f t="shared" si="11"/>
        <v>0</v>
      </c>
      <c r="W96" s="436">
        <f t="shared" si="14"/>
        <v>14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46077</v>
      </c>
      <c r="H97" s="425">
        <f t="shared" ca="1" si="10"/>
        <v>231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46080</v>
      </c>
      <c r="H98" s="425">
        <f t="shared" ca="1" si="10"/>
        <v>228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46077</v>
      </c>
      <c r="H99" s="425">
        <f t="shared" ca="1" si="10"/>
        <v>231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35</v>
      </c>
      <c r="S99" s="429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46077</v>
      </c>
      <c r="H100" s="425">
        <f t="shared" ca="1" si="10"/>
        <v>231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140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46077</v>
      </c>
      <c r="H101" s="425">
        <f t="shared" ca="1" si="10"/>
        <v>231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46079</v>
      </c>
      <c r="H102" s="425">
        <f t="shared" ca="1" si="10"/>
        <v>229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126</v>
      </c>
      <c r="U102" s="434">
        <f t="shared" si="11"/>
        <v>126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46079</v>
      </c>
      <c r="H103" s="425">
        <f t="shared" ca="1" si="10"/>
        <v>229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46076</v>
      </c>
      <c r="H104" s="425">
        <f t="shared" ca="1" si="10"/>
        <v>232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1"/>
        <v>35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46079</v>
      </c>
      <c r="H105" s="425">
        <f t="shared" ca="1" si="10"/>
        <v>229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46078</v>
      </c>
      <c r="H106" s="425">
        <f t="shared" ca="1" si="10"/>
        <v>230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/>
      <c r="O106" s="465"/>
      <c r="P106" s="466">
        <v>0.25</v>
      </c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0</v>
      </c>
      <c r="U106" s="434">
        <f t="shared" si="11"/>
        <v>0</v>
      </c>
      <c r="V106" s="435">
        <f t="shared" si="11"/>
        <v>35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46080</v>
      </c>
      <c r="H107" s="425">
        <f t="shared" ca="1" si="10"/>
        <v>228</v>
      </c>
      <c r="I107" s="426">
        <v>3</v>
      </c>
      <c r="J107" s="427" t="str">
        <f>VLOOKUP(I107,Secteurs!$A$2:$C$4,3)</f>
        <v>Armel SOKAMBA</v>
      </c>
      <c r="K107" s="464">
        <v>1</v>
      </c>
      <c r="L107" s="465"/>
      <c r="M107" s="465"/>
      <c r="N107" s="465"/>
      <c r="O107" s="465"/>
      <c r="P107" s="466"/>
      <c r="Q107" s="428">
        <f t="shared" si="11"/>
        <v>168</v>
      </c>
      <c r="R107" s="429">
        <f t="shared" si="11"/>
        <v>0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0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46079</v>
      </c>
      <c r="H108" s="425">
        <f t="shared" ca="1" si="10"/>
        <v>229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28">
        <f t="shared" si="11"/>
        <v>105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46079</v>
      </c>
      <c r="H109" s="425">
        <f t="shared" ca="1" si="10"/>
        <v>229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7" si="15">+$F109*N109</f>
        <v>0</v>
      </c>
      <c r="U109" s="434">
        <f t="shared" si="15"/>
        <v>70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2"/>
        <v>98</v>
      </c>
      <c r="G110" s="424">
        <v>46079</v>
      </c>
      <c r="H110" s="425">
        <f t="shared" ca="1" si="10"/>
        <v>229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6">+$F110*K110</f>
        <v>0</v>
      </c>
      <c r="R110" s="429">
        <f t="shared" si="16"/>
        <v>0</v>
      </c>
      <c r="S110" s="429">
        <f t="shared" si="16"/>
        <v>49</v>
      </c>
      <c r="T110" s="434">
        <f t="shared" si="15"/>
        <v>0</v>
      </c>
      <c r="U110" s="434">
        <f t="shared" si="15"/>
        <v>0</v>
      </c>
      <c r="V110" s="435">
        <f t="shared" si="15"/>
        <v>49</v>
      </c>
      <c r="W110" s="436">
        <f t="shared" si="14"/>
        <v>98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46076</v>
      </c>
      <c r="H111" s="425">
        <f t="shared" ca="1" si="10"/>
        <v>232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46079</v>
      </c>
      <c r="H112" s="425">
        <f t="shared" ca="1" si="10"/>
        <v>229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6"/>
        <v>0</v>
      </c>
      <c r="R112" s="429">
        <f t="shared" si="16"/>
        <v>70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46080</v>
      </c>
      <c r="H113" s="425">
        <f t="shared" ca="1" si="10"/>
        <v>228</v>
      </c>
      <c r="I113" s="426">
        <v>3</v>
      </c>
      <c r="J113" s="427" t="str">
        <f>VLOOKUP(I113,Secteurs!$A$2:$C$4,3)</f>
        <v>Armel SOKAMBA</v>
      </c>
      <c r="K113" s="464"/>
      <c r="L113" s="465"/>
      <c r="M113" s="465"/>
      <c r="N113" s="465"/>
      <c r="O113" s="465"/>
      <c r="P113" s="466">
        <v>1</v>
      </c>
      <c r="Q113" s="428">
        <f t="shared" si="16"/>
        <v>0</v>
      </c>
      <c r="R113" s="429">
        <f t="shared" si="16"/>
        <v>0</v>
      </c>
      <c r="S113" s="429">
        <f t="shared" si="16"/>
        <v>0</v>
      </c>
      <c r="T113" s="434">
        <f t="shared" si="15"/>
        <v>0</v>
      </c>
      <c r="U113" s="434">
        <f t="shared" si="15"/>
        <v>0</v>
      </c>
      <c r="V113" s="435">
        <f t="shared" si="15"/>
        <v>42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46077</v>
      </c>
      <c r="H114" s="425">
        <f t="shared" ca="1" si="10"/>
        <v>231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46077</v>
      </c>
      <c r="H115" s="425">
        <f t="shared" ca="1" si="10"/>
        <v>231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2"/>
        <v>196</v>
      </c>
      <c r="G116" s="424">
        <v>46078</v>
      </c>
      <c r="H116" s="425">
        <f t="shared" ca="1" si="10"/>
        <v>230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98</v>
      </c>
      <c r="S116" s="429">
        <f t="shared" si="16"/>
        <v>98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196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46078</v>
      </c>
      <c r="H117" s="425">
        <f t="shared" ca="1" si="10"/>
        <v>230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46079</v>
      </c>
      <c r="H118" s="425">
        <f t="shared" ca="1" si="10"/>
        <v>229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6"/>
        <v>91</v>
      </c>
      <c r="R118" s="429">
        <f t="shared" si="16"/>
        <v>0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46076</v>
      </c>
      <c r="H119" s="425">
        <f t="shared" ca="1" si="10"/>
        <v>232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6"/>
        <v>35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0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46079</v>
      </c>
      <c r="H120" s="425">
        <f t="shared" ca="1" si="10"/>
        <v>229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46076</v>
      </c>
      <c r="H121" s="425">
        <f t="shared" ca="1" si="10"/>
        <v>232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28</v>
      </c>
      <c r="R121" s="429">
        <f t="shared" si="16"/>
        <v>0</v>
      </c>
      <c r="S121" s="429">
        <f t="shared" si="16"/>
        <v>28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46076</v>
      </c>
      <c r="H122" s="425">
        <f t="shared" ca="1" si="10"/>
        <v>232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6"/>
        <v>0</v>
      </c>
      <c r="R122" s="429">
        <f t="shared" si="16"/>
        <v>56</v>
      </c>
      <c r="S122" s="429">
        <f t="shared" si="16"/>
        <v>0</v>
      </c>
      <c r="T122" s="434">
        <f t="shared" si="15"/>
        <v>0</v>
      </c>
      <c r="U122" s="434">
        <f t="shared" si="15"/>
        <v>0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46078</v>
      </c>
      <c r="H123" s="425">
        <f t="shared" ca="1" si="10"/>
        <v>230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98</v>
      </c>
      <c r="U123" s="434">
        <f t="shared" si="15"/>
        <v>0</v>
      </c>
      <c r="V123" s="435">
        <f t="shared" si="15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46078</v>
      </c>
      <c r="H124" s="425">
        <f t="shared" ca="1" si="10"/>
        <v>230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46078</v>
      </c>
      <c r="H125" s="425">
        <f t="shared" ca="1" si="10"/>
        <v>230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46079</v>
      </c>
      <c r="H126" s="425">
        <f t="shared" ca="1" si="10"/>
        <v>229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6"/>
        <v>24.5</v>
      </c>
      <c r="R126" s="429">
        <f t="shared" si="16"/>
        <v>0</v>
      </c>
      <c r="S126" s="429">
        <f t="shared" si="16"/>
        <v>24.5</v>
      </c>
      <c r="T126" s="434">
        <f t="shared" si="15"/>
        <v>0</v>
      </c>
      <c r="U126" s="434">
        <f t="shared" si="15"/>
        <v>49</v>
      </c>
      <c r="V126" s="435">
        <f t="shared" si="15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46078</v>
      </c>
      <c r="H127" s="425">
        <f t="shared" ca="1" si="10"/>
        <v>230</v>
      </c>
      <c r="I127" s="426">
        <v>3</v>
      </c>
      <c r="J127" s="427" t="str">
        <f>VLOOKUP(I127,Secteurs!$A$2:$C$4,3)</f>
        <v>Armel SOKAMBA</v>
      </c>
      <c r="K127" s="464">
        <v>0.5</v>
      </c>
      <c r="L127" s="465"/>
      <c r="M127" s="465"/>
      <c r="N127" s="465">
        <v>0.5</v>
      </c>
      <c r="O127" s="465"/>
      <c r="P127" s="466"/>
      <c r="Q127" s="428">
        <f t="shared" si="16"/>
        <v>35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46076</v>
      </c>
      <c r="H128" s="425">
        <f t="shared" ca="1" si="10"/>
        <v>232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2"/>
        <v>42</v>
      </c>
      <c r="G129" s="424">
        <v>46078</v>
      </c>
      <c r="H129" s="425">
        <f t="shared" ca="1" si="10"/>
        <v>230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6"/>
        <v>0</v>
      </c>
      <c r="R129" s="429">
        <f t="shared" si="16"/>
        <v>21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42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46076</v>
      </c>
      <c r="H130" s="425">
        <f ca="1">+IF(A130=1,(+TODAY())-G130,"Sans objet")</f>
        <v>232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46076</v>
      </c>
      <c r="H131" s="425">
        <f ca="1">+IF(A131=1,(+TODAY())-G131,"Sans objet")</f>
        <v>232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2"/>
        <v>21</v>
      </c>
      <c r="G132" s="440">
        <v>46078</v>
      </c>
      <c r="H132" s="425">
        <f t="shared" ref="H132:H135" ca="1" si="18">+IF(A132=1,(+TODAY())-G132,"Sans objet")</f>
        <v>230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21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21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46079</v>
      </c>
      <c r="H133" s="425">
        <f t="shared" ca="1" si="18"/>
        <v>229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46076</v>
      </c>
      <c r="H134" s="425">
        <f t="shared" ca="1" si="18"/>
        <v>232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6"/>
        <v>0</v>
      </c>
      <c r="R134" s="429">
        <f t="shared" si="16"/>
        <v>0</v>
      </c>
      <c r="S134" s="429">
        <f t="shared" si="16"/>
        <v>0</v>
      </c>
      <c r="T134" s="434">
        <f t="shared" si="15"/>
        <v>63</v>
      </c>
      <c r="U134" s="434">
        <f t="shared" si="15"/>
        <v>0</v>
      </c>
      <c r="V134" s="435">
        <f t="shared" si="15"/>
        <v>63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46077</v>
      </c>
      <c r="H135" s="425">
        <f t="shared" ca="1" si="18"/>
        <v>231</v>
      </c>
      <c r="I135" s="443">
        <v>2</v>
      </c>
      <c r="J135" s="444" t="str">
        <f>VLOOKUP(I135,Secteurs!$A$2:$C$4,3)</f>
        <v>Félix OVOURA</v>
      </c>
      <c r="K135" s="464">
        <v>1</v>
      </c>
      <c r="L135" s="465"/>
      <c r="M135" s="465"/>
      <c r="N135" s="465"/>
      <c r="O135" s="465"/>
      <c r="P135" s="466"/>
      <c r="Q135" s="428">
        <f t="shared" si="16"/>
        <v>84</v>
      </c>
      <c r="R135" s="429">
        <f t="shared" si="16"/>
        <v>0</v>
      </c>
      <c r="S135" s="429">
        <f t="shared" si="16"/>
        <v>0</v>
      </c>
      <c r="T135" s="434">
        <f t="shared" si="15"/>
        <v>0</v>
      </c>
      <c r="U135" s="434">
        <f t="shared" si="15"/>
        <v>0</v>
      </c>
      <c r="V135" s="435">
        <f t="shared" si="15"/>
        <v>0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7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2"/>
        <v>28</v>
      </c>
      <c r="G136" s="424">
        <v>46078</v>
      </c>
      <c r="H136" s="425">
        <f t="shared" ca="1" si="10"/>
        <v>230</v>
      </c>
      <c r="I136" s="426">
        <v>3</v>
      </c>
      <c r="J136" s="427" t="str">
        <f>VLOOKUP(I136,Secteurs!$A$2:$C$4,3)</f>
        <v>Armel SOKAMBA</v>
      </c>
      <c r="K136" s="464"/>
      <c r="L136" s="465"/>
      <c r="M136" s="465"/>
      <c r="N136" s="465"/>
      <c r="O136" s="465"/>
      <c r="P136" s="466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2"/>
        <v>21</v>
      </c>
      <c r="G137" s="424">
        <v>46076</v>
      </c>
      <c r="H137" s="425">
        <f t="shared" ca="1" si="10"/>
        <v>232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21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21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46079</v>
      </c>
      <c r="H138" s="425">
        <f ca="1">+IF(A138=1,(+TODAY())-G138,"Sans objet")</f>
        <v>229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14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46076</v>
      </c>
      <c r="H139" s="425">
        <f t="shared" ref="H139:H146" ca="1" si="19">+IF(A139=1,(+TODAY())-G139,"Sans objet")</f>
        <v>232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14</v>
      </c>
      <c r="U139" s="450">
        <f t="shared" si="15"/>
        <v>14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46076</v>
      </c>
      <c r="H140" s="425">
        <f t="shared" ca="1" si="19"/>
        <v>232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14</v>
      </c>
      <c r="T140" s="450">
        <f t="shared" si="15"/>
        <v>0</v>
      </c>
      <c r="U140" s="450">
        <f t="shared" si="15"/>
        <v>14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46076</v>
      </c>
      <c r="H141" s="425">
        <f t="shared" ca="1" si="19"/>
        <v>232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46080</v>
      </c>
      <c r="H142" s="425">
        <f t="shared" ca="1" si="19"/>
        <v>228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2"/>
        <v>70</v>
      </c>
      <c r="G143" s="424">
        <v>46078</v>
      </c>
      <c r="H143" s="425">
        <f t="shared" ca="1" si="19"/>
        <v>230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70</v>
      </c>
      <c r="U143" s="450">
        <f t="shared" si="15"/>
        <v>0</v>
      </c>
      <c r="V143" s="451">
        <f t="shared" si="15"/>
        <v>0</v>
      </c>
      <c r="W143" s="436">
        <f t="shared" si="14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46078</v>
      </c>
      <c r="H144" s="425">
        <f t="shared" ca="1" si="19"/>
        <v>230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46079</v>
      </c>
      <c r="H145" s="425">
        <f t="shared" ca="1" si="19"/>
        <v>229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7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2"/>
        <v>140</v>
      </c>
      <c r="G146" s="424">
        <v>46078</v>
      </c>
      <c r="H146" s="425">
        <f t="shared" ca="1" si="19"/>
        <v>230</v>
      </c>
      <c r="I146" s="426">
        <v>2</v>
      </c>
      <c r="J146" s="427" t="s">
        <v>334</v>
      </c>
      <c r="K146" s="447">
        <v>0.5</v>
      </c>
      <c r="L146" s="448"/>
      <c r="M146" s="448"/>
      <c r="N146" s="448">
        <v>0.5</v>
      </c>
      <c r="O146" s="448"/>
      <c r="P146" s="449"/>
      <c r="Q146" s="428">
        <f t="shared" si="16"/>
        <v>70</v>
      </c>
      <c r="R146" s="429">
        <f t="shared" si="16"/>
        <v>0</v>
      </c>
      <c r="S146" s="429">
        <f t="shared" si="16"/>
        <v>0</v>
      </c>
      <c r="T146" s="450">
        <f t="shared" si="15"/>
        <v>70</v>
      </c>
      <c r="U146" s="450">
        <f t="shared" si="15"/>
        <v>0</v>
      </c>
      <c r="V146" s="451">
        <f t="shared" si="15"/>
        <v>0</v>
      </c>
      <c r="W146" s="436">
        <f t="shared" si="14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2866</v>
      </c>
      <c r="F149" s="456">
        <f>SUBTOTAL(9,F2:F148)</f>
        <v>20062</v>
      </c>
      <c r="G149" s="343"/>
      <c r="H149" s="344">
        <f ca="1">(SUBTOTAL(9,H2:H148))/A149</f>
        <v>230.15862068965518</v>
      </c>
      <c r="I149" s="345"/>
      <c r="J149" s="345"/>
      <c r="K149" s="346">
        <f>(SUBTOTAL(9,K2:K148))/P$159</f>
        <v>0.57692307692307687</v>
      </c>
      <c r="L149" s="347">
        <f>(SUBTOTAL(9,L2:L148))/Q$159</f>
        <v>0.55208333333333337</v>
      </c>
      <c r="M149" s="347">
        <f>(SUBTOTAL(9,M2:M148))/S$159</f>
        <v>0.40384615384615385</v>
      </c>
      <c r="N149" s="347">
        <f>(SUBTOTAL(9,N2:N148))/T$159</f>
        <v>0.48499999999999999</v>
      </c>
      <c r="O149" s="347">
        <f>(SUBTOTAL(9,O2:O148))/U$159</f>
        <v>0.5390625</v>
      </c>
      <c r="P149" s="348">
        <f>(SUBTOTAL(9,P2:P148))/V$159</f>
        <v>0.5346153846153846</v>
      </c>
      <c r="Q149" s="457">
        <f t="shared" ref="Q149:W149" si="20">SUBTOTAL(9,Q2:Q148)</f>
        <v>6842.5</v>
      </c>
      <c r="R149" s="457">
        <f t="shared" si="20"/>
        <v>1561</v>
      </c>
      <c r="S149" s="457">
        <f t="shared" si="20"/>
        <v>1533</v>
      </c>
      <c r="T149" s="457">
        <f t="shared" si="20"/>
        <v>3328.5</v>
      </c>
      <c r="U149" s="457">
        <f t="shared" si="20"/>
        <v>2058</v>
      </c>
      <c r="V149" s="457">
        <f t="shared" si="20"/>
        <v>4739</v>
      </c>
      <c r="W149" s="457">
        <f t="shared" si="20"/>
        <v>20062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0.34106769016050242</v>
      </c>
      <c r="R150" s="460">
        <f>R149/F149</f>
        <v>7.7808792742498259E-2</v>
      </c>
      <c r="S150" s="460">
        <f>S149/F149</f>
        <v>7.6413119330076759E-2</v>
      </c>
      <c r="T150" s="460">
        <f>T149/F149</f>
        <v>0.16591067690160502</v>
      </c>
      <c r="U150" s="460">
        <f>U149/F149</f>
        <v>0.10258199581297976</v>
      </c>
      <c r="V150" s="460">
        <f>V149/F149</f>
        <v>0.23621772505233776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6842.5</v>
      </c>
      <c r="C153" s="360"/>
      <c r="D153" s="407"/>
      <c r="E153" s="361">
        <f>B153/$F$149</f>
        <v>0.34106769016050242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1">+SUMIF(K$2:K$148,$O153,$A$2:$A$148)</f>
        <v>4</v>
      </c>
      <c r="Q153" s="364">
        <f t="shared" si="21"/>
        <v>1</v>
      </c>
      <c r="R153" s="365">
        <f>+P153+Q153</f>
        <v>5</v>
      </c>
      <c r="S153" s="365">
        <f t="shared" ref="S153:V156" si="22">+SUMIF(M$2:M$148,$O153,$A$2:$A$148)</f>
        <v>12</v>
      </c>
      <c r="T153" s="365">
        <f t="shared" si="22"/>
        <v>13</v>
      </c>
      <c r="U153" s="365">
        <f t="shared" si="22"/>
        <v>3</v>
      </c>
      <c r="V153" s="365">
        <f t="shared" si="22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1561</v>
      </c>
      <c r="C154" s="369"/>
      <c r="D154" s="408"/>
      <c r="E154" s="370">
        <f t="shared" ref="E154" si="23">B154/$F$149</f>
        <v>7.7808792742498259E-2</v>
      </c>
      <c r="F154" s="107"/>
      <c r="G154" s="107"/>
      <c r="H154" s="107"/>
      <c r="I154" s="107"/>
      <c r="J154" s="107"/>
      <c r="O154" s="362">
        <v>0.5</v>
      </c>
      <c r="P154" s="363">
        <f t="shared" si="21"/>
        <v>58</v>
      </c>
      <c r="Q154" s="364">
        <f t="shared" si="21"/>
        <v>20</v>
      </c>
      <c r="R154" s="365">
        <f t="shared" ref="R154:R156" si="24">+P154+Q154</f>
        <v>78</v>
      </c>
      <c r="S154" s="365">
        <f t="shared" si="22"/>
        <v>13</v>
      </c>
      <c r="T154" s="365">
        <f t="shared" si="22"/>
        <v>32</v>
      </c>
      <c r="U154" s="365">
        <f t="shared" si="22"/>
        <v>25</v>
      </c>
      <c r="V154" s="365">
        <f t="shared" si="22"/>
        <v>47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8403.5</v>
      </c>
      <c r="C155" s="372"/>
      <c r="D155" s="409"/>
      <c r="E155" s="373">
        <f>B155/$F$149</f>
        <v>0.41887648290300072</v>
      </c>
      <c r="F155" s="374">
        <f>+E155-R160</f>
        <v>1.7152344971966271E-2</v>
      </c>
      <c r="G155" s="374"/>
      <c r="H155" s="374"/>
      <c r="I155" s="375"/>
      <c r="J155" s="375"/>
      <c r="O155" s="362">
        <v>0.75</v>
      </c>
      <c r="P155" s="363">
        <f t="shared" si="21"/>
        <v>4</v>
      </c>
      <c r="Q155" s="364">
        <f t="shared" si="21"/>
        <v>0</v>
      </c>
      <c r="R155" s="365">
        <f t="shared" si="24"/>
        <v>4</v>
      </c>
      <c r="S155" s="365">
        <f t="shared" si="22"/>
        <v>0</v>
      </c>
      <c r="T155" s="365">
        <f t="shared" si="22"/>
        <v>0</v>
      </c>
      <c r="U155" s="365">
        <f t="shared" si="22"/>
        <v>0</v>
      </c>
      <c r="V155" s="365">
        <f t="shared" si="22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1533</v>
      </c>
      <c r="C156" s="372"/>
      <c r="D156" s="409"/>
      <c r="E156" s="373">
        <f>B156/$F$149</f>
        <v>7.6413119330076759E-2</v>
      </c>
      <c r="F156" s="374">
        <f>+E156-S160</f>
        <v>3.9993262266284774E-3</v>
      </c>
      <c r="G156" s="374"/>
      <c r="H156" s="374"/>
      <c r="I156" s="375"/>
      <c r="J156" s="375"/>
      <c r="O156" s="362">
        <v>1</v>
      </c>
      <c r="P156" s="363">
        <f t="shared" si="21"/>
        <v>12</v>
      </c>
      <c r="Q156" s="364">
        <f t="shared" si="21"/>
        <v>3</v>
      </c>
      <c r="R156" s="365">
        <f t="shared" si="24"/>
        <v>15</v>
      </c>
      <c r="S156" s="365">
        <f t="shared" si="22"/>
        <v>1</v>
      </c>
      <c r="T156" s="365">
        <f t="shared" si="22"/>
        <v>5</v>
      </c>
      <c r="U156" s="365">
        <f t="shared" si="22"/>
        <v>4</v>
      </c>
      <c r="V156" s="365">
        <f t="shared" si="22"/>
        <v>9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3328.5</v>
      </c>
      <c r="C157" s="372"/>
      <c r="D157" s="409"/>
      <c r="E157" s="373">
        <f>B157/$F$149</f>
        <v>0.16591067690160502</v>
      </c>
      <c r="F157" s="374">
        <f>+E157-T160</f>
        <v>-1.3307024087398089E-3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0.57692307692307687</v>
      </c>
      <c r="Q157" s="378">
        <f t="shared" ref="Q157:T157" si="25">+SUMPRODUCT($O$153:$O$156,Q153:Q156)/Q159</f>
        <v>0.55208333333333337</v>
      </c>
      <c r="R157" s="379">
        <f t="shared" si="25"/>
        <v>0.57107843137254899</v>
      </c>
      <c r="S157" s="379">
        <f>+SUMPRODUCT($O$153:$O$156,S153:S156)/S159</f>
        <v>0.40384615384615385</v>
      </c>
      <c r="T157" s="379">
        <f t="shared" si="25"/>
        <v>0.48499999999999999</v>
      </c>
      <c r="U157" s="379">
        <f>+SUMPRODUCT($O$153:$O$156,U153:U156)/U159</f>
        <v>0.5390625</v>
      </c>
      <c r="V157" s="379">
        <f>+SUMPRODUCT($O$153:$O$156,V153:V156)/V159</f>
        <v>0.5346153846153846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2058</v>
      </c>
      <c r="C158" s="381"/>
      <c r="D158" s="410"/>
      <c r="E158" s="373">
        <f>B158/$F$149</f>
        <v>0.10258199581297976</v>
      </c>
      <c r="F158" s="374">
        <f>+E158-U160</f>
        <v>-1.638352142839955E-2</v>
      </c>
      <c r="G158" s="374"/>
      <c r="H158" s="374"/>
      <c r="I158" s="375" t="s">
        <v>274</v>
      </c>
      <c r="J158" s="375"/>
      <c r="O158" s="376"/>
      <c r="P158" s="382">
        <f>+K149</f>
        <v>0.57692307692307687</v>
      </c>
      <c r="Q158" s="383">
        <f>+L149</f>
        <v>0.55208333333333337</v>
      </c>
      <c r="R158" s="384">
        <f>+(P158*P159+Q158*Q159)/R159</f>
        <v>0.57107843137254899</v>
      </c>
      <c r="S158" s="384">
        <f>+M149</f>
        <v>0.40384615384615385</v>
      </c>
      <c r="T158" s="384">
        <f>+N149</f>
        <v>0.48499999999999999</v>
      </c>
      <c r="U158" s="384">
        <f>+O149</f>
        <v>0.5390625</v>
      </c>
      <c r="V158" s="384">
        <f>+P149</f>
        <v>0.5346153846153846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4739</v>
      </c>
      <c r="C159" s="381"/>
      <c r="D159" s="410"/>
      <c r="E159" s="373">
        <f>B159/$F$149</f>
        <v>0.23621772505233776</v>
      </c>
      <c r="F159" s="374">
        <f>+E159-V160</f>
        <v>-3.437447361455348E-3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24</v>
      </c>
      <c r="R159" s="388">
        <f>SUM(R153:R156)</f>
        <v>102</v>
      </c>
      <c r="S159" s="387">
        <f>SUM(S153:S156)</f>
        <v>26</v>
      </c>
      <c r="T159" s="387">
        <f t="shared" ref="T159" si="26">SUM(T153:T156)</f>
        <v>50</v>
      </c>
      <c r="U159" s="387">
        <f>SUM(U153:U156)</f>
        <v>32</v>
      </c>
      <c r="V159" s="387">
        <f>SUM(V153:V156)</f>
        <v>65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20062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0.31034482758620685</v>
      </c>
      <c r="Q160" s="396">
        <f t="shared" ref="Q160:V160" si="27">+(Q158*Q159)/$N$159</f>
        <v>9.1379310344827588E-2</v>
      </c>
      <c r="R160" s="373">
        <f>+Q160+P160</f>
        <v>0.40172413793103445</v>
      </c>
      <c r="S160" s="373">
        <f t="shared" si="27"/>
        <v>7.2413793103448282E-2</v>
      </c>
      <c r="T160" s="373">
        <f t="shared" si="27"/>
        <v>0.16724137931034483</v>
      </c>
      <c r="U160" s="373">
        <f t="shared" si="27"/>
        <v>0.11896551724137931</v>
      </c>
      <c r="V160" s="373">
        <f t="shared" si="27"/>
        <v>0.23965517241379311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69" priority="4" operator="lessThan">
      <formula>7</formula>
    </cfRule>
    <cfRule type="cellIs" dxfId="268" priority="5" operator="between">
      <formula>14</formula>
      <formula>7</formula>
    </cfRule>
    <cfRule type="cellIs" dxfId="267" priority="6" operator="greaterThan">
      <formula>14</formula>
    </cfRule>
  </conditionalFormatting>
  <conditionalFormatting sqref="H149">
    <cfRule type="cellIs" dxfId="266" priority="1" operator="lessThan">
      <formula>7</formula>
    </cfRule>
    <cfRule type="cellIs" dxfId="265" priority="2" operator="between">
      <formula>14</formula>
      <formula>7</formula>
    </cfRule>
    <cfRule type="cellIs" dxfId="26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B45C-37E7-40B4-9A9D-FE80AD84F873}">
  <dimension ref="A1:AI165"/>
  <sheetViews>
    <sheetView zoomScaleNormal="100" workbookViewId="0">
      <pane xSplit="6" ySplit="1" topLeftCell="G14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9.710937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46087</v>
      </c>
      <c r="H2" s="425">
        <f ca="1">+IF(A2=1,(+TODAY())-G2,"Sans objet")</f>
        <v>221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7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222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8</v>
      </c>
      <c r="AB3" s="309">
        <v>0.31935142756432849</v>
      </c>
      <c r="AC3" s="310">
        <v>9.0236164962989071E-2</v>
      </c>
      <c r="AD3" s="495"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46084</v>
      </c>
      <c r="H4" s="425">
        <f t="shared" ca="1" si="4"/>
        <v>224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140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0</v>
      </c>
      <c r="W4" s="436">
        <f t="shared" ref="W4:W85" si="6">SUM(Q4:V4)</f>
        <v>280</v>
      </c>
      <c r="X4" s="437"/>
      <c r="Y4" s="453">
        <f t="shared" si="2"/>
        <v>0</v>
      </c>
      <c r="AA4" s="314">
        <v>9</v>
      </c>
      <c r="AB4" s="309">
        <v>0.34106769016050242</v>
      </c>
      <c r="AC4" s="310">
        <v>7.7808792742498259E-2</v>
      </c>
      <c r="AD4" s="495">
        <f>AB4+AC4</f>
        <v>0.41887648290300067</v>
      </c>
      <c r="AE4" s="312">
        <v>7.6413119330076759E-2</v>
      </c>
      <c r="AF4" s="312">
        <v>0.16591067690160502</v>
      </c>
      <c r="AG4" s="312">
        <v>0.10258199581297976</v>
      </c>
      <c r="AH4" s="312">
        <v>0.23621772505233776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46084</v>
      </c>
      <c r="H5" s="425">
        <f t="shared" ca="1" si="4"/>
        <v>224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10</v>
      </c>
      <c r="AB5" s="309">
        <f>E154</f>
        <v>0.26022927689594355</v>
      </c>
      <c r="AC5" s="310">
        <f>E155</f>
        <v>9.5061728395061731E-2</v>
      </c>
      <c r="AD5" s="495">
        <f t="shared" ref="AD5" si="7">SUM(AB5:AC5)</f>
        <v>0.35529100529100527</v>
      </c>
      <c r="AE5" s="476">
        <f>E157</f>
        <v>6.3844797178130505E-2</v>
      </c>
      <c r="AF5" s="312">
        <f>E158</f>
        <v>0.14691358024691359</v>
      </c>
      <c r="AG5" s="312">
        <f>E159</f>
        <v>0.18439153439153438</v>
      </c>
      <c r="AH5" s="312">
        <f>E160</f>
        <v>0.24955908289241621</v>
      </c>
      <c r="AI5" s="313">
        <f>SUM(AD5:AH5)</f>
        <v>0.99999999999999989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46085</v>
      </c>
      <c r="H6" s="425">
        <f t="shared" ca="1" si="4"/>
        <v>223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0</v>
      </c>
      <c r="V6" s="435">
        <f t="shared" si="1"/>
        <v>63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-8.0838413264558873E-2</v>
      </c>
      <c r="AC6" s="316">
        <f>AC5-AC4</f>
        <v>1.7252935652563473E-2</v>
      </c>
      <c r="AD6" s="316">
        <f t="shared" ref="AD6" si="8">AD5-AD4</f>
        <v>-6.35854776119954E-2</v>
      </c>
      <c r="AE6" s="316">
        <f>AE5-AE4</f>
        <v>-1.2568322151946254E-2</v>
      </c>
      <c r="AF6" s="316">
        <f>AF5-AF4</f>
        <v>-1.8997096654691431E-2</v>
      </c>
      <c r="AG6" s="316">
        <f>AG5-AG4</f>
        <v>8.1809538578554622E-2</v>
      </c>
      <c r="AH6" s="316">
        <f>AH5-AH4</f>
        <v>1.3341357840078449E-2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46087</v>
      </c>
      <c r="H7" s="425">
        <f t="shared" ca="1" si="4"/>
        <v>221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0.25</v>
      </c>
      <c r="O7" s="465">
        <v>0.25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38.5</v>
      </c>
      <c r="U7" s="434">
        <f t="shared" si="1"/>
        <v>38.5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46085</v>
      </c>
      <c r="H8" s="425">
        <f t="shared" ca="1" si="4"/>
        <v>223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18</v>
      </c>
      <c r="F9" s="423">
        <f t="shared" si="0"/>
        <v>126</v>
      </c>
      <c r="G9" s="424">
        <v>46083</v>
      </c>
      <c r="H9" s="425">
        <f t="shared" ca="1" si="4"/>
        <v>225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5"/>
        <v>63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63</v>
      </c>
      <c r="V9" s="435">
        <f t="shared" si="1"/>
        <v>0</v>
      </c>
      <c r="W9" s="436">
        <f t="shared" si="6"/>
        <v>126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46085</v>
      </c>
      <c r="H10" s="425">
        <f t="shared" ca="1" si="4"/>
        <v>223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46085</v>
      </c>
      <c r="H11" s="425">
        <f t="shared" ca="1" si="4"/>
        <v>223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222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46085</v>
      </c>
      <c r="H13" s="425">
        <f t="shared" ca="1" si="4"/>
        <v>223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/>
      <c r="O13" s="465">
        <v>0.25</v>
      </c>
      <c r="P13" s="466">
        <v>0.5</v>
      </c>
      <c r="Q13" s="428">
        <f t="shared" si="5"/>
        <v>0</v>
      </c>
      <c r="R13" s="429">
        <f t="shared" si="1"/>
        <v>63</v>
      </c>
      <c r="S13" s="429">
        <f t="shared" si="1"/>
        <v>0</v>
      </c>
      <c r="T13" s="434">
        <f t="shared" si="1"/>
        <v>0</v>
      </c>
      <c r="U13" s="434">
        <f t="shared" si="1"/>
        <v>63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46084</v>
      </c>
      <c r="H14" s="425">
        <f t="shared" ca="1" si="4"/>
        <v>224</v>
      </c>
      <c r="I14" s="426">
        <v>2</v>
      </c>
      <c r="J14" s="427" t="str">
        <f>VLOOKUP(I14,Secteurs!$A$2:$C$4,3)</f>
        <v>Félix OVOURA</v>
      </c>
      <c r="K14" s="464">
        <v>0.25</v>
      </c>
      <c r="L14" s="465"/>
      <c r="M14" s="465"/>
      <c r="N14" s="465"/>
      <c r="O14" s="465">
        <v>0.25</v>
      </c>
      <c r="P14" s="466">
        <v>0.5</v>
      </c>
      <c r="Q14" s="428">
        <f t="shared" si="5"/>
        <v>35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35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225</v>
      </c>
      <c r="I15" s="426">
        <v>3</v>
      </c>
      <c r="J15" s="427" t="str">
        <f>VLOOKUP(I15,Secteurs!$A$2:$C$4,3)</f>
        <v>Armel SOKAMBA</v>
      </c>
      <c r="K15" s="464">
        <v>0.25</v>
      </c>
      <c r="L15" s="465"/>
      <c r="M15" s="465"/>
      <c r="N15" s="465"/>
      <c r="O15" s="465">
        <v>0.25</v>
      </c>
      <c r="P15" s="466">
        <v>0.5</v>
      </c>
      <c r="Q15" s="428">
        <f t="shared" si="5"/>
        <v>26.25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26.25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46085</v>
      </c>
      <c r="H16" s="425">
        <f t="shared" ca="1" si="4"/>
        <v>223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0.25</v>
      </c>
      <c r="O16" s="465">
        <v>0.25</v>
      </c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222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46085</v>
      </c>
      <c r="H18" s="425">
        <f t="shared" ca="1" si="4"/>
        <v>223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46084</v>
      </c>
      <c r="H19" s="425">
        <f t="shared" ca="1" si="4"/>
        <v>224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161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46083</v>
      </c>
      <c r="H20" s="425">
        <f t="shared" ca="1" si="4"/>
        <v>225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46087</v>
      </c>
      <c r="H21" s="425">
        <f t="shared" ca="1" si="4"/>
        <v>221</v>
      </c>
      <c r="I21" s="426">
        <v>3</v>
      </c>
      <c r="J21" s="427" t="str">
        <f>VLOOKUP(I21,Secteurs!$A$2:$C$4,3)</f>
        <v>Armel SOKAMBA</v>
      </c>
      <c r="K21" s="464">
        <v>0.25</v>
      </c>
      <c r="L21" s="465"/>
      <c r="M21" s="465"/>
      <c r="N21" s="465">
        <v>0.25</v>
      </c>
      <c r="O21" s="465">
        <v>0.5</v>
      </c>
      <c r="P21" s="466"/>
      <c r="Q21" s="428">
        <f t="shared" si="5"/>
        <v>45.5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46084</v>
      </c>
      <c r="H22" s="425">
        <f t="shared" ca="1" si="4"/>
        <v>224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>
        <v>0.25</v>
      </c>
      <c r="O22" s="465">
        <v>0.25</v>
      </c>
      <c r="P22" s="466"/>
      <c r="Q22" s="428">
        <f t="shared" si="5"/>
        <v>84</v>
      </c>
      <c r="R22" s="429">
        <f t="shared" si="1"/>
        <v>0</v>
      </c>
      <c r="S22" s="429">
        <f t="shared" si="1"/>
        <v>0</v>
      </c>
      <c r="T22" s="434">
        <f t="shared" si="1"/>
        <v>42</v>
      </c>
      <c r="U22" s="434">
        <f t="shared" si="1"/>
        <v>42</v>
      </c>
      <c r="V22" s="435">
        <f t="shared" si="1"/>
        <v>0</v>
      </c>
      <c r="W22" s="436">
        <f t="shared" si="6"/>
        <v>168</v>
      </c>
      <c r="X22" s="437"/>
      <c r="Y22" s="454">
        <f t="shared" si="2"/>
        <v>0</v>
      </c>
      <c r="Z22" s="307"/>
      <c r="AA22" s="879" t="s">
        <v>371</v>
      </c>
      <c r="AB22" s="880"/>
      <c r="AC22" s="880"/>
      <c r="AD22" s="880"/>
      <c r="AE22" s="880"/>
      <c r="AF22" s="880"/>
      <c r="AG22" s="880"/>
      <c r="AH22" s="881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46083</v>
      </c>
      <c r="H23" s="425">
        <f t="shared" ca="1" si="4"/>
        <v>225</v>
      </c>
      <c r="I23" s="426">
        <v>3</v>
      </c>
      <c r="J23" s="427" t="str">
        <f>VLOOKUP(I23,Secteurs!$A$2:$C$4,3)</f>
        <v>Armel SOKAMBA</v>
      </c>
      <c r="K23" s="464"/>
      <c r="L23" s="465"/>
      <c r="M23" s="465">
        <v>0.5</v>
      </c>
      <c r="N23" s="465"/>
      <c r="O23" s="465">
        <v>0.25</v>
      </c>
      <c r="P23" s="466">
        <v>0.25</v>
      </c>
      <c r="Q23" s="428">
        <f t="shared" si="5"/>
        <v>0</v>
      </c>
      <c r="R23" s="429">
        <f t="shared" si="1"/>
        <v>0</v>
      </c>
      <c r="S23" s="429">
        <f t="shared" si="1"/>
        <v>70</v>
      </c>
      <c r="T23" s="434">
        <f t="shared" si="1"/>
        <v>0</v>
      </c>
      <c r="U23" s="434">
        <f t="shared" si="1"/>
        <v>35</v>
      </c>
      <c r="V23" s="435">
        <f t="shared" si="1"/>
        <v>35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221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>
        <v>0.5</v>
      </c>
      <c r="P24" s="466"/>
      <c r="Q24" s="428">
        <f t="shared" si="5"/>
        <v>63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46085</v>
      </c>
      <c r="H25" s="425">
        <f t="shared" ca="1" si="4"/>
        <v>223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77</v>
      </c>
      <c r="R25" s="429">
        <f t="shared" si="1"/>
        <v>0</v>
      </c>
      <c r="S25" s="429">
        <f t="shared" si="1"/>
        <v>77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16000</v>
      </c>
      <c r="AG25" s="547">
        <v>15750</v>
      </c>
      <c r="AH25" s="547">
        <v>15750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223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>
        <v>0.5</v>
      </c>
      <c r="P26" s="466"/>
      <c r="Q26" s="428">
        <f t="shared" si="5"/>
        <v>63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46085</v>
      </c>
      <c r="H27" s="425">
        <f t="shared" ca="1" si="4"/>
        <v>223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>
        <v>0.5</v>
      </c>
      <c r="P27" s="466"/>
      <c r="Q27" s="428">
        <f t="shared" si="5"/>
        <v>70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15300</v>
      </c>
      <c r="AH27" s="551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24</v>
      </c>
      <c r="F28" s="423">
        <f t="shared" si="0"/>
        <v>168</v>
      </c>
      <c r="G28" s="424">
        <v>46085</v>
      </c>
      <c r="H28" s="425">
        <f t="shared" ca="1" si="4"/>
        <v>223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>
        <v>0.25</v>
      </c>
      <c r="O28" s="465">
        <v>0.25</v>
      </c>
      <c r="P28" s="466"/>
      <c r="Q28" s="428">
        <f t="shared" si="5"/>
        <v>84</v>
      </c>
      <c r="R28" s="429">
        <f t="shared" si="1"/>
        <v>0</v>
      </c>
      <c r="S28" s="429">
        <f t="shared" si="1"/>
        <v>0</v>
      </c>
      <c r="T28" s="434">
        <f t="shared" si="1"/>
        <v>42</v>
      </c>
      <c r="U28" s="434">
        <f t="shared" si="1"/>
        <v>42</v>
      </c>
      <c r="V28" s="435">
        <f t="shared" si="1"/>
        <v>0</v>
      </c>
      <c r="W28" s="436">
        <f t="shared" si="6"/>
        <v>168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46087</v>
      </c>
      <c r="H29" s="425">
        <f t="shared" ca="1" si="4"/>
        <v>221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0.25</v>
      </c>
      <c r="O29" s="465">
        <v>0.25</v>
      </c>
      <c r="P29" s="466"/>
      <c r="Q29" s="428">
        <f t="shared" si="5"/>
        <v>84</v>
      </c>
      <c r="R29" s="429">
        <f t="shared" si="1"/>
        <v>0</v>
      </c>
      <c r="S29" s="429">
        <f t="shared" si="1"/>
        <v>0</v>
      </c>
      <c r="T29" s="434">
        <f t="shared" si="1"/>
        <v>42</v>
      </c>
      <c r="U29" s="434">
        <f t="shared" si="1"/>
        <v>42</v>
      </c>
      <c r="V29" s="435">
        <f t="shared" si="1"/>
        <v>0</v>
      </c>
      <c r="W29" s="436">
        <f t="shared" si="6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222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222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383</v>
      </c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222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18</v>
      </c>
      <c r="F33" s="423">
        <f t="shared" si="0"/>
        <v>126</v>
      </c>
      <c r="G33" s="424">
        <v>46084</v>
      </c>
      <c r="H33" s="425">
        <f t="shared" ca="1" si="4"/>
        <v>224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63</v>
      </c>
      <c r="S33" s="429">
        <f t="shared" si="1"/>
        <v>0</v>
      </c>
      <c r="T33" s="434">
        <f t="shared" si="1"/>
        <v>63</v>
      </c>
      <c r="U33" s="434">
        <f t="shared" si="1"/>
        <v>0</v>
      </c>
      <c r="V33" s="435">
        <f>+X23*P33</f>
        <v>0</v>
      </c>
      <c r="W33" s="436">
        <f t="shared" si="6"/>
        <v>126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46085</v>
      </c>
      <c r="H34" s="425">
        <f t="shared" ca="1" si="4"/>
        <v>223</v>
      </c>
      <c r="I34" s="426">
        <v>2</v>
      </c>
      <c r="J34" s="427" t="s">
        <v>335</v>
      </c>
      <c r="K34" s="464">
        <v>0.75</v>
      </c>
      <c r="L34" s="465"/>
      <c r="M34" s="465"/>
      <c r="N34" s="465">
        <v>0.25</v>
      </c>
      <c r="O34" s="465"/>
      <c r="P34" s="466"/>
      <c r="Q34" s="428">
        <f t="shared" si="5"/>
        <v>157.5</v>
      </c>
      <c r="R34" s="429">
        <f t="shared" si="1"/>
        <v>0</v>
      </c>
      <c r="S34" s="429">
        <f t="shared" si="1"/>
        <v>0</v>
      </c>
      <c r="T34" s="434">
        <f t="shared" si="1"/>
        <v>52.5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46085</v>
      </c>
      <c r="H35" s="425">
        <f t="shared" ca="1" si="4"/>
        <v>223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46085</v>
      </c>
      <c r="H36" s="425">
        <f t="shared" ca="1" si="4"/>
        <v>223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70</v>
      </c>
      <c r="R36" s="429">
        <f t="shared" si="1"/>
        <v>35</v>
      </c>
      <c r="S36" s="429">
        <f t="shared" si="1"/>
        <v>0</v>
      </c>
      <c r="T36" s="434">
        <f t="shared" si="1"/>
        <v>35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223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46085</v>
      </c>
      <c r="H38" s="425">
        <f t="shared" ca="1" si="4"/>
        <v>223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46085</v>
      </c>
      <c r="H39" s="425">
        <f t="shared" ca="1" si="4"/>
        <v>223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46085</v>
      </c>
      <c r="H40" s="425">
        <f t="shared" ca="1" si="4"/>
        <v>223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46085</v>
      </c>
      <c r="H41" s="425">
        <f t="shared" ca="1" si="4"/>
        <v>223</v>
      </c>
      <c r="I41" s="426">
        <v>2</v>
      </c>
      <c r="J41" s="427" t="str">
        <f>VLOOKUP(I41,Secteurs!$A$2:$C$4,3)</f>
        <v>Félix OVOURA</v>
      </c>
      <c r="K41" s="464">
        <v>0.25</v>
      </c>
      <c r="L41" s="465">
        <v>0.25</v>
      </c>
      <c r="M41" s="465"/>
      <c r="N41" s="465">
        <v>0.25</v>
      </c>
      <c r="O41" s="465">
        <v>0.25</v>
      </c>
      <c r="P41" s="466"/>
      <c r="Q41" s="428">
        <f t="shared" si="5"/>
        <v>17.5</v>
      </c>
      <c r="R41" s="429">
        <f t="shared" si="5"/>
        <v>17.5</v>
      </c>
      <c r="S41" s="429">
        <f t="shared" si="5"/>
        <v>0</v>
      </c>
      <c r="T41" s="434">
        <f t="shared" si="5"/>
        <v>17.5</v>
      </c>
      <c r="U41" s="434">
        <f t="shared" si="5"/>
        <v>17.5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222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221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221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223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5"/>
        <v>0</v>
      </c>
      <c r="R45" s="429">
        <f t="shared" si="5"/>
        <v>0</v>
      </c>
      <c r="S45" s="429">
        <f t="shared" si="5"/>
        <v>0</v>
      </c>
      <c r="T45" s="434">
        <f t="shared" si="5"/>
        <v>52.5</v>
      </c>
      <c r="U45" s="434">
        <f t="shared" si="5"/>
        <v>52.5</v>
      </c>
      <c r="V45" s="435">
        <f t="shared" si="5"/>
        <v>105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223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224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224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46087</v>
      </c>
      <c r="H49" s="425">
        <f t="shared" ca="1" si="4"/>
        <v>221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225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0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46087</v>
      </c>
      <c r="H51" s="425">
        <f t="shared" ca="1" si="4"/>
        <v>221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221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232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46087</v>
      </c>
      <c r="H54" s="425">
        <f t="shared" ca="1" si="4"/>
        <v>221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46087</v>
      </c>
      <c r="H55" s="425">
        <f t="shared" ca="1" si="4"/>
        <v>221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0.5</v>
      </c>
      <c r="M55" s="465"/>
      <c r="N55" s="465"/>
      <c r="O55" s="465"/>
      <c r="P55" s="466"/>
      <c r="Q55" s="428">
        <f t="shared" si="5"/>
        <v>98</v>
      </c>
      <c r="R55" s="429">
        <f t="shared" si="5"/>
        <v>98</v>
      </c>
      <c r="S55" s="429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46087</v>
      </c>
      <c r="H56" s="425">
        <f t="shared" ca="1" si="4"/>
        <v>221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24</v>
      </c>
      <c r="F57" s="423">
        <f t="shared" si="0"/>
        <v>168</v>
      </c>
      <c r="G57" s="424">
        <v>46083</v>
      </c>
      <c r="H57" s="425">
        <f t="shared" ca="1" si="4"/>
        <v>225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>
        <v>0.25</v>
      </c>
      <c r="N57" s="465"/>
      <c r="O57" s="465"/>
      <c r="P57" s="466">
        <v>0.25</v>
      </c>
      <c r="Q57" s="428">
        <f t="shared" si="5"/>
        <v>0</v>
      </c>
      <c r="R57" s="429">
        <f t="shared" si="5"/>
        <v>84</v>
      </c>
      <c r="S57" s="429">
        <f t="shared" si="5"/>
        <v>42</v>
      </c>
      <c r="T57" s="434">
        <f t="shared" si="5"/>
        <v>0</v>
      </c>
      <c r="U57" s="434">
        <f t="shared" si="5"/>
        <v>0</v>
      </c>
      <c r="V57" s="435">
        <f t="shared" si="5"/>
        <v>42</v>
      </c>
      <c r="W57" s="436">
        <f t="shared" si="6"/>
        <v>168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222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222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222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222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28">
        <f t="shared" si="5"/>
        <v>84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84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224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28">
        <f t="shared" si="5"/>
        <v>126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222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28">
        <f t="shared" si="5"/>
        <v>84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84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46085</v>
      </c>
      <c r="H64" s="425">
        <f t="shared" ca="1" si="4"/>
        <v>223</v>
      </c>
      <c r="I64" s="426">
        <v>2</v>
      </c>
      <c r="J64" s="427" t="s">
        <v>334</v>
      </c>
      <c r="K64" s="464"/>
      <c r="L64" s="465"/>
      <c r="M64" s="465">
        <v>0.5</v>
      </c>
      <c r="N64" s="465"/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70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46085</v>
      </c>
      <c r="H65" s="425">
        <f t="shared" ca="1" si="4"/>
        <v>223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222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46085</v>
      </c>
      <c r="H67" s="425">
        <f t="shared" ref="H67:H137" ca="1" si="10">+IF(A67=1,(+TODAY())-G67,"Sans objet")</f>
        <v>223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46084</v>
      </c>
      <c r="H68" s="425">
        <f t="shared" ca="1" si="10"/>
        <v>224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225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>
        <v>0.5</v>
      </c>
      <c r="O69" s="465"/>
      <c r="P69" s="466"/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0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46084</v>
      </c>
      <c r="H70" s="425">
        <f t="shared" ca="1" si="10"/>
        <v>224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46085</v>
      </c>
      <c r="H71" s="425">
        <f t="shared" ca="1" si="10"/>
        <v>223</v>
      </c>
      <c r="I71" s="426">
        <v>2</v>
      </c>
      <c r="J71" s="427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140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46084</v>
      </c>
      <c r="H72" s="425">
        <f t="shared" ca="1" si="10"/>
        <v>224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77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0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46085</v>
      </c>
      <c r="H73" s="425">
        <f t="shared" ca="1" si="10"/>
        <v>223</v>
      </c>
      <c r="I73" s="426">
        <v>2</v>
      </c>
      <c r="J73" s="427" t="s">
        <v>334</v>
      </c>
      <c r="K73" s="464">
        <v>0.5</v>
      </c>
      <c r="L73" s="465">
        <v>0.25</v>
      </c>
      <c r="M73" s="465"/>
      <c r="N73" s="465">
        <v>0.25</v>
      </c>
      <c r="O73" s="465"/>
      <c r="P73" s="466"/>
      <c r="Q73" s="428">
        <f t="shared" si="11"/>
        <v>70</v>
      </c>
      <c r="R73" s="429">
        <f t="shared" si="11"/>
        <v>35</v>
      </c>
      <c r="S73" s="429">
        <f t="shared" si="11"/>
        <v>0</v>
      </c>
      <c r="T73" s="434">
        <f t="shared" si="11"/>
        <v>35</v>
      </c>
      <c r="U73" s="434">
        <f t="shared" si="11"/>
        <v>0</v>
      </c>
      <c r="V73" s="435">
        <f t="shared" si="11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46087</v>
      </c>
      <c r="H74" s="425">
        <f t="shared" ca="1" si="10"/>
        <v>221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27</v>
      </c>
      <c r="F75" s="423">
        <f t="shared" si="0"/>
        <v>189</v>
      </c>
      <c r="G75" s="424">
        <v>46083</v>
      </c>
      <c r="H75" s="425">
        <f t="shared" ca="1" si="10"/>
        <v>225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>
        <v>0.5</v>
      </c>
      <c r="P75" s="466"/>
      <c r="Q75" s="428">
        <f t="shared" si="11"/>
        <v>0</v>
      </c>
      <c r="R75" s="429">
        <f t="shared" si="11"/>
        <v>94.5</v>
      </c>
      <c r="S75" s="429">
        <f t="shared" si="11"/>
        <v>0</v>
      </c>
      <c r="T75" s="434">
        <f t="shared" si="11"/>
        <v>0</v>
      </c>
      <c r="U75" s="434">
        <f t="shared" si="11"/>
        <v>94.5</v>
      </c>
      <c r="V75" s="435">
        <f t="shared" si="11"/>
        <v>0</v>
      </c>
      <c r="W75" s="436">
        <f t="shared" si="6"/>
        <v>189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225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225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221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>
        <v>0.25</v>
      </c>
      <c r="O78" s="465">
        <v>0.25</v>
      </c>
      <c r="P78" s="466"/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35</v>
      </c>
      <c r="U78" s="434">
        <f t="shared" si="11"/>
        <v>35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230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223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221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223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222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8" si="12">E84*7</f>
        <v>210</v>
      </c>
      <c r="G84" s="424">
        <v>46084</v>
      </c>
      <c r="H84" s="425">
        <f t="shared" ca="1" si="10"/>
        <v>224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46087</v>
      </c>
      <c r="H85" s="425">
        <f t="shared" ca="1" si="10"/>
        <v>221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46087</v>
      </c>
      <c r="H86" s="425">
        <f t="shared" ca="1" si="10"/>
        <v>221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48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46087</v>
      </c>
      <c r="H87" s="425">
        <f t="shared" ca="1" si="10"/>
        <v>221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46087</v>
      </c>
      <c r="H88" s="425">
        <f t="shared" ca="1" si="10"/>
        <v>221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46087</v>
      </c>
      <c r="H89" s="425">
        <f t="shared" ca="1" si="10"/>
        <v>221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34</v>
      </c>
      <c r="F90" s="423">
        <f t="shared" si="12"/>
        <v>238</v>
      </c>
      <c r="G90" s="424">
        <v>46085</v>
      </c>
      <c r="H90" s="425">
        <f t="shared" ca="1" si="10"/>
        <v>223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59.5</v>
      </c>
      <c r="U90" s="434">
        <f t="shared" si="11"/>
        <v>59.5</v>
      </c>
      <c r="V90" s="435">
        <f t="shared" si="11"/>
        <v>119</v>
      </c>
      <c r="W90" s="436">
        <f t="shared" si="14"/>
        <v>238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46087</v>
      </c>
      <c r="H91" s="425">
        <f t="shared" ca="1" si="10"/>
        <v>221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42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224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225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46085</v>
      </c>
      <c r="H94" s="425">
        <f t="shared" ca="1" si="10"/>
        <v>223</v>
      </c>
      <c r="I94" s="426">
        <v>2</v>
      </c>
      <c r="J94" s="427" t="s">
        <v>334</v>
      </c>
      <c r="K94" s="464"/>
      <c r="L94" s="465"/>
      <c r="M94" s="465">
        <v>0.5</v>
      </c>
      <c r="N94" s="465">
        <v>0.5</v>
      </c>
      <c r="O94" s="465"/>
      <c r="P94" s="466"/>
      <c r="Q94" s="428">
        <f t="shared" si="11"/>
        <v>0</v>
      </c>
      <c r="R94" s="429">
        <f t="shared" si="11"/>
        <v>0</v>
      </c>
      <c r="S94" s="429">
        <f t="shared" si="11"/>
        <v>70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46083</v>
      </c>
      <c r="H95" s="425">
        <f t="shared" ca="1" si="10"/>
        <v>225</v>
      </c>
      <c r="I95" s="426">
        <v>3</v>
      </c>
      <c r="J95" s="427" t="str">
        <f>VLOOKUP(I95,Secteurs!$A$2:$C$4,3)</f>
        <v>Armel SOKAMBA</v>
      </c>
      <c r="K95" s="464"/>
      <c r="L95" s="465"/>
      <c r="M95" s="465">
        <v>0.5</v>
      </c>
      <c r="N95" s="465"/>
      <c r="O95" s="465">
        <v>0.25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84</v>
      </c>
      <c r="T95" s="434">
        <f t="shared" si="11"/>
        <v>0</v>
      </c>
      <c r="U95" s="434">
        <f t="shared" si="11"/>
        <v>42</v>
      </c>
      <c r="V95" s="435">
        <f t="shared" si="11"/>
        <v>42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222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46085</v>
      </c>
      <c r="H97" s="425">
        <f t="shared" ca="1" si="10"/>
        <v>223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221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46084</v>
      </c>
      <c r="H99" s="425">
        <f t="shared" ca="1" si="10"/>
        <v>224</v>
      </c>
      <c r="I99" s="426">
        <v>2</v>
      </c>
      <c r="J99" s="427" t="str">
        <f>VLOOKUP(I99,Secteurs!$A$2:$C$4,3)</f>
        <v>Félix OVOURA</v>
      </c>
      <c r="K99" s="464"/>
      <c r="L99" s="465"/>
      <c r="M99" s="465"/>
      <c r="N99" s="465"/>
      <c r="O99" s="465">
        <v>1</v>
      </c>
      <c r="P99" s="466"/>
      <c r="Q99" s="428">
        <f t="shared" si="11"/>
        <v>0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70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16</v>
      </c>
      <c r="F100" s="423">
        <f t="shared" si="12"/>
        <v>112</v>
      </c>
      <c r="G100" s="424">
        <v>46084</v>
      </c>
      <c r="H100" s="425">
        <f t="shared" ca="1" si="10"/>
        <v>224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112</v>
      </c>
      <c r="V100" s="435">
        <f t="shared" si="11"/>
        <v>0</v>
      </c>
      <c r="W100" s="436">
        <f t="shared" si="14"/>
        <v>112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46085</v>
      </c>
      <c r="H101" s="425">
        <f t="shared" ca="1" si="10"/>
        <v>223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46083</v>
      </c>
      <c r="H102" s="425">
        <f t="shared" ca="1" si="10"/>
        <v>225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126</v>
      </c>
      <c r="S102" s="429">
        <f t="shared" si="11"/>
        <v>0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46084</v>
      </c>
      <c r="H103" s="425">
        <f t="shared" ca="1" si="10"/>
        <v>224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46083</v>
      </c>
      <c r="H104" s="425">
        <f t="shared" ca="1" si="10"/>
        <v>225</v>
      </c>
      <c r="I104" s="426">
        <v>2</v>
      </c>
      <c r="J104" s="427" t="s">
        <v>334</v>
      </c>
      <c r="K104" s="464"/>
      <c r="L104" s="465">
        <v>1</v>
      </c>
      <c r="M104" s="465"/>
      <c r="N104" s="465"/>
      <c r="O104" s="465"/>
      <c r="P104" s="466"/>
      <c r="Q104" s="428">
        <f t="shared" si="11"/>
        <v>0</v>
      </c>
      <c r="R104" s="429">
        <f t="shared" si="11"/>
        <v>70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46083</v>
      </c>
      <c r="H105" s="425">
        <f t="shared" ca="1" si="10"/>
        <v>225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46087</v>
      </c>
      <c r="H106" s="425">
        <f t="shared" ca="1" si="10"/>
        <v>221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>
        <v>0.25</v>
      </c>
      <c r="O106" s="465"/>
      <c r="P106" s="466"/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35</v>
      </c>
      <c r="U106" s="434">
        <f t="shared" si="11"/>
        <v>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223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222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46084</v>
      </c>
      <c r="H109" s="425">
        <f t="shared" ca="1" si="10"/>
        <v>224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0.25</v>
      </c>
      <c r="O109" s="465">
        <v>0.25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8" si="15">+$F109*N109</f>
        <v>35</v>
      </c>
      <c r="U109" s="434">
        <f t="shared" si="15"/>
        <v>35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222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ref="Q110:S148" si="16">+$F110*K110</f>
        <v>0</v>
      </c>
      <c r="R110" s="429">
        <f t="shared" si="16"/>
        <v>70</v>
      </c>
      <c r="S110" s="429">
        <f t="shared" si="16"/>
        <v>0</v>
      </c>
      <c r="T110" s="434">
        <f t="shared" si="15"/>
        <v>0</v>
      </c>
      <c r="U110" s="434">
        <f t="shared" si="15"/>
        <v>0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222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46085</v>
      </c>
      <c r="H112" s="425">
        <f t="shared" ca="1" si="10"/>
        <v>223</v>
      </c>
      <c r="I112" s="426">
        <v>3</v>
      </c>
      <c r="J112" s="427" t="str">
        <f>VLOOKUP(I112,Secteurs!$A$2:$C$4,3)</f>
        <v>Armel SOKAMBA</v>
      </c>
      <c r="K112" s="464">
        <v>0.5</v>
      </c>
      <c r="L112" s="465">
        <v>0.25</v>
      </c>
      <c r="M112" s="465"/>
      <c r="N112" s="465"/>
      <c r="O112" s="465">
        <v>0.25</v>
      </c>
      <c r="P112" s="466"/>
      <c r="Q112" s="428">
        <f t="shared" si="16"/>
        <v>70</v>
      </c>
      <c r="R112" s="429">
        <f t="shared" si="16"/>
        <v>35</v>
      </c>
      <c r="S112" s="429">
        <f t="shared" si="16"/>
        <v>0</v>
      </c>
      <c r="T112" s="434">
        <f t="shared" si="15"/>
        <v>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223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223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46085</v>
      </c>
      <c r="H115" s="425">
        <f t="shared" ca="1" si="10"/>
        <v>223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224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223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46085</v>
      </c>
      <c r="H118" s="425">
        <f t="shared" ca="1" si="10"/>
        <v>223</v>
      </c>
      <c r="I118" s="443">
        <v>2</v>
      </c>
      <c r="J118" s="444" t="str">
        <f>VLOOKUP(I118,Secteurs!$A$2:$C$4,3)</f>
        <v>Félix OVOURA</v>
      </c>
      <c r="K118" s="464">
        <v>0.25</v>
      </c>
      <c r="L118" s="465"/>
      <c r="M118" s="465"/>
      <c r="N118" s="465">
        <v>0.25</v>
      </c>
      <c r="O118" s="465">
        <v>0.25</v>
      </c>
      <c r="P118" s="466">
        <v>0.25</v>
      </c>
      <c r="Q118" s="428">
        <f t="shared" si="16"/>
        <v>42</v>
      </c>
      <c r="R118" s="429">
        <f t="shared" si="16"/>
        <v>0</v>
      </c>
      <c r="S118" s="429">
        <f t="shared" si="16"/>
        <v>0</v>
      </c>
      <c r="T118" s="434">
        <f t="shared" si="15"/>
        <v>42</v>
      </c>
      <c r="U118" s="434">
        <f t="shared" si="15"/>
        <v>42</v>
      </c>
      <c r="V118" s="435">
        <f t="shared" si="15"/>
        <v>42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221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222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46087</v>
      </c>
      <c r="H121" s="425">
        <f t="shared" ca="1" si="10"/>
        <v>221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21</v>
      </c>
      <c r="R121" s="429">
        <f t="shared" si="16"/>
        <v>0</v>
      </c>
      <c r="S121" s="429">
        <f t="shared" si="16"/>
        <v>21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46087</v>
      </c>
      <c r="H122" s="425">
        <f t="shared" ca="1" si="10"/>
        <v>221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46085</v>
      </c>
      <c r="H123" s="425">
        <f t="shared" ca="1" si="10"/>
        <v>223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0.25</v>
      </c>
      <c r="O123" s="465"/>
      <c r="P123" s="466">
        <v>0.25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49</v>
      </c>
      <c r="U123" s="434">
        <f t="shared" si="15"/>
        <v>0</v>
      </c>
      <c r="V123" s="435">
        <f t="shared" si="15"/>
        <v>49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46085</v>
      </c>
      <c r="H124" s="425">
        <f t="shared" ca="1" si="10"/>
        <v>223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46085</v>
      </c>
      <c r="H125" s="425">
        <f t="shared" ca="1" si="10"/>
        <v>223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46083</v>
      </c>
      <c r="H126" s="425">
        <f t="shared" ca="1" si="10"/>
        <v>225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/>
      <c r="N126" s="465"/>
      <c r="O126" s="465">
        <v>0.5</v>
      </c>
      <c r="P126" s="466">
        <v>0.25</v>
      </c>
      <c r="Q126" s="428">
        <f t="shared" si="16"/>
        <v>24.5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49</v>
      </c>
      <c r="V126" s="435">
        <f t="shared" si="15"/>
        <v>24.5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46087</v>
      </c>
      <c r="H127" s="425">
        <f t="shared" ca="1" si="10"/>
        <v>221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70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46087</v>
      </c>
      <c r="H128" s="425">
        <f t="shared" ca="1" si="10"/>
        <v>221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46084</v>
      </c>
      <c r="H129" s="425">
        <f t="shared" ca="1" si="10"/>
        <v>224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46087</v>
      </c>
      <c r="H130" s="425">
        <f ca="1">+IF(A130=1,(+TODAY())-G130,"Sans objet")</f>
        <v>221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8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46087</v>
      </c>
      <c r="H131" s="425">
        <f ca="1">+IF(A131=1,(+TODAY())-G131,"Sans objet")</f>
        <v>221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46084</v>
      </c>
      <c r="H132" s="425">
        <f t="shared" ref="H132:H135" ca="1" si="18">+IF(A132=1,(+TODAY())-G132,"Sans objet")</f>
        <v>224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46085</v>
      </c>
      <c r="H133" s="425">
        <f t="shared" ca="1" si="18"/>
        <v>223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46087</v>
      </c>
      <c r="H134" s="425">
        <f t="shared" ca="1" si="18"/>
        <v>221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46085</v>
      </c>
      <c r="H135" s="425">
        <f t="shared" ca="1" si="18"/>
        <v>223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4</v>
      </c>
      <c r="F136" s="423">
        <f t="shared" si="12"/>
        <v>28</v>
      </c>
      <c r="G136" s="424">
        <v>46087</v>
      </c>
      <c r="H136" s="533">
        <f t="shared" ca="1" si="10"/>
        <v>221</v>
      </c>
      <c r="I136" s="426">
        <v>3</v>
      </c>
      <c r="J136" s="438" t="str">
        <f>VLOOKUP(I136,Secteurs!$A$2:$C$4,3)</f>
        <v>Armel SOKAMBA</v>
      </c>
      <c r="K136" s="470"/>
      <c r="L136" s="471"/>
      <c r="M136" s="471"/>
      <c r="N136" s="471"/>
      <c r="O136" s="471"/>
      <c r="P136" s="472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46084</v>
      </c>
      <c r="H137" s="530">
        <f t="shared" ca="1" si="10"/>
        <v>224</v>
      </c>
      <c r="I137" s="426">
        <v>3</v>
      </c>
      <c r="J137" s="427" t="str">
        <f>VLOOKUP(I137,Secteurs!$A$2:$C$4,3)</f>
        <v>Armel SOKAMBA</v>
      </c>
      <c r="K137" s="447"/>
      <c r="L137" s="448"/>
      <c r="M137" s="448"/>
      <c r="N137" s="448">
        <v>1</v>
      </c>
      <c r="O137" s="448"/>
      <c r="P137" s="449"/>
      <c r="Q137" s="428">
        <f t="shared" si="16"/>
        <v>0</v>
      </c>
      <c r="R137" s="429">
        <f t="shared" si="16"/>
        <v>0</v>
      </c>
      <c r="S137" s="429">
        <f t="shared" si="16"/>
        <v>0</v>
      </c>
      <c r="T137" s="450">
        <f t="shared" si="15"/>
        <v>28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46087</v>
      </c>
      <c r="H138" s="425">
        <f ca="1">+IF(A138=1,(+TODAY())-G138,"Sans objet")</f>
        <v>221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8" ca="1" si="19">+IF(A139=1,(+TODAY())-G139,"Sans objet")</f>
        <v>225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225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6"/>
        <v>28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0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46087</v>
      </c>
      <c r="H141" s="425">
        <f t="shared" ca="1" si="19"/>
        <v>221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221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46084</v>
      </c>
      <c r="H143" s="425">
        <f t="shared" ca="1" si="19"/>
        <v>224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46084</v>
      </c>
      <c r="H144" s="425">
        <f t="shared" ca="1" si="19"/>
        <v>224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46087</v>
      </c>
      <c r="H145" s="425">
        <f t="shared" ca="1" si="19"/>
        <v>221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225</v>
      </c>
      <c r="I146" s="426">
        <v>1</v>
      </c>
      <c r="J146" s="427" t="s">
        <v>6</v>
      </c>
      <c r="K146" s="447">
        <v>0.5</v>
      </c>
      <c r="L146" s="448"/>
      <c r="M146" s="448"/>
      <c r="N146" s="448"/>
      <c r="O146" s="448">
        <v>0.5</v>
      </c>
      <c r="P146" s="449"/>
      <c r="Q146" s="428">
        <f t="shared" si="16"/>
        <v>3.5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3.5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391</v>
      </c>
      <c r="C147" s="442" t="s">
        <v>123</v>
      </c>
      <c r="D147" s="442" t="s">
        <v>36</v>
      </c>
      <c r="E147" s="446">
        <v>5</v>
      </c>
      <c r="F147" s="423">
        <f t="shared" si="12"/>
        <v>35</v>
      </c>
      <c r="G147" s="424">
        <v>46083</v>
      </c>
      <c r="H147" s="425">
        <f t="shared" ca="1" si="19"/>
        <v>225</v>
      </c>
      <c r="I147" s="426">
        <v>1</v>
      </c>
      <c r="J147" s="427" t="s">
        <v>6</v>
      </c>
      <c r="K147" s="447"/>
      <c r="L147" s="448">
        <v>0.5</v>
      </c>
      <c r="M147" s="448"/>
      <c r="N147" s="448"/>
      <c r="O147" s="448">
        <v>0.5</v>
      </c>
      <c r="P147" s="449"/>
      <c r="Q147" s="428">
        <f t="shared" si="16"/>
        <v>0</v>
      </c>
      <c r="R147" s="429">
        <f t="shared" si="16"/>
        <v>17.5</v>
      </c>
      <c r="S147" s="429">
        <f t="shared" si="16"/>
        <v>0</v>
      </c>
      <c r="T147" s="450">
        <f t="shared" si="15"/>
        <v>0</v>
      </c>
      <c r="U147" s="450">
        <f t="shared" si="15"/>
        <v>17.5</v>
      </c>
      <c r="V147" s="451">
        <f t="shared" si="15"/>
        <v>0</v>
      </c>
      <c r="W147" s="436">
        <f t="shared" si="14"/>
        <v>35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f t="shared" si="17"/>
        <v>1</v>
      </c>
      <c r="B148" s="445" t="s">
        <v>357</v>
      </c>
      <c r="C148" s="442" t="s">
        <v>35</v>
      </c>
      <c r="D148" s="442" t="s">
        <v>36</v>
      </c>
      <c r="E148" s="446">
        <v>20</v>
      </c>
      <c r="F148" s="423">
        <f t="shared" si="12"/>
        <v>140</v>
      </c>
      <c r="G148" s="424">
        <v>46087</v>
      </c>
      <c r="H148" s="425">
        <f t="shared" ca="1" si="19"/>
        <v>221</v>
      </c>
      <c r="I148" s="426">
        <v>2</v>
      </c>
      <c r="J148" s="427" t="s">
        <v>334</v>
      </c>
      <c r="K148" s="447">
        <v>0.5</v>
      </c>
      <c r="L148" s="448"/>
      <c r="M148" s="448"/>
      <c r="N148" s="448">
        <v>0.5</v>
      </c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70</v>
      </c>
      <c r="U148" s="450">
        <f t="shared" si="15"/>
        <v>0</v>
      </c>
      <c r="V148" s="451">
        <f t="shared" si="15"/>
        <v>0</v>
      </c>
      <c r="W148" s="436">
        <f t="shared" si="14"/>
        <v>140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41">
        <f>SUBTOTAL(9,A2:A149)</f>
        <v>147</v>
      </c>
      <c r="B150" s="341"/>
      <c r="C150" s="341"/>
      <c r="D150" s="404"/>
      <c r="E150" s="342">
        <f>SUBTOTAL(9,E2:E149)</f>
        <v>2835</v>
      </c>
      <c r="F150" s="456">
        <f>SUBTOTAL(9,F2:F149)</f>
        <v>19845</v>
      </c>
      <c r="G150" s="343"/>
      <c r="H150" s="344">
        <f ca="1">(SUBTOTAL(9,H2:H149))/A150</f>
        <v>222.89795918367346</v>
      </c>
      <c r="I150" s="345"/>
      <c r="J150" s="345"/>
      <c r="K150" s="346">
        <f>(SUBTOTAL(9,K2:K149))/P$160</f>
        <v>0.47972972972972971</v>
      </c>
      <c r="L150" s="347">
        <f>(SUBTOTAL(9,L2:L149))/Q$160</f>
        <v>0.47142857142857142</v>
      </c>
      <c r="M150" s="347">
        <f>(SUBTOTAL(9,M2:M149))/S$160</f>
        <v>0.51086956521739135</v>
      </c>
      <c r="N150" s="347">
        <f>(SUBTOTAL(9,N2:N149))/T$160</f>
        <v>0.39912280701754388</v>
      </c>
      <c r="O150" s="347">
        <f>(SUBTOTAL(9,O2:O149))/U$160</f>
        <v>0.42045454545454547</v>
      </c>
      <c r="P150" s="348">
        <f>(SUBTOTAL(9,P2:P149))/V$160</f>
        <v>0.49621212121212122</v>
      </c>
      <c r="Q150" s="457">
        <f t="shared" ref="Q150:W150" si="20">SUBTOTAL(9,Q2:Q149)</f>
        <v>5164.25</v>
      </c>
      <c r="R150" s="457">
        <f t="shared" si="20"/>
        <v>1886.5</v>
      </c>
      <c r="S150" s="457">
        <f t="shared" si="20"/>
        <v>1267</v>
      </c>
      <c r="T150" s="457">
        <f t="shared" si="20"/>
        <v>2915.5</v>
      </c>
      <c r="U150" s="457">
        <f t="shared" si="20"/>
        <v>3659.25</v>
      </c>
      <c r="V150" s="457">
        <f t="shared" si="20"/>
        <v>4952.5</v>
      </c>
      <c r="W150" s="457">
        <f t="shared" si="20"/>
        <v>19845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0.26022927689594355</v>
      </c>
      <c r="R151" s="460">
        <f>R150/F150</f>
        <v>9.5061728395061731E-2</v>
      </c>
      <c r="S151" s="460">
        <f>S150/F150</f>
        <v>6.3844797178130505E-2</v>
      </c>
      <c r="T151" s="460">
        <f>T150/F150</f>
        <v>0.14691358024691359</v>
      </c>
      <c r="U151" s="460">
        <f>U150/F150</f>
        <v>0.18439153439153438</v>
      </c>
      <c r="V151" s="460">
        <f>V150/F150</f>
        <v>0.24955908289241621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9" t="s">
        <v>282</v>
      </c>
      <c r="B154" s="360">
        <f>+Q150</f>
        <v>5164.25</v>
      </c>
      <c r="C154" s="360"/>
      <c r="D154" s="407"/>
      <c r="E154" s="361">
        <f>B154/$F$150</f>
        <v>0.26022927689594355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1">+SUMIF(K$2:K$149,$O154,$A$2:$A$149)</f>
        <v>13</v>
      </c>
      <c r="Q154" s="364">
        <f t="shared" si="21"/>
        <v>12</v>
      </c>
      <c r="R154" s="365">
        <f>+P154+Q154</f>
        <v>25</v>
      </c>
      <c r="S154" s="365">
        <f t="shared" ref="S154:V157" si="22">+SUMIF(M$2:M$149,$O154,$A$2:$A$149)</f>
        <v>7</v>
      </c>
      <c r="T154" s="365">
        <f t="shared" si="22"/>
        <v>35</v>
      </c>
      <c r="U154" s="365">
        <f t="shared" si="22"/>
        <v>31</v>
      </c>
      <c r="V154" s="365">
        <f t="shared" si="22"/>
        <v>17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75">
      <c r="A155" s="368" t="s">
        <v>271</v>
      </c>
      <c r="B155" s="369">
        <f>+R150</f>
        <v>1886.5</v>
      </c>
      <c r="C155" s="369"/>
      <c r="D155" s="408"/>
      <c r="E155" s="370">
        <f t="shared" ref="E155" si="23">B155/$F$150</f>
        <v>9.5061728395061731E-2</v>
      </c>
      <c r="F155" s="107"/>
      <c r="G155" s="107"/>
      <c r="H155" s="107"/>
      <c r="I155" s="107"/>
      <c r="J155" s="107"/>
      <c r="O155" s="362">
        <v>0.5</v>
      </c>
      <c r="P155" s="363">
        <f t="shared" si="21"/>
        <v>57</v>
      </c>
      <c r="Q155" s="364">
        <f t="shared" si="21"/>
        <v>19</v>
      </c>
      <c r="R155" s="365">
        <f t="shared" ref="R155:R157" si="24">+P155+Q155</f>
        <v>76</v>
      </c>
      <c r="S155" s="365">
        <f t="shared" si="22"/>
        <v>12</v>
      </c>
      <c r="T155" s="365">
        <f t="shared" si="22"/>
        <v>16</v>
      </c>
      <c r="U155" s="365">
        <f t="shared" si="22"/>
        <v>30</v>
      </c>
      <c r="V155" s="365">
        <f t="shared" si="22"/>
        <v>41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>
      <c r="A156" s="324" t="s">
        <v>24</v>
      </c>
      <c r="B156" s="372">
        <f>B154+B155</f>
        <v>7050.75</v>
      </c>
      <c r="C156" s="372"/>
      <c r="D156" s="409"/>
      <c r="E156" s="373">
        <f>B156/$F$150</f>
        <v>0.35529100529100527</v>
      </c>
      <c r="F156" s="374">
        <f>+E156-R161</f>
        <v>1.5495086923658086E-3</v>
      </c>
      <c r="G156" s="374"/>
      <c r="H156" s="374"/>
      <c r="I156" s="375"/>
      <c r="J156" s="375"/>
      <c r="O156" s="362">
        <v>0.75</v>
      </c>
      <c r="P156" s="363">
        <f t="shared" si="21"/>
        <v>1</v>
      </c>
      <c r="Q156" s="364">
        <f t="shared" si="21"/>
        <v>0</v>
      </c>
      <c r="R156" s="365">
        <f t="shared" si="24"/>
        <v>1</v>
      </c>
      <c r="S156" s="365">
        <f t="shared" si="22"/>
        <v>0</v>
      </c>
      <c r="T156" s="365">
        <f t="shared" si="22"/>
        <v>0</v>
      </c>
      <c r="U156" s="365">
        <f t="shared" si="22"/>
        <v>0</v>
      </c>
      <c r="V156" s="365">
        <f t="shared" si="22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>
      <c r="A157" s="324" t="s">
        <v>26</v>
      </c>
      <c r="B157" s="372">
        <f>S150</f>
        <v>1267</v>
      </c>
      <c r="C157" s="372"/>
      <c r="D157" s="409"/>
      <c r="E157" s="373">
        <f>B157/$F$150</f>
        <v>6.3844797178130505E-2</v>
      </c>
      <c r="F157" s="374">
        <f>+E157-S161</f>
        <v>-1.6087175610985147E-2</v>
      </c>
      <c r="G157" s="374"/>
      <c r="H157" s="374"/>
      <c r="I157" s="375"/>
      <c r="J157" s="375"/>
      <c r="O157" s="362">
        <v>1</v>
      </c>
      <c r="P157" s="363">
        <f t="shared" si="21"/>
        <v>3</v>
      </c>
      <c r="Q157" s="364">
        <f t="shared" si="21"/>
        <v>4</v>
      </c>
      <c r="R157" s="365">
        <f t="shared" si="24"/>
        <v>7</v>
      </c>
      <c r="S157" s="365">
        <f t="shared" si="22"/>
        <v>4</v>
      </c>
      <c r="T157" s="365">
        <f t="shared" si="22"/>
        <v>6</v>
      </c>
      <c r="U157" s="365">
        <f t="shared" si="22"/>
        <v>5</v>
      </c>
      <c r="V157" s="365">
        <f t="shared" si="22"/>
        <v>8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27</v>
      </c>
      <c r="B158" s="372">
        <f>T150</f>
        <v>2915.5</v>
      </c>
      <c r="C158" s="372"/>
      <c r="D158" s="409"/>
      <c r="E158" s="373">
        <f>B158/$F$150</f>
        <v>0.14691358024691359</v>
      </c>
      <c r="F158" s="374">
        <f>+E158-T161</f>
        <v>-7.8483245149911784E-3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0.47972972972972971</v>
      </c>
      <c r="Q158" s="378">
        <f t="shared" ref="Q158:T158" si="25">+SUMPRODUCT($O$154:$O$157,Q154:Q157)/Q160</f>
        <v>0.47142857142857142</v>
      </c>
      <c r="R158" s="379">
        <f t="shared" si="25"/>
        <v>0.47706422018348627</v>
      </c>
      <c r="S158" s="379">
        <f>+SUMPRODUCT($O$154:$O$157,S154:S157)/S160</f>
        <v>0.51086956521739135</v>
      </c>
      <c r="T158" s="379">
        <f t="shared" si="25"/>
        <v>0.39912280701754388</v>
      </c>
      <c r="U158" s="379">
        <f>+SUMPRODUCT($O$154:$O$157,U154:U157)/U160</f>
        <v>0.42045454545454547</v>
      </c>
      <c r="V158" s="379">
        <f>+SUMPRODUCT($O$154:$O$157,V154:V157)/V160</f>
        <v>0.49621212121212122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28</v>
      </c>
      <c r="B159" s="381">
        <f>U150</f>
        <v>3659.25</v>
      </c>
      <c r="C159" s="381"/>
      <c r="D159" s="410"/>
      <c r="E159" s="373">
        <f>B159/$F$150</f>
        <v>0.18439153439153438</v>
      </c>
      <c r="F159" s="374">
        <f>+E159-U161</f>
        <v>-4.3839758125472361E-3</v>
      </c>
      <c r="G159" s="374"/>
      <c r="H159" s="374"/>
      <c r="I159" s="375" t="s">
        <v>274</v>
      </c>
      <c r="J159" s="375"/>
      <c r="O159" s="376"/>
      <c r="P159" s="382">
        <f>+K150</f>
        <v>0.47972972972972971</v>
      </c>
      <c r="Q159" s="383">
        <f>+L150</f>
        <v>0.47142857142857142</v>
      </c>
      <c r="R159" s="384">
        <f>+(P159*P160+Q159*Q160)/R160</f>
        <v>0.47706422018348627</v>
      </c>
      <c r="S159" s="384">
        <f>+M150</f>
        <v>0.51086956521739135</v>
      </c>
      <c r="T159" s="384">
        <f>+N150</f>
        <v>0.39912280701754388</v>
      </c>
      <c r="U159" s="384">
        <f>+O150</f>
        <v>0.42045454545454547</v>
      </c>
      <c r="V159" s="384">
        <f>+P150</f>
        <v>0.49621212121212122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29</v>
      </c>
      <c r="B160" s="381">
        <f>V150</f>
        <v>4952.5</v>
      </c>
      <c r="C160" s="381"/>
      <c r="D160" s="410"/>
      <c r="E160" s="373">
        <f>B160/$F$150</f>
        <v>0.24955908289241621</v>
      </c>
      <c r="F160" s="374">
        <f>+E160-V161</f>
        <v>2.6769967246157711E-2</v>
      </c>
      <c r="G160" s="374"/>
      <c r="H160" s="374"/>
      <c r="I160" s="375"/>
      <c r="J160" s="375"/>
      <c r="N160" s="385">
        <f>+A150</f>
        <v>147</v>
      </c>
      <c r="O160" s="386" t="s">
        <v>272</v>
      </c>
      <c r="P160" s="387">
        <f>SUM(P154:P157)</f>
        <v>74</v>
      </c>
      <c r="Q160" s="387">
        <f>SUM(Q154:Q157)</f>
        <v>35</v>
      </c>
      <c r="R160" s="388">
        <f>SUM(R154:R157)</f>
        <v>109</v>
      </c>
      <c r="S160" s="387">
        <f>SUM(S154:S157)</f>
        <v>23</v>
      </c>
      <c r="T160" s="387">
        <f t="shared" ref="T160" si="26">SUM(T154:T157)</f>
        <v>57</v>
      </c>
      <c r="U160" s="387">
        <f>SUM(U154:U157)</f>
        <v>66</v>
      </c>
      <c r="V160" s="387">
        <f>SUM(V154:V157)</f>
        <v>66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0" t="s">
        <v>30</v>
      </c>
      <c r="B161" s="391">
        <f>SUM(B156:B160)</f>
        <v>19845</v>
      </c>
      <c r="C161" s="391"/>
      <c r="D161" s="411"/>
      <c r="E161" s="392">
        <f>SUM(E156:E160)</f>
        <v>0.99999999999999989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0.24149659863945577</v>
      </c>
      <c r="Q161" s="396">
        <f t="shared" ref="Q161:V161" si="27">+(Q159*Q160)/$N$160</f>
        <v>0.11224489795918367</v>
      </c>
      <c r="R161" s="373">
        <f>+Q161+P161</f>
        <v>0.35374149659863946</v>
      </c>
      <c r="S161" s="373">
        <f t="shared" si="27"/>
        <v>7.9931972789115652E-2</v>
      </c>
      <c r="T161" s="373">
        <f t="shared" si="27"/>
        <v>0.15476190476190477</v>
      </c>
      <c r="U161" s="373">
        <f t="shared" si="27"/>
        <v>0.18877551020408162</v>
      </c>
      <c r="V161" s="373">
        <f t="shared" si="27"/>
        <v>0.2227891156462585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9"/>
      <c r="E162" s="107"/>
      <c r="F162" s="107"/>
      <c r="G162" s="107"/>
      <c r="H162" s="107"/>
      <c r="I162" s="107"/>
      <c r="J162" s="107"/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7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7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4">
    <mergeCell ref="AB75:AC75"/>
    <mergeCell ref="AA30:AH30"/>
    <mergeCell ref="AA22:AH22"/>
    <mergeCell ref="AA34:AH34"/>
  </mergeCells>
  <conditionalFormatting sqref="H2:H148">
    <cfRule type="cellIs" dxfId="263" priority="4" operator="lessThan">
      <formula>7</formula>
    </cfRule>
    <cfRule type="cellIs" dxfId="262" priority="5" operator="between">
      <formula>14</formula>
      <formula>7</formula>
    </cfRule>
    <cfRule type="cellIs" dxfId="261" priority="6" operator="greaterThan">
      <formula>14</formula>
    </cfRule>
  </conditionalFormatting>
  <conditionalFormatting sqref="H150">
    <cfRule type="cellIs" dxfId="260" priority="1" operator="lessThan">
      <formula>7</formula>
    </cfRule>
    <cfRule type="cellIs" dxfId="259" priority="2" operator="between">
      <formula>14</formula>
      <formula>7</formula>
    </cfRule>
    <cfRule type="cellIs" dxfId="25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E965-0658-4D77-8AF2-54CDBDDD64C6}">
  <dimension ref="A1:AI166"/>
  <sheetViews>
    <sheetView zoomScaleNormal="100" workbookViewId="0">
      <pane xSplit="6" ySplit="1" topLeftCell="G14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46092</v>
      </c>
      <c r="H2" s="425">
        <f ca="1">+IF(A2=1,(+TODAY())-G2,"Sans objet")</f>
        <v>216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8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222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9</v>
      </c>
      <c r="AB3" s="309">
        <v>0.34106769016050242</v>
      </c>
      <c r="AC3" s="310">
        <v>7.7808792742498259E-2</v>
      </c>
      <c r="AD3" s="495">
        <f>AB3+AC3</f>
        <v>0.41887648290300067</v>
      </c>
      <c r="AE3" s="312">
        <v>7.6413119330076759E-2</v>
      </c>
      <c r="AF3" s="312">
        <v>0.16591067690160502</v>
      </c>
      <c r="AG3" s="312">
        <v>0.10258199581297976</v>
      </c>
      <c r="AH3" s="312">
        <v>0.23621772505233776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46093</v>
      </c>
      <c r="H4" s="425">
        <f t="shared" ca="1" si="4"/>
        <v>215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5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5" si="6">SUM(Q4:V4)</f>
        <v>280</v>
      </c>
      <c r="X4" s="437"/>
      <c r="Y4" s="453">
        <f t="shared" si="2"/>
        <v>0</v>
      </c>
      <c r="AA4" s="314">
        <v>10</v>
      </c>
      <c r="AB4" s="309">
        <v>0.26022927689594355</v>
      </c>
      <c r="AC4" s="310">
        <v>9.5061728395061731E-2</v>
      </c>
      <c r="AD4" s="495">
        <f>AB4+AC4</f>
        <v>0.35529100529100527</v>
      </c>
      <c r="AE4" s="312">
        <v>6.3844797178130505E-2</v>
      </c>
      <c r="AF4" s="312">
        <v>0.14691358024691359</v>
      </c>
      <c r="AG4" s="312">
        <v>0.18439153439153438</v>
      </c>
      <c r="AH4" s="312">
        <v>0.24955908289241621</v>
      </c>
      <c r="AI4" s="313">
        <f>SUM(AD4:AH4)</f>
        <v>0.99999999999999989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4"/>
        <v>215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5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6"/>
        <v>168</v>
      </c>
      <c r="X5" s="437"/>
      <c r="Y5" s="453">
        <f t="shared" si="2"/>
        <v>0</v>
      </c>
      <c r="Z5" s="107"/>
      <c r="AA5" s="314">
        <v>11</v>
      </c>
      <c r="AB5" s="309">
        <v>0.19</v>
      </c>
      <c r="AC5" s="310">
        <v>7.0000000000000007E-2</v>
      </c>
      <c r="AD5" s="495">
        <f t="shared" ref="AD5" si="7">SUM(AB5:AC5)</f>
        <v>0.26</v>
      </c>
      <c r="AE5" s="476">
        <v>6.7000000000000004E-2</v>
      </c>
      <c r="AF5" s="312">
        <v>0.16200000000000001</v>
      </c>
      <c r="AG5" s="312">
        <v>0.22800000000000001</v>
      </c>
      <c r="AH5" s="312">
        <v>0.28399999999999997</v>
      </c>
      <c r="AI5" s="313">
        <f>SUM(AD5:AH5)</f>
        <v>1.0009999999999999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46092</v>
      </c>
      <c r="H6" s="425">
        <f t="shared" ca="1" si="4"/>
        <v>216</v>
      </c>
      <c r="I6" s="426">
        <v>3</v>
      </c>
      <c r="J6" s="427" t="str">
        <f>VLOOKUP(I6,Secteurs!$A$2:$C$4,3)</f>
        <v>Armel SOKAMBA</v>
      </c>
      <c r="K6" s="464">
        <v>0.25</v>
      </c>
      <c r="L6" s="465"/>
      <c r="M6" s="465"/>
      <c r="N6" s="465"/>
      <c r="O6" s="465">
        <v>0.5</v>
      </c>
      <c r="P6" s="466">
        <v>0.25</v>
      </c>
      <c r="Q6" s="428">
        <f t="shared" si="5"/>
        <v>42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84</v>
      </c>
      <c r="V6" s="435">
        <f t="shared" si="1"/>
        <v>42</v>
      </c>
      <c r="W6" s="436">
        <f>SUM(Q6:V6)</f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-7.0229276895943549E-2</v>
      </c>
      <c r="AC6" s="316">
        <f>AC5-AC4</f>
        <v>-2.5061728395061725E-2</v>
      </c>
      <c r="AD6" s="316">
        <f t="shared" ref="AD6" si="8">AD5-AD4</f>
        <v>-9.529100529100526E-2</v>
      </c>
      <c r="AE6" s="316">
        <f>AE5-AE4</f>
        <v>3.1552028218694989E-3</v>
      </c>
      <c r="AF6" s="316">
        <f>AF5-AF4</f>
        <v>1.5086419753086416E-2</v>
      </c>
      <c r="AG6" s="316">
        <f>AG5-AG4</f>
        <v>4.3608465608465624E-2</v>
      </c>
      <c r="AH6" s="316">
        <f>AH5-AH4</f>
        <v>3.4440917107583763E-2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46092</v>
      </c>
      <c r="H7" s="425">
        <f t="shared" ca="1" si="4"/>
        <v>216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5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46091</v>
      </c>
      <c r="H8" s="425">
        <f t="shared" ca="1" si="4"/>
        <v>217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46094</v>
      </c>
      <c r="H9" s="425">
        <f t="shared" ca="1" si="4"/>
        <v>214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/>
      <c r="P9" s="466">
        <v>0.5</v>
      </c>
      <c r="Q9" s="428">
        <f t="shared" si="5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84</v>
      </c>
      <c r="W9" s="436">
        <f t="shared" si="6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46091</v>
      </c>
      <c r="H10" s="425">
        <f t="shared" ca="1" si="4"/>
        <v>217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46091</v>
      </c>
      <c r="H11" s="425">
        <f t="shared" ca="1" si="4"/>
        <v>217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222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30</v>
      </c>
      <c r="F13" s="423">
        <f t="shared" si="0"/>
        <v>210</v>
      </c>
      <c r="G13" s="424">
        <v>46085</v>
      </c>
      <c r="H13" s="425">
        <f t="shared" ca="1" si="4"/>
        <v>223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>
        <v>0.25</v>
      </c>
      <c r="O13" s="465"/>
      <c r="P13" s="466">
        <v>0.5</v>
      </c>
      <c r="Q13" s="428">
        <f t="shared" si="5"/>
        <v>0</v>
      </c>
      <c r="R13" s="429">
        <f t="shared" si="1"/>
        <v>52.5</v>
      </c>
      <c r="S13" s="429">
        <f t="shared" si="1"/>
        <v>0</v>
      </c>
      <c r="T13" s="434">
        <f t="shared" si="1"/>
        <v>52.5</v>
      </c>
      <c r="U13" s="434">
        <f t="shared" si="1"/>
        <v>0</v>
      </c>
      <c r="V13" s="435">
        <f t="shared" si="1"/>
        <v>105</v>
      </c>
      <c r="W13" s="436">
        <f t="shared" si="6"/>
        <v>210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22</v>
      </c>
      <c r="F14" s="423">
        <f t="shared" si="0"/>
        <v>154</v>
      </c>
      <c r="G14" s="424">
        <v>46093</v>
      </c>
      <c r="H14" s="425">
        <f t="shared" ca="1" si="4"/>
        <v>215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5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77</v>
      </c>
      <c r="V14" s="435">
        <f t="shared" si="1"/>
        <v>77</v>
      </c>
      <c r="W14" s="436">
        <f t="shared" si="6"/>
        <v>154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225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5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52.5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46091</v>
      </c>
      <c r="H16" s="425">
        <f t="shared" ca="1" si="4"/>
        <v>217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5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222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46094</v>
      </c>
      <c r="H18" s="425">
        <f t="shared" ca="1" si="4"/>
        <v>214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46093</v>
      </c>
      <c r="H19" s="425">
        <f t="shared" ca="1" si="4"/>
        <v>215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>
        <v>0.25</v>
      </c>
      <c r="O19" s="465">
        <v>0.25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80.5</v>
      </c>
      <c r="U19" s="434">
        <f t="shared" si="1"/>
        <v>80.5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46093</v>
      </c>
      <c r="H20" s="425">
        <f t="shared" ca="1" si="4"/>
        <v>215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46092</v>
      </c>
      <c r="H21" s="425">
        <f t="shared" ca="1" si="4"/>
        <v>216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5"/>
        <v>91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46093</v>
      </c>
      <c r="H22" s="425">
        <f t="shared" ca="1" si="4"/>
        <v>215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879" t="s">
        <v>371</v>
      </c>
      <c r="AB22" s="880"/>
      <c r="AC22" s="880"/>
      <c r="AD22" s="880"/>
      <c r="AE22" s="880"/>
      <c r="AF22" s="880"/>
      <c r="AG22" s="880"/>
      <c r="AH22" s="881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46094</v>
      </c>
      <c r="H23" s="425">
        <f t="shared" ca="1" si="4"/>
        <v>214</v>
      </c>
      <c r="I23" s="426">
        <v>3</v>
      </c>
      <c r="J23" s="427" t="str">
        <f>VLOOKUP(I23,Secteurs!$A$2:$C$4,3)</f>
        <v>Armel SOKAMBA</v>
      </c>
      <c r="K23" s="464">
        <v>0.25</v>
      </c>
      <c r="L23" s="465"/>
      <c r="M23" s="465"/>
      <c r="N23" s="465">
        <v>0.25</v>
      </c>
      <c r="O23" s="465"/>
      <c r="P23" s="466">
        <v>0.5</v>
      </c>
      <c r="Q23" s="428">
        <f t="shared" si="5"/>
        <v>35</v>
      </c>
      <c r="R23" s="429">
        <f t="shared" si="1"/>
        <v>0</v>
      </c>
      <c r="S23" s="429">
        <f t="shared" si="1"/>
        <v>0</v>
      </c>
      <c r="T23" s="434">
        <f t="shared" si="1"/>
        <v>35</v>
      </c>
      <c r="U23" s="434">
        <f t="shared" si="1"/>
        <v>0</v>
      </c>
      <c r="V23" s="435">
        <f t="shared" si="1"/>
        <v>70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221</v>
      </c>
      <c r="I24" s="426">
        <v>3</v>
      </c>
      <c r="J24" s="427" t="str">
        <f>VLOOKUP(I24,Secteurs!$A$2:$C$4,3)</f>
        <v>Armel SOKAMBA</v>
      </c>
      <c r="K24" s="464">
        <v>0.25</v>
      </c>
      <c r="L24" s="465"/>
      <c r="M24" s="465"/>
      <c r="N24" s="465">
        <v>0.25</v>
      </c>
      <c r="O24" s="465">
        <v>0.5</v>
      </c>
      <c r="P24" s="466"/>
      <c r="Q24" s="428">
        <f t="shared" si="5"/>
        <v>31.5</v>
      </c>
      <c r="R24" s="429">
        <f t="shared" si="1"/>
        <v>0</v>
      </c>
      <c r="S24" s="429">
        <f t="shared" si="1"/>
        <v>0</v>
      </c>
      <c r="T24" s="434">
        <f t="shared" si="1"/>
        <v>31.5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46091</v>
      </c>
      <c r="H25" s="425">
        <f t="shared" ca="1" si="4"/>
        <v>217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5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223</v>
      </c>
      <c r="I26" s="426">
        <v>3</v>
      </c>
      <c r="J26" s="427" t="str">
        <f>VLOOKUP(I26,Secteurs!$A$2:$C$4,3)</f>
        <v>Armel SOKAMBA</v>
      </c>
      <c r="K26" s="464">
        <v>0.25</v>
      </c>
      <c r="L26" s="465"/>
      <c r="M26" s="465">
        <v>0.25</v>
      </c>
      <c r="N26" s="465"/>
      <c r="O26" s="465">
        <v>0.5</v>
      </c>
      <c r="P26" s="466"/>
      <c r="Q26" s="428">
        <f t="shared" si="5"/>
        <v>31.5</v>
      </c>
      <c r="R26" s="429">
        <f t="shared" si="1"/>
        <v>0</v>
      </c>
      <c r="S26" s="429">
        <f t="shared" si="1"/>
        <v>31.5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46092</v>
      </c>
      <c r="H27" s="425">
        <f t="shared" ca="1" si="4"/>
        <v>216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5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15250</v>
      </c>
      <c r="AH27" s="551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46092</v>
      </c>
      <c r="H28" s="425">
        <f t="shared" ca="1" si="4"/>
        <v>216</v>
      </c>
      <c r="I28" s="426">
        <v>3</v>
      </c>
      <c r="J28" s="427" t="str">
        <f>VLOOKUP(I28,Secteurs!$A$2:$C$4,3)</f>
        <v>Armel SOKAMBA</v>
      </c>
      <c r="K28" s="464"/>
      <c r="L28" s="465">
        <v>0.25</v>
      </c>
      <c r="M28" s="465"/>
      <c r="N28" s="465">
        <v>0.5</v>
      </c>
      <c r="O28" s="465">
        <v>0.25</v>
      </c>
      <c r="P28" s="466"/>
      <c r="Q28" s="428">
        <f t="shared" si="5"/>
        <v>0</v>
      </c>
      <c r="R28" s="429">
        <f t="shared" si="1"/>
        <v>45.5</v>
      </c>
      <c r="S28" s="429">
        <f t="shared" si="1"/>
        <v>0</v>
      </c>
      <c r="T28" s="434">
        <f t="shared" si="1"/>
        <v>91</v>
      </c>
      <c r="U28" s="434">
        <f t="shared" si="1"/>
        <v>45.5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22</v>
      </c>
      <c r="F29" s="423">
        <f t="shared" si="0"/>
        <v>154</v>
      </c>
      <c r="G29" s="424">
        <v>46092</v>
      </c>
      <c r="H29" s="425">
        <f t="shared" ca="1" si="4"/>
        <v>216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1"/>
        <v>0</v>
      </c>
      <c r="T29" s="434">
        <f t="shared" si="1"/>
        <v>77</v>
      </c>
      <c r="U29" s="434">
        <f t="shared" si="1"/>
        <v>77</v>
      </c>
      <c r="V29" s="435">
        <f t="shared" si="1"/>
        <v>0</v>
      </c>
      <c r="W29" s="436">
        <f t="shared" si="6"/>
        <v>154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222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3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222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393</v>
      </c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222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46093</v>
      </c>
      <c r="H33" s="425">
        <f t="shared" ca="1" si="4"/>
        <v>215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5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6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46091</v>
      </c>
      <c r="H34" s="425">
        <f t="shared" ca="1" si="4"/>
        <v>217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5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6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46091</v>
      </c>
      <c r="H35" s="425">
        <f t="shared" ca="1" si="4"/>
        <v>217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24</v>
      </c>
      <c r="F36" s="423">
        <f t="shared" si="0"/>
        <v>168</v>
      </c>
      <c r="G36" s="424">
        <v>46094</v>
      </c>
      <c r="H36" s="425">
        <f t="shared" ca="1" si="4"/>
        <v>214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84</v>
      </c>
      <c r="R36" s="429">
        <f t="shared" si="1"/>
        <v>42</v>
      </c>
      <c r="S36" s="429">
        <f t="shared" si="1"/>
        <v>0</v>
      </c>
      <c r="T36" s="434">
        <f t="shared" si="1"/>
        <v>42</v>
      </c>
      <c r="U36" s="434">
        <f t="shared" si="1"/>
        <v>0</v>
      </c>
      <c r="V36" s="435">
        <f t="shared" si="1"/>
        <v>0</v>
      </c>
      <c r="W36" s="436">
        <f t="shared" si="6"/>
        <v>168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223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46091</v>
      </c>
      <c r="H38" s="425">
        <f t="shared" ca="1" si="4"/>
        <v>217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46091</v>
      </c>
      <c r="H39" s="425">
        <f t="shared" ca="1" si="4"/>
        <v>217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46091</v>
      </c>
      <c r="H40" s="425">
        <f t="shared" ca="1" si="4"/>
        <v>217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46093</v>
      </c>
      <c r="H41" s="425">
        <f t="shared" ca="1" si="4"/>
        <v>215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35</v>
      </c>
      <c r="U41" s="434">
        <f t="shared" si="5"/>
        <v>0</v>
      </c>
      <c r="V41" s="435">
        <f t="shared" si="5"/>
        <v>35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222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221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221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223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/>
      <c r="N45" s="465"/>
      <c r="O45" s="465">
        <v>0.5</v>
      </c>
      <c r="P45" s="466">
        <v>0.25</v>
      </c>
      <c r="Q45" s="428">
        <f t="shared" si="5"/>
        <v>52.5</v>
      </c>
      <c r="R45" s="429">
        <f t="shared" si="5"/>
        <v>0</v>
      </c>
      <c r="S45" s="429">
        <f t="shared" si="5"/>
        <v>0</v>
      </c>
      <c r="T45" s="434">
        <f t="shared" si="5"/>
        <v>0</v>
      </c>
      <c r="U45" s="434">
        <f t="shared" si="5"/>
        <v>105</v>
      </c>
      <c r="V45" s="435">
        <f t="shared" si="5"/>
        <v>52.5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223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>
        <v>0.25</v>
      </c>
      <c r="N46" s="465"/>
      <c r="O46" s="465"/>
      <c r="P46" s="466">
        <v>0.5</v>
      </c>
      <c r="Q46" s="428">
        <f t="shared" si="5"/>
        <v>45.5</v>
      </c>
      <c r="R46" s="429">
        <f t="shared" si="5"/>
        <v>0</v>
      </c>
      <c r="S46" s="429">
        <f t="shared" si="5"/>
        <v>45.5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224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224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46094</v>
      </c>
      <c r="H49" s="425">
        <f t="shared" ca="1" si="4"/>
        <v>214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225</v>
      </c>
      <c r="I50" s="426">
        <v>3</v>
      </c>
      <c r="J50" s="427" t="str">
        <f>VLOOKUP(I50,Secteurs!$A$2:$C$4,3)</f>
        <v>Armel SOKAMBA</v>
      </c>
      <c r="K50" s="464"/>
      <c r="L50" s="465"/>
      <c r="M50" s="465"/>
      <c r="N50" s="465">
        <v>0.5</v>
      </c>
      <c r="O50" s="465">
        <v>0.5</v>
      </c>
      <c r="P50" s="466"/>
      <c r="Q50" s="428">
        <f t="shared" si="5"/>
        <v>0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49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46092</v>
      </c>
      <c r="H51" s="425">
        <f t="shared" ca="1" si="4"/>
        <v>216</v>
      </c>
      <c r="I51" s="426">
        <v>3</v>
      </c>
      <c r="J51" s="427" t="str">
        <f>VLOOKUP(I51,Secteurs!$A$2:$C$4,3)</f>
        <v>Armel SOKAMBA</v>
      </c>
      <c r="K51" s="464">
        <v>0.25</v>
      </c>
      <c r="L51" s="465"/>
      <c r="M51" s="465"/>
      <c r="N51" s="465"/>
      <c r="O51" s="465">
        <v>0.25</v>
      </c>
      <c r="P51" s="466">
        <v>0.5</v>
      </c>
      <c r="Q51" s="428">
        <f t="shared" si="5"/>
        <v>42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42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221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/>
      <c r="O52" s="465">
        <v>0.5</v>
      </c>
      <c r="P52" s="466">
        <v>0.5</v>
      </c>
      <c r="Q52" s="428">
        <f t="shared" si="5"/>
        <v>0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84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232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46092</v>
      </c>
      <c r="H54" s="425">
        <f t="shared" ca="1" si="4"/>
        <v>216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46092</v>
      </c>
      <c r="H55" s="425">
        <f t="shared" ca="1" si="4"/>
        <v>216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>
        <v>0.25</v>
      </c>
      <c r="P55" s="466"/>
      <c r="Q55" s="428">
        <f t="shared" si="5"/>
        <v>98</v>
      </c>
      <c r="R55" s="429">
        <f t="shared" si="5"/>
        <v>49</v>
      </c>
      <c r="S55" s="429">
        <f t="shared" si="5"/>
        <v>0</v>
      </c>
      <c r="T55" s="434">
        <f t="shared" si="5"/>
        <v>0</v>
      </c>
      <c r="U55" s="434">
        <f t="shared" si="5"/>
        <v>49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46092</v>
      </c>
      <c r="H56" s="425">
        <f t="shared" ca="1" si="4"/>
        <v>216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26</v>
      </c>
      <c r="F57" s="423">
        <f t="shared" si="0"/>
        <v>182</v>
      </c>
      <c r="G57" s="424">
        <v>46093</v>
      </c>
      <c r="H57" s="425">
        <f t="shared" ca="1" si="4"/>
        <v>215</v>
      </c>
      <c r="I57" s="426">
        <v>3</v>
      </c>
      <c r="J57" s="427" t="str">
        <f>VLOOKUP(I57,Secteurs!$A$2:$C$4,3)</f>
        <v>Armel SOKAMBA</v>
      </c>
      <c r="K57" s="464"/>
      <c r="L57" s="465"/>
      <c r="M57" s="465"/>
      <c r="N57" s="465">
        <v>0.25</v>
      </c>
      <c r="O57" s="465">
        <v>0.25</v>
      </c>
      <c r="P57" s="466">
        <v>0.5</v>
      </c>
      <c r="Q57" s="428">
        <f t="shared" si="5"/>
        <v>0</v>
      </c>
      <c r="R57" s="429">
        <f t="shared" si="5"/>
        <v>0</v>
      </c>
      <c r="S57" s="429">
        <f t="shared" si="5"/>
        <v>0</v>
      </c>
      <c r="T57" s="434">
        <f t="shared" si="5"/>
        <v>45.5</v>
      </c>
      <c r="U57" s="434">
        <f t="shared" si="5"/>
        <v>45.5</v>
      </c>
      <c r="V57" s="435">
        <f t="shared" si="5"/>
        <v>91</v>
      </c>
      <c r="W57" s="436">
        <f t="shared" si="6"/>
        <v>182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222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222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222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222</v>
      </c>
      <c r="I61" s="426">
        <v>1</v>
      </c>
      <c r="J61" s="427" t="str">
        <f>VLOOKUP(I61,Secteurs!$A$2:$C$4,3)</f>
        <v>Alexis MABOUNDA</v>
      </c>
      <c r="K61" s="464">
        <v>0.25</v>
      </c>
      <c r="L61" s="465"/>
      <c r="M61" s="465"/>
      <c r="N61" s="465"/>
      <c r="O61" s="465"/>
      <c r="P61" s="466">
        <v>0.75</v>
      </c>
      <c r="Q61" s="428">
        <f t="shared" si="5"/>
        <v>42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126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224</v>
      </c>
      <c r="I62" s="426">
        <v>1</v>
      </c>
      <c r="J62" s="427" t="str">
        <f>VLOOKUP(I62,Secteurs!$A$2:$C$4,3)</f>
        <v>Alexis MABOUNDA</v>
      </c>
      <c r="K62" s="464">
        <v>0.25</v>
      </c>
      <c r="L62" s="465"/>
      <c r="M62" s="465"/>
      <c r="N62" s="465"/>
      <c r="O62" s="465"/>
      <c r="P62" s="466">
        <v>0.75</v>
      </c>
      <c r="Q62" s="428">
        <f t="shared" si="5"/>
        <v>63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189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222</v>
      </c>
      <c r="I63" s="426">
        <v>1</v>
      </c>
      <c r="J63" s="427" t="str">
        <f>VLOOKUP(I63,Secteurs!$A$2:$C$4,3)</f>
        <v>Alexis MABOUNDA</v>
      </c>
      <c r="K63" s="464">
        <v>0.25</v>
      </c>
      <c r="L63" s="465"/>
      <c r="M63" s="465"/>
      <c r="N63" s="465"/>
      <c r="O63" s="465"/>
      <c r="P63" s="466">
        <v>0.75</v>
      </c>
      <c r="Q63" s="428">
        <f t="shared" si="5"/>
        <v>42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126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24</v>
      </c>
      <c r="F64" s="423">
        <f t="shared" si="0"/>
        <v>168</v>
      </c>
      <c r="G64" s="424">
        <v>46092</v>
      </c>
      <c r="H64" s="425">
        <f t="shared" ca="1" si="4"/>
        <v>216</v>
      </c>
      <c r="I64" s="426">
        <v>2</v>
      </c>
      <c r="J64" s="427" t="s">
        <v>334</v>
      </c>
      <c r="K64" s="464"/>
      <c r="L64" s="465"/>
      <c r="M64" s="465">
        <v>0.25</v>
      </c>
      <c r="N64" s="465">
        <v>0.25</v>
      </c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42</v>
      </c>
      <c r="T64" s="434">
        <f t="shared" si="5"/>
        <v>42</v>
      </c>
      <c r="U64" s="434">
        <f t="shared" si="5"/>
        <v>0</v>
      </c>
      <c r="V64" s="435">
        <f t="shared" si="5"/>
        <v>84</v>
      </c>
      <c r="W64" s="436">
        <f t="shared" si="6"/>
        <v>168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46091</v>
      </c>
      <c r="H65" s="425">
        <f t="shared" ca="1" si="4"/>
        <v>217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222</v>
      </c>
      <c r="I66" s="426">
        <v>1</v>
      </c>
      <c r="J66" s="427" t="str">
        <f>VLOOKUP(I66,Secteurs!$A$2:$C$4,3)</f>
        <v>Alexis MABOUNDA</v>
      </c>
      <c r="K66" s="464">
        <v>0.25</v>
      </c>
      <c r="L66" s="465"/>
      <c r="M66" s="465"/>
      <c r="N66" s="465"/>
      <c r="O66" s="465">
        <v>0.25</v>
      </c>
      <c r="P66" s="466">
        <v>0.5</v>
      </c>
      <c r="Q66" s="428">
        <f t="shared" si="5"/>
        <v>42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42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46091</v>
      </c>
      <c r="H67" s="425">
        <f t="shared" ref="H67:H137" ca="1" si="10">+IF(A67=1,(+TODAY())-G67,"Sans objet")</f>
        <v>217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46093</v>
      </c>
      <c r="H68" s="425">
        <f t="shared" ca="1" si="10"/>
        <v>215</v>
      </c>
      <c r="I68" s="426">
        <v>1</v>
      </c>
      <c r="J68" s="427" t="str">
        <f>VLOOKUP(I68,Secteurs!$A$2:$C$4,3)</f>
        <v>Alexis MABOUNDA</v>
      </c>
      <c r="K68" s="464">
        <v>0.25</v>
      </c>
      <c r="L68" s="465"/>
      <c r="M68" s="465"/>
      <c r="N68" s="465"/>
      <c r="O68" s="465">
        <v>0.25</v>
      </c>
      <c r="P68" s="466">
        <v>0.5</v>
      </c>
      <c r="Q68" s="428">
        <f t="shared" si="11"/>
        <v>45.5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45.5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225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>
        <v>0.5</v>
      </c>
      <c r="O69" s="465">
        <v>0.5</v>
      </c>
      <c r="P69" s="466"/>
      <c r="Q69" s="428">
        <f t="shared" si="11"/>
        <v>0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84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46093</v>
      </c>
      <c r="H70" s="425">
        <f t="shared" ca="1" si="10"/>
        <v>215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s="565" customFormat="1" ht="21">
      <c r="A71" s="552">
        <f t="shared" si="9"/>
        <v>0</v>
      </c>
      <c r="B71" s="209" t="s">
        <v>325</v>
      </c>
      <c r="C71" s="214" t="s">
        <v>120</v>
      </c>
      <c r="D71" s="202" t="s">
        <v>116</v>
      </c>
      <c r="E71" s="482"/>
      <c r="F71" s="553">
        <f t="shared" si="0"/>
        <v>0</v>
      </c>
      <c r="G71" s="502">
        <v>46085</v>
      </c>
      <c r="H71" s="530" t="str">
        <f t="shared" ca="1" si="10"/>
        <v>Sans objet</v>
      </c>
      <c r="I71" s="503"/>
      <c r="J71" s="554" t="s">
        <v>335</v>
      </c>
      <c r="K71" s="485"/>
      <c r="L71" s="486"/>
      <c r="M71" s="486"/>
      <c r="N71" s="486"/>
      <c r="O71" s="486"/>
      <c r="P71" s="487"/>
      <c r="Q71" s="555">
        <f t="shared" si="11"/>
        <v>0</v>
      </c>
      <c r="R71" s="556">
        <f t="shared" si="11"/>
        <v>0</v>
      </c>
      <c r="S71" s="556">
        <f t="shared" si="11"/>
        <v>0</v>
      </c>
      <c r="T71" s="557">
        <f t="shared" si="11"/>
        <v>0</v>
      </c>
      <c r="U71" s="557">
        <f t="shared" si="11"/>
        <v>0</v>
      </c>
      <c r="V71" s="558">
        <f t="shared" si="11"/>
        <v>0</v>
      </c>
      <c r="W71" s="559">
        <f t="shared" si="6"/>
        <v>0</v>
      </c>
      <c r="X71" s="560"/>
      <c r="Y71" s="561">
        <f t="shared" si="2"/>
        <v>0</v>
      </c>
      <c r="Z71" s="562"/>
      <c r="AA71" s="563"/>
      <c r="AB71" s="562"/>
      <c r="AC71" s="562"/>
      <c r="AD71" s="562"/>
      <c r="AE71" s="562"/>
      <c r="AF71" s="564"/>
      <c r="AG71" s="564"/>
      <c r="AH71" s="562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46093</v>
      </c>
      <c r="H72" s="425">
        <f t="shared" ca="1" si="10"/>
        <v>215</v>
      </c>
      <c r="I72" s="426">
        <v>1</v>
      </c>
      <c r="J72" s="427" t="str">
        <f>VLOOKUP(I72,Secteurs!$A$2:$C$4,3)</f>
        <v>Alexis MABOUNDA</v>
      </c>
      <c r="K72" s="464"/>
      <c r="L72" s="465">
        <v>0.25</v>
      </c>
      <c r="M72" s="465"/>
      <c r="N72" s="465"/>
      <c r="O72" s="465">
        <v>0.5</v>
      </c>
      <c r="P72" s="466">
        <v>0.25</v>
      </c>
      <c r="Q72" s="428">
        <f t="shared" si="11"/>
        <v>0</v>
      </c>
      <c r="R72" s="429">
        <f t="shared" si="11"/>
        <v>38.5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38.5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24</v>
      </c>
      <c r="F73" s="423">
        <f t="shared" si="0"/>
        <v>168</v>
      </c>
      <c r="G73" s="424">
        <v>46094</v>
      </c>
      <c r="H73" s="425">
        <f t="shared" ca="1" si="10"/>
        <v>214</v>
      </c>
      <c r="I73" s="426">
        <v>2</v>
      </c>
      <c r="J73" s="427" t="s">
        <v>334</v>
      </c>
      <c r="K73" s="464">
        <v>0.25</v>
      </c>
      <c r="L73" s="465"/>
      <c r="M73" s="465"/>
      <c r="N73" s="465">
        <v>0.25</v>
      </c>
      <c r="O73" s="465"/>
      <c r="P73" s="466">
        <v>0.5</v>
      </c>
      <c r="Q73" s="428">
        <f t="shared" si="11"/>
        <v>42</v>
      </c>
      <c r="R73" s="429">
        <f t="shared" si="11"/>
        <v>0</v>
      </c>
      <c r="S73" s="429">
        <f t="shared" si="11"/>
        <v>0</v>
      </c>
      <c r="T73" s="434">
        <f t="shared" si="11"/>
        <v>42</v>
      </c>
      <c r="U73" s="434">
        <f t="shared" si="11"/>
        <v>0</v>
      </c>
      <c r="V73" s="435">
        <f t="shared" si="11"/>
        <v>84</v>
      </c>
      <c r="W73" s="436">
        <f t="shared" si="6"/>
        <v>168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46093</v>
      </c>
      <c r="H74" s="425">
        <f t="shared" ca="1" si="10"/>
        <v>215</v>
      </c>
      <c r="I74" s="426">
        <v>1</v>
      </c>
      <c r="J74" s="427" t="str">
        <f>VLOOKUP(I74,Secteurs!$A$2:$C$4,3)</f>
        <v>Alexis MABOUNDA</v>
      </c>
      <c r="K74" s="464">
        <v>0.25</v>
      </c>
      <c r="L74" s="465"/>
      <c r="M74" s="465">
        <v>0.5</v>
      </c>
      <c r="N74" s="465"/>
      <c r="O74" s="465"/>
      <c r="P74" s="466">
        <v>0.25</v>
      </c>
      <c r="Q74" s="428">
        <f t="shared" si="11"/>
        <v>56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56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46094</v>
      </c>
      <c r="H75" s="425">
        <f t="shared" ca="1" si="10"/>
        <v>214</v>
      </c>
      <c r="I75" s="426">
        <v>3</v>
      </c>
      <c r="J75" s="427" t="str">
        <f>VLOOKUP(I75,Secteurs!$A$2:$C$4,3)</f>
        <v>Armel SOKAMBA</v>
      </c>
      <c r="K75" s="464"/>
      <c r="L75" s="465">
        <v>0.25</v>
      </c>
      <c r="M75" s="465"/>
      <c r="N75" s="465">
        <v>0.25</v>
      </c>
      <c r="O75" s="465"/>
      <c r="P75" s="466">
        <v>0.5</v>
      </c>
      <c r="Q75" s="428">
        <f t="shared" si="11"/>
        <v>0</v>
      </c>
      <c r="R75" s="429">
        <f t="shared" si="11"/>
        <v>42</v>
      </c>
      <c r="S75" s="429">
        <f t="shared" si="11"/>
        <v>0</v>
      </c>
      <c r="T75" s="434">
        <f t="shared" si="11"/>
        <v>42</v>
      </c>
      <c r="U75" s="434">
        <f t="shared" si="11"/>
        <v>0</v>
      </c>
      <c r="V75" s="435">
        <f t="shared" si="11"/>
        <v>84</v>
      </c>
      <c r="W75" s="436">
        <f t="shared" si="6"/>
        <v>168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225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225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221</v>
      </c>
      <c r="I78" s="426">
        <v>3</v>
      </c>
      <c r="J78" s="427" t="str">
        <f>VLOOKUP(I78,Secteurs!$A$2:$C$4,3)</f>
        <v>Armel SOKAMBA</v>
      </c>
      <c r="K78" s="464"/>
      <c r="L78" s="465">
        <v>0.25</v>
      </c>
      <c r="M78" s="465"/>
      <c r="N78" s="465">
        <v>0.25</v>
      </c>
      <c r="O78" s="465">
        <v>0.5</v>
      </c>
      <c r="P78" s="466"/>
      <c r="Q78" s="428">
        <f t="shared" si="11"/>
        <v>0</v>
      </c>
      <c r="R78" s="429">
        <f t="shared" si="11"/>
        <v>35</v>
      </c>
      <c r="S78" s="429">
        <f t="shared" si="11"/>
        <v>0</v>
      </c>
      <c r="T78" s="434">
        <f t="shared" si="11"/>
        <v>35</v>
      </c>
      <c r="U78" s="434">
        <f t="shared" si="11"/>
        <v>70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230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223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221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223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222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9" si="12">E84*7</f>
        <v>210</v>
      </c>
      <c r="G84" s="424">
        <v>46091</v>
      </c>
      <c r="H84" s="425">
        <f t="shared" ca="1" si="10"/>
        <v>217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46092</v>
      </c>
      <c r="H85" s="425">
        <f t="shared" ca="1" si="10"/>
        <v>216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46092</v>
      </c>
      <c r="H86" s="425">
        <f t="shared" ca="1" si="10"/>
        <v>216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51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46092</v>
      </c>
      <c r="H87" s="425">
        <f t="shared" ca="1" si="10"/>
        <v>216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46092</v>
      </c>
      <c r="H88" s="425">
        <f t="shared" ca="1" si="10"/>
        <v>216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46092</v>
      </c>
      <c r="H89" s="425">
        <f t="shared" ca="1" si="10"/>
        <v>216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2"/>
        <v>252</v>
      </c>
      <c r="G90" s="424">
        <v>46093</v>
      </c>
      <c r="H90" s="425">
        <f t="shared" ca="1" si="10"/>
        <v>215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63</v>
      </c>
      <c r="U90" s="434">
        <f t="shared" si="11"/>
        <v>63</v>
      </c>
      <c r="V90" s="435">
        <f t="shared" si="11"/>
        <v>126</v>
      </c>
      <c r="W90" s="436">
        <f t="shared" si="14"/>
        <v>252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46092</v>
      </c>
      <c r="H91" s="425">
        <f t="shared" ca="1" si="10"/>
        <v>216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84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224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225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22</v>
      </c>
      <c r="F94" s="423">
        <f t="shared" si="12"/>
        <v>154</v>
      </c>
      <c r="G94" s="424">
        <v>46092</v>
      </c>
      <c r="H94" s="425">
        <f t="shared" ca="1" si="10"/>
        <v>216</v>
      </c>
      <c r="I94" s="426">
        <v>2</v>
      </c>
      <c r="J94" s="427" t="s">
        <v>334</v>
      </c>
      <c r="K94" s="464"/>
      <c r="L94" s="465"/>
      <c r="M94" s="465">
        <v>0.25</v>
      </c>
      <c r="N94" s="465">
        <v>0.25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38.5</v>
      </c>
      <c r="T94" s="434">
        <f t="shared" si="11"/>
        <v>38.5</v>
      </c>
      <c r="U94" s="434">
        <f t="shared" si="11"/>
        <v>0</v>
      </c>
      <c r="V94" s="435">
        <f t="shared" si="11"/>
        <v>77</v>
      </c>
      <c r="W94" s="436">
        <f t="shared" si="14"/>
        <v>154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2"/>
        <v>154</v>
      </c>
      <c r="G95" s="424">
        <v>46094</v>
      </c>
      <c r="H95" s="425">
        <f t="shared" ca="1" si="10"/>
        <v>214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/>
      <c r="O95" s="465">
        <v>0.5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0</v>
      </c>
      <c r="U95" s="434">
        <f t="shared" si="11"/>
        <v>77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222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46091</v>
      </c>
      <c r="H97" s="425">
        <f t="shared" ca="1" si="10"/>
        <v>217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221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49</v>
      </c>
      <c r="V98" s="435">
        <f t="shared" si="11"/>
        <v>0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16</v>
      </c>
      <c r="F99" s="423">
        <f t="shared" si="12"/>
        <v>112</v>
      </c>
      <c r="G99" s="424">
        <v>46093</v>
      </c>
      <c r="H99" s="425">
        <f t="shared" ca="1" si="10"/>
        <v>215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56</v>
      </c>
      <c r="S99" s="429">
        <f t="shared" si="11"/>
        <v>0</v>
      </c>
      <c r="T99" s="434">
        <f t="shared" si="11"/>
        <v>0</v>
      </c>
      <c r="U99" s="434">
        <f t="shared" si="11"/>
        <v>56</v>
      </c>
      <c r="V99" s="435">
        <f t="shared" si="11"/>
        <v>0</v>
      </c>
      <c r="W99" s="436">
        <f t="shared" si="14"/>
        <v>112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10</v>
      </c>
      <c r="F100" s="423">
        <f t="shared" si="12"/>
        <v>70</v>
      </c>
      <c r="G100" s="424">
        <v>46093</v>
      </c>
      <c r="H100" s="425">
        <f t="shared" ca="1" si="10"/>
        <v>215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>
        <v>0.5</v>
      </c>
      <c r="N100" s="465"/>
      <c r="O100" s="465"/>
      <c r="P100" s="466"/>
      <c r="Q100" s="428">
        <f t="shared" si="11"/>
        <v>0</v>
      </c>
      <c r="R100" s="429">
        <f t="shared" si="11"/>
        <v>35</v>
      </c>
      <c r="S100" s="429">
        <f t="shared" si="11"/>
        <v>35</v>
      </c>
      <c r="T100" s="434">
        <f t="shared" si="11"/>
        <v>0</v>
      </c>
      <c r="U100" s="434">
        <f t="shared" si="11"/>
        <v>0</v>
      </c>
      <c r="V100" s="435">
        <f t="shared" si="11"/>
        <v>0</v>
      </c>
      <c r="W100" s="436">
        <f t="shared" si="14"/>
        <v>70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46091</v>
      </c>
      <c r="H101" s="425">
        <f t="shared" ca="1" si="10"/>
        <v>217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46094</v>
      </c>
      <c r="H102" s="425">
        <f t="shared" ca="1" si="10"/>
        <v>214</v>
      </c>
      <c r="I102" s="426">
        <v>3</v>
      </c>
      <c r="J102" s="427" t="str">
        <f>VLOOKUP(I102,Secteurs!$A$2:$C$4,3)</f>
        <v>Armel SOKAMBA</v>
      </c>
      <c r="K102" s="464"/>
      <c r="L102" s="465"/>
      <c r="M102" s="465">
        <v>0.5</v>
      </c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126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46093</v>
      </c>
      <c r="H103" s="425">
        <f t="shared" ca="1" si="10"/>
        <v>215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46094</v>
      </c>
      <c r="H104" s="425">
        <f t="shared" ca="1" si="10"/>
        <v>214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70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46093</v>
      </c>
      <c r="H105" s="425">
        <f t="shared" ca="1" si="10"/>
        <v>215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70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46092</v>
      </c>
      <c r="H106" s="425">
        <f t="shared" ca="1" si="10"/>
        <v>216</v>
      </c>
      <c r="I106" s="426">
        <v>3</v>
      </c>
      <c r="J106" s="427" t="str">
        <f>VLOOKUP(I106,Secteurs!$A$2:$C$4,3)</f>
        <v>Armel SOKAMBA</v>
      </c>
      <c r="K106" s="464"/>
      <c r="L106" s="465">
        <v>0.25</v>
      </c>
      <c r="M106" s="465"/>
      <c r="N106" s="465">
        <v>0.5</v>
      </c>
      <c r="O106" s="465">
        <v>0.25</v>
      </c>
      <c r="P106" s="466"/>
      <c r="Q106" s="428">
        <f t="shared" si="11"/>
        <v>0</v>
      </c>
      <c r="R106" s="429">
        <f t="shared" si="11"/>
        <v>35</v>
      </c>
      <c r="S106" s="429">
        <f t="shared" si="11"/>
        <v>0</v>
      </c>
      <c r="T106" s="434">
        <f t="shared" si="11"/>
        <v>70</v>
      </c>
      <c r="U106" s="434">
        <f t="shared" si="11"/>
        <v>35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223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222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2"/>
        <v>168</v>
      </c>
      <c r="G109" s="424">
        <v>46093</v>
      </c>
      <c r="H109" s="425">
        <f t="shared" ca="1" si="10"/>
        <v>215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34">
        <f t="shared" ref="T109:V149" si="15">+$F109*N109</f>
        <v>42</v>
      </c>
      <c r="U109" s="434">
        <f t="shared" si="15"/>
        <v>42</v>
      </c>
      <c r="V109" s="435">
        <f t="shared" si="15"/>
        <v>42</v>
      </c>
      <c r="W109" s="436">
        <f t="shared" si="14"/>
        <v>168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222</v>
      </c>
      <c r="I110" s="426">
        <v>1</v>
      </c>
      <c r="J110" s="427" t="str">
        <f>VLOOKUP(I110,Secteurs!$A$2:$C$4,3)</f>
        <v>Alexis MABOUNDA</v>
      </c>
      <c r="K110" s="464"/>
      <c r="L110" s="465">
        <v>0.25</v>
      </c>
      <c r="M110" s="465"/>
      <c r="N110" s="465"/>
      <c r="O110" s="465">
        <v>0.25</v>
      </c>
      <c r="P110" s="466">
        <v>0.5</v>
      </c>
      <c r="Q110" s="428">
        <f t="shared" ref="Q110:S149" si="16">+$F110*K110</f>
        <v>0</v>
      </c>
      <c r="R110" s="429">
        <f t="shared" si="16"/>
        <v>35</v>
      </c>
      <c r="S110" s="429">
        <f t="shared" si="16"/>
        <v>0</v>
      </c>
      <c r="T110" s="434">
        <f t="shared" si="15"/>
        <v>0</v>
      </c>
      <c r="U110" s="434">
        <f t="shared" si="15"/>
        <v>35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222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46093</v>
      </c>
      <c r="H112" s="425">
        <f t="shared" ca="1" si="10"/>
        <v>215</v>
      </c>
      <c r="I112" s="426">
        <v>3</v>
      </c>
      <c r="J112" s="427" t="str">
        <f>VLOOKUP(I112,Secteurs!$A$2:$C$4,3)</f>
        <v>Armel SOKAMBA</v>
      </c>
      <c r="K112" s="464"/>
      <c r="L112" s="465">
        <v>0.25</v>
      </c>
      <c r="M112" s="465"/>
      <c r="N112" s="465">
        <v>0.5</v>
      </c>
      <c r="O112" s="465">
        <v>0.25</v>
      </c>
      <c r="P112" s="466"/>
      <c r="Q112" s="428">
        <f t="shared" si="16"/>
        <v>0</v>
      </c>
      <c r="R112" s="429">
        <f t="shared" si="16"/>
        <v>35</v>
      </c>
      <c r="S112" s="429">
        <f t="shared" si="16"/>
        <v>0</v>
      </c>
      <c r="T112" s="434">
        <f t="shared" si="15"/>
        <v>70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223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223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46091</v>
      </c>
      <c r="H115" s="425">
        <f t="shared" ca="1" si="10"/>
        <v>217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224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223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46093</v>
      </c>
      <c r="H118" s="425">
        <f t="shared" ca="1" si="10"/>
        <v>215</v>
      </c>
      <c r="I118" s="443">
        <v>2</v>
      </c>
      <c r="J118" s="444" t="str">
        <f>VLOOKUP(I118,Secteurs!$A$2:$C$4,3)</f>
        <v>Félix OVOURA</v>
      </c>
      <c r="K118" s="464"/>
      <c r="L118" s="465">
        <v>0.5</v>
      </c>
      <c r="M118" s="465"/>
      <c r="N118" s="465"/>
      <c r="O118" s="465"/>
      <c r="P118" s="466">
        <v>0.5</v>
      </c>
      <c r="Q118" s="428">
        <f t="shared" si="16"/>
        <v>0</v>
      </c>
      <c r="R118" s="429">
        <f t="shared" si="16"/>
        <v>84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84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221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222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46092</v>
      </c>
      <c r="H121" s="425">
        <f t="shared" ca="1" si="10"/>
        <v>216</v>
      </c>
      <c r="I121" s="426">
        <v>1</v>
      </c>
      <c r="J121" s="427" t="str">
        <f>VLOOKUP(I121,Secteurs!$A$2:$C$4,3)</f>
        <v>Alexis MABOUNDA</v>
      </c>
      <c r="K121" s="464">
        <v>0.25</v>
      </c>
      <c r="L121" s="465"/>
      <c r="M121" s="465">
        <v>0.25</v>
      </c>
      <c r="N121" s="465"/>
      <c r="O121" s="465">
        <v>0.5</v>
      </c>
      <c r="P121" s="466"/>
      <c r="Q121" s="428">
        <f t="shared" si="16"/>
        <v>10.5</v>
      </c>
      <c r="R121" s="429">
        <f t="shared" si="16"/>
        <v>0</v>
      </c>
      <c r="S121" s="429">
        <f t="shared" si="16"/>
        <v>10.5</v>
      </c>
      <c r="T121" s="434">
        <f t="shared" si="15"/>
        <v>0</v>
      </c>
      <c r="U121" s="434">
        <f t="shared" si="15"/>
        <v>21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46092</v>
      </c>
      <c r="H122" s="425">
        <f t="shared" ca="1" si="10"/>
        <v>216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46092</v>
      </c>
      <c r="H123" s="425">
        <f t="shared" ca="1" si="10"/>
        <v>216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0</v>
      </c>
      <c r="U123" s="434">
        <f t="shared" si="15"/>
        <v>0</v>
      </c>
      <c r="V123" s="435">
        <f t="shared" si="15"/>
        <v>98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46092</v>
      </c>
      <c r="H124" s="425">
        <f t="shared" ca="1" si="10"/>
        <v>216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0.25</v>
      </c>
      <c r="N124" s="465"/>
      <c r="O124" s="465"/>
      <c r="P124" s="466">
        <v>0.25</v>
      </c>
      <c r="Q124" s="428">
        <f t="shared" si="16"/>
        <v>0</v>
      </c>
      <c r="R124" s="429">
        <f t="shared" si="16"/>
        <v>70</v>
      </c>
      <c r="S124" s="429">
        <f t="shared" si="16"/>
        <v>35</v>
      </c>
      <c r="T124" s="434">
        <f t="shared" si="15"/>
        <v>0</v>
      </c>
      <c r="U124" s="434">
        <f t="shared" si="15"/>
        <v>0</v>
      </c>
      <c r="V124" s="435">
        <f t="shared" si="15"/>
        <v>35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46092</v>
      </c>
      <c r="H125" s="425">
        <f t="shared" ca="1" si="10"/>
        <v>216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>
        <v>0.5</v>
      </c>
      <c r="N125" s="465"/>
      <c r="O125" s="465"/>
      <c r="P125" s="466"/>
      <c r="Q125" s="428">
        <f t="shared" si="16"/>
        <v>0</v>
      </c>
      <c r="R125" s="429">
        <f t="shared" si="16"/>
        <v>70</v>
      </c>
      <c r="S125" s="429">
        <f t="shared" si="16"/>
        <v>70</v>
      </c>
      <c r="T125" s="434">
        <f t="shared" si="15"/>
        <v>0</v>
      </c>
      <c r="U125" s="434">
        <f t="shared" si="15"/>
        <v>0</v>
      </c>
      <c r="V125" s="435">
        <f t="shared" si="15"/>
        <v>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20</v>
      </c>
      <c r="F126" s="423">
        <f t="shared" si="12"/>
        <v>140</v>
      </c>
      <c r="G126" s="424">
        <v>46094</v>
      </c>
      <c r="H126" s="425">
        <f t="shared" ca="1" si="10"/>
        <v>214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1</v>
      </c>
      <c r="P126" s="466"/>
      <c r="Q126" s="428">
        <f t="shared" si="16"/>
        <v>0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140</v>
      </c>
      <c r="V126" s="435">
        <f t="shared" si="15"/>
        <v>0</v>
      </c>
      <c r="W126" s="436">
        <f t="shared" si="14"/>
        <v>140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46092</v>
      </c>
      <c r="H127" s="425">
        <f t="shared" ca="1" si="10"/>
        <v>216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35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46094</v>
      </c>
      <c r="H128" s="425">
        <f t="shared" ca="1" si="10"/>
        <v>214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46093</v>
      </c>
      <c r="H129" s="425">
        <f t="shared" ca="1" si="10"/>
        <v>215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46094</v>
      </c>
      <c r="H130" s="425">
        <f ca="1">+IF(A130=1,(+TODAY())-G130,"Sans objet")</f>
        <v>214</v>
      </c>
      <c r="I130" s="426">
        <v>1</v>
      </c>
      <c r="J130" s="427" t="str">
        <f>VLOOKUP(I130,Secteurs!$A$2:$C$4,3)</f>
        <v>Alexis MABOUNDA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28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9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46094</v>
      </c>
      <c r="H131" s="425">
        <f ca="1">+IF(A131=1,(+TODAY())-G131,"Sans objet")</f>
        <v>214</v>
      </c>
      <c r="I131" s="426">
        <v>1</v>
      </c>
      <c r="J131" s="427" t="str">
        <f>VLOOKUP(I131,Secteurs!$A$2:$C$4,3)</f>
        <v>Alexis MABOUNDA</v>
      </c>
      <c r="K131" s="464"/>
      <c r="L131" s="566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46093</v>
      </c>
      <c r="H132" s="425">
        <f t="shared" ref="H132:H135" ca="1" si="18">+IF(A132=1,(+TODAY())-G132,"Sans objet")</f>
        <v>215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46093</v>
      </c>
      <c r="H133" s="425">
        <f t="shared" ca="1" si="18"/>
        <v>215</v>
      </c>
      <c r="I133" s="426">
        <v>2</v>
      </c>
      <c r="J133" s="427" t="s">
        <v>334</v>
      </c>
      <c r="K133" s="464"/>
      <c r="L133" s="465"/>
      <c r="M133" s="465">
        <v>0.5</v>
      </c>
      <c r="N133" s="465"/>
      <c r="O133" s="465"/>
      <c r="P133" s="466">
        <v>0.5</v>
      </c>
      <c r="Q133" s="428">
        <f t="shared" si="16"/>
        <v>0</v>
      </c>
      <c r="R133" s="429">
        <f t="shared" si="16"/>
        <v>0</v>
      </c>
      <c r="S133" s="429">
        <f t="shared" si="16"/>
        <v>42</v>
      </c>
      <c r="T133" s="434">
        <f t="shared" si="15"/>
        <v>0</v>
      </c>
      <c r="U133" s="434">
        <f t="shared" si="15"/>
        <v>0</v>
      </c>
      <c r="V133" s="435">
        <f t="shared" si="15"/>
        <v>42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46092</v>
      </c>
      <c r="H134" s="425">
        <f t="shared" ca="1" si="18"/>
        <v>216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46091</v>
      </c>
      <c r="H135" s="425">
        <f t="shared" ca="1" si="18"/>
        <v>217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2"/>
        <v>14</v>
      </c>
      <c r="G136" s="424">
        <v>46092</v>
      </c>
      <c r="H136" s="533">
        <f t="shared" ca="1" si="10"/>
        <v>216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16"/>
        <v>0</v>
      </c>
      <c r="R136" s="429">
        <f t="shared" si="16"/>
        <v>0</v>
      </c>
      <c r="S136" s="429">
        <f t="shared" si="16"/>
        <v>14</v>
      </c>
      <c r="T136" s="434">
        <f t="shared" si="15"/>
        <v>0</v>
      </c>
      <c r="U136" s="434">
        <f t="shared" si="15"/>
        <v>0</v>
      </c>
      <c r="V136" s="435">
        <f t="shared" si="15"/>
        <v>0</v>
      </c>
      <c r="W136" s="436">
        <f t="shared" si="14"/>
        <v>14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46093</v>
      </c>
      <c r="H137" s="530">
        <f t="shared" ca="1" si="10"/>
        <v>215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28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46094</v>
      </c>
      <c r="H138" s="425">
        <f ca="1">+IF(A138=1,(+TODAY())-G138,"Sans objet")</f>
        <v>214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9" ca="1" si="19">+IF(A139=1,(+TODAY())-G139,"Sans objet")</f>
        <v>225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225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46093</v>
      </c>
      <c r="H141" s="425">
        <f t="shared" ca="1" si="19"/>
        <v>215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221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46093</v>
      </c>
      <c r="H143" s="425">
        <f t="shared" ca="1" si="19"/>
        <v>215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46093</v>
      </c>
      <c r="H144" s="425">
        <f t="shared" ca="1" si="19"/>
        <v>215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46094</v>
      </c>
      <c r="H145" s="425">
        <f t="shared" ca="1" si="19"/>
        <v>214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225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16"/>
        <v>0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7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2"/>
        <v>70</v>
      </c>
      <c r="G147" s="424">
        <v>46093</v>
      </c>
      <c r="H147" s="425">
        <f t="shared" ca="1" si="19"/>
        <v>215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16"/>
        <v>70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70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si="12"/>
        <v>35</v>
      </c>
      <c r="G148" s="424">
        <v>46083</v>
      </c>
      <c r="H148" s="425">
        <f t="shared" ca="1" si="19"/>
        <v>225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16"/>
        <v>0</v>
      </c>
      <c r="R148" s="429">
        <f t="shared" si="16"/>
        <v>17.5</v>
      </c>
      <c r="S148" s="429">
        <f t="shared" si="16"/>
        <v>0</v>
      </c>
      <c r="T148" s="450">
        <f t="shared" si="15"/>
        <v>0</v>
      </c>
      <c r="U148" s="450">
        <f t="shared" si="15"/>
        <v>17.5</v>
      </c>
      <c r="V148" s="451">
        <f t="shared" si="15"/>
        <v>0</v>
      </c>
      <c r="W148" s="436">
        <f t="shared" si="14"/>
        <v>35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f t="shared" si="17"/>
        <v>1</v>
      </c>
      <c r="B149" s="445" t="s">
        <v>357</v>
      </c>
      <c r="C149" s="442" t="s">
        <v>35</v>
      </c>
      <c r="D149" s="442" t="s">
        <v>36</v>
      </c>
      <c r="E149" s="446">
        <v>22</v>
      </c>
      <c r="F149" s="423">
        <f t="shared" si="12"/>
        <v>154</v>
      </c>
      <c r="G149" s="424">
        <v>46092</v>
      </c>
      <c r="H149" s="425">
        <f t="shared" ca="1" si="19"/>
        <v>216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16"/>
        <v>0</v>
      </c>
      <c r="R149" s="429">
        <f t="shared" si="16"/>
        <v>0</v>
      </c>
      <c r="S149" s="429">
        <f t="shared" si="16"/>
        <v>0</v>
      </c>
      <c r="T149" s="450">
        <f t="shared" si="15"/>
        <v>77</v>
      </c>
      <c r="U149" s="450">
        <f t="shared" si="15"/>
        <v>77</v>
      </c>
      <c r="V149" s="451">
        <f t="shared" si="15"/>
        <v>0</v>
      </c>
      <c r="W149" s="436">
        <f t="shared" si="14"/>
        <v>154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436">
        <f t="shared" si="14"/>
        <v>0</v>
      </c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147</v>
      </c>
      <c r="B151" s="341"/>
      <c r="C151" s="341"/>
      <c r="D151" s="404"/>
      <c r="E151" s="342">
        <f>SUBTOTAL(9,E2:E150)</f>
        <v>2860</v>
      </c>
      <c r="F151" s="456">
        <f>SUBTOTAL(9,F2:F150)</f>
        <v>20020</v>
      </c>
      <c r="G151" s="343"/>
      <c r="H151" s="344">
        <f ca="1">(SUBTOTAL(9,H2:H150))/A151</f>
        <v>218.39455782312925</v>
      </c>
      <c r="I151" s="345"/>
      <c r="J151" s="345"/>
      <c r="K151" s="346">
        <f>(SUBTOTAL(9,K2:K150))/P$161</f>
        <v>0.42916666666666664</v>
      </c>
      <c r="L151" s="347">
        <f>(SUBTOTAL(9,L2:L150))/Q$161</f>
        <v>0.4140625</v>
      </c>
      <c r="M151" s="347">
        <f>(SUBTOTAL(9,M2:M150))/S$161</f>
        <v>0.48275862068965519</v>
      </c>
      <c r="N151" s="347">
        <f>(SUBTOTAL(9,N2:N150))/T$161</f>
        <v>0.40086206896551724</v>
      </c>
      <c r="O151" s="347">
        <f>(SUBTOTAL(9,O2:O150))/U$161</f>
        <v>0.45454545454545453</v>
      </c>
      <c r="P151" s="348">
        <f>(SUBTOTAL(9,P2:P150))/V$161</f>
        <v>0.48310810810810811</v>
      </c>
      <c r="Q151" s="457">
        <f t="shared" ref="Q151:V151" si="20">SUBTOTAL(9,Q2:Q150)</f>
        <v>3755.5</v>
      </c>
      <c r="R151" s="457">
        <f t="shared" si="20"/>
        <v>1428</v>
      </c>
      <c r="S151" s="457">
        <f t="shared" si="20"/>
        <v>1333.5</v>
      </c>
      <c r="T151" s="457">
        <f t="shared" si="20"/>
        <v>3241</v>
      </c>
      <c r="U151" s="457">
        <f t="shared" si="20"/>
        <v>4571</v>
      </c>
      <c r="V151" s="457">
        <f t="shared" si="20"/>
        <v>5691</v>
      </c>
      <c r="W151" s="436">
        <f t="shared" si="14"/>
        <v>20020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0.1875874125874126</v>
      </c>
      <c r="R152" s="460">
        <f>R151/F151</f>
        <v>7.1328671328671323E-2</v>
      </c>
      <c r="S152" s="460">
        <f>S151/F151</f>
        <v>6.6608391608391604E-2</v>
      </c>
      <c r="T152" s="460">
        <f>T151/F151</f>
        <v>0.16188811188811189</v>
      </c>
      <c r="U152" s="460">
        <f>U151/F151</f>
        <v>0.22832167832167832</v>
      </c>
      <c r="V152" s="460">
        <f>V151/F151</f>
        <v>0.28426573426573426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3755.5</v>
      </c>
      <c r="C155" s="360"/>
      <c r="D155" s="407"/>
      <c r="E155" s="361">
        <f>B155/$F$151</f>
        <v>0.1875874125874126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1">+SUMIF(K$2:K$150,$O155,$A$2:$A$150)</f>
        <v>25</v>
      </c>
      <c r="Q155" s="364">
        <f t="shared" si="21"/>
        <v>17</v>
      </c>
      <c r="R155" s="365">
        <f>+P155+Q155</f>
        <v>42</v>
      </c>
      <c r="S155" s="365">
        <f t="shared" ref="S155:V158" si="22">+SUMIF(M$2:M$150,$O155,$A$2:$A$150)</f>
        <v>14</v>
      </c>
      <c r="T155" s="365">
        <f t="shared" si="22"/>
        <v>31</v>
      </c>
      <c r="U155" s="365">
        <f t="shared" si="22"/>
        <v>28</v>
      </c>
      <c r="V155" s="365">
        <f t="shared" si="22"/>
        <v>20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1428</v>
      </c>
      <c r="C156" s="369"/>
      <c r="D156" s="408"/>
      <c r="E156" s="370">
        <f t="shared" ref="E156" si="23">B156/$F$151</f>
        <v>7.1328671328671323E-2</v>
      </c>
      <c r="F156" s="107"/>
      <c r="G156" s="107"/>
      <c r="H156" s="107"/>
      <c r="I156" s="107"/>
      <c r="J156" s="107"/>
      <c r="O156" s="362">
        <v>0.5</v>
      </c>
      <c r="P156" s="363">
        <f t="shared" si="21"/>
        <v>31</v>
      </c>
      <c r="Q156" s="364">
        <f t="shared" si="21"/>
        <v>12</v>
      </c>
      <c r="R156" s="365">
        <f t="shared" ref="R156:R158" si="24">+P156+Q156</f>
        <v>43</v>
      </c>
      <c r="S156" s="365">
        <f t="shared" si="22"/>
        <v>9</v>
      </c>
      <c r="T156" s="365">
        <f t="shared" si="22"/>
        <v>23</v>
      </c>
      <c r="U156" s="365">
        <f t="shared" si="22"/>
        <v>42</v>
      </c>
      <c r="V156" s="365">
        <f t="shared" si="22"/>
        <v>45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24</v>
      </c>
      <c r="B157" s="372">
        <f>B155+B156</f>
        <v>5183.5</v>
      </c>
      <c r="C157" s="372"/>
      <c r="D157" s="409"/>
      <c r="E157" s="373">
        <f>B157/$F$151</f>
        <v>0.25891608391608389</v>
      </c>
      <c r="F157" s="374">
        <f>+E157-R162</f>
        <v>-6.3900385328957143E-3</v>
      </c>
      <c r="G157" s="374"/>
      <c r="H157" s="374"/>
      <c r="I157" s="375"/>
      <c r="J157" s="375"/>
      <c r="O157" s="362">
        <v>0.75</v>
      </c>
      <c r="P157" s="363">
        <f t="shared" si="21"/>
        <v>0</v>
      </c>
      <c r="Q157" s="364">
        <f t="shared" si="21"/>
        <v>0</v>
      </c>
      <c r="R157" s="365">
        <f t="shared" si="24"/>
        <v>0</v>
      </c>
      <c r="S157" s="365">
        <f t="shared" si="22"/>
        <v>0</v>
      </c>
      <c r="T157" s="365">
        <f t="shared" si="22"/>
        <v>0</v>
      </c>
      <c r="U157" s="365">
        <f t="shared" si="22"/>
        <v>0</v>
      </c>
      <c r="V157" s="365">
        <f t="shared" si="22"/>
        <v>3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>
      <c r="A158" s="324" t="s">
        <v>26</v>
      </c>
      <c r="B158" s="372">
        <f>S151</f>
        <v>1333.5</v>
      </c>
      <c r="C158" s="372"/>
      <c r="D158" s="409"/>
      <c r="E158" s="373">
        <f>B158/$F$151</f>
        <v>6.6608391608391604E-2</v>
      </c>
      <c r="F158" s="374">
        <f>+E158-S162</f>
        <v>-2.8629703629703629E-2</v>
      </c>
      <c r="G158" s="374"/>
      <c r="H158" s="374"/>
      <c r="I158" s="375"/>
      <c r="J158" s="375"/>
      <c r="O158" s="362">
        <v>1</v>
      </c>
      <c r="P158" s="363">
        <f t="shared" si="21"/>
        <v>4</v>
      </c>
      <c r="Q158" s="364">
        <f t="shared" si="21"/>
        <v>3</v>
      </c>
      <c r="R158" s="365">
        <f t="shared" si="24"/>
        <v>7</v>
      </c>
      <c r="S158" s="365">
        <f t="shared" si="22"/>
        <v>6</v>
      </c>
      <c r="T158" s="365">
        <f t="shared" si="22"/>
        <v>4</v>
      </c>
      <c r="U158" s="365">
        <f t="shared" si="22"/>
        <v>7</v>
      </c>
      <c r="V158" s="365">
        <f t="shared" si="22"/>
        <v>6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>
      <c r="A159" s="324" t="s">
        <v>27</v>
      </c>
      <c r="B159" s="372">
        <f>T151</f>
        <v>3241</v>
      </c>
      <c r="C159" s="372"/>
      <c r="D159" s="409"/>
      <c r="E159" s="373">
        <f>B159/$F$151</f>
        <v>0.16188811188811189</v>
      </c>
      <c r="F159" s="374">
        <f>+E159-T162</f>
        <v>3.7248465819894327E-3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0.42916666666666664</v>
      </c>
      <c r="Q159" s="378">
        <f t="shared" ref="Q159:T159" si="25">+SUMPRODUCT($O$155:$O$158,Q155:Q158)/Q161</f>
        <v>0.4140625</v>
      </c>
      <c r="R159" s="379">
        <f t="shared" si="25"/>
        <v>0.42391304347826086</v>
      </c>
      <c r="S159" s="379">
        <f>+SUMPRODUCT($O$155:$O$158,S155:S158)/S161</f>
        <v>0.48275862068965519</v>
      </c>
      <c r="T159" s="379">
        <f t="shared" si="25"/>
        <v>0.40086206896551724</v>
      </c>
      <c r="U159" s="379">
        <f>+SUMPRODUCT($O$155:$O$158,U155:U158)/U161</f>
        <v>0.45454545454545453</v>
      </c>
      <c r="V159" s="379">
        <f>+SUMPRODUCT($O$155:$O$158,V155:V158)/V161</f>
        <v>0.48310810810810811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28</v>
      </c>
      <c r="B160" s="381">
        <f>U151</f>
        <v>4571</v>
      </c>
      <c r="C160" s="381"/>
      <c r="D160" s="410"/>
      <c r="E160" s="373">
        <f>B160/$F$151</f>
        <v>0.22832167832167832</v>
      </c>
      <c r="F160" s="374">
        <f>+E160-U162</f>
        <v>-9.773559773559759E-3</v>
      </c>
      <c r="G160" s="374"/>
      <c r="H160" s="374"/>
      <c r="I160" s="375" t="s">
        <v>274</v>
      </c>
      <c r="J160" s="375"/>
      <c r="O160" s="376"/>
      <c r="P160" s="382">
        <f>+K151</f>
        <v>0.42916666666666664</v>
      </c>
      <c r="Q160" s="383">
        <f>+L151</f>
        <v>0.4140625</v>
      </c>
      <c r="R160" s="384">
        <f>+(P160*P161+Q160*Q161)/R161</f>
        <v>0.42391304347826086</v>
      </c>
      <c r="S160" s="384">
        <f>+M151</f>
        <v>0.48275862068965519</v>
      </c>
      <c r="T160" s="384">
        <f>+N151</f>
        <v>0.40086206896551724</v>
      </c>
      <c r="U160" s="384">
        <f>+O151</f>
        <v>0.45454545454545453</v>
      </c>
      <c r="V160" s="384">
        <f>+P151</f>
        <v>0.48310810810810811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29</v>
      </c>
      <c r="B161" s="381">
        <f>V151</f>
        <v>5691</v>
      </c>
      <c r="C161" s="381"/>
      <c r="D161" s="410"/>
      <c r="E161" s="373">
        <f>B161/$F$151</f>
        <v>0.28426573426573426</v>
      </c>
      <c r="F161" s="374">
        <f>+E161-V162</f>
        <v>4.1068455354169642E-2</v>
      </c>
      <c r="G161" s="374"/>
      <c r="H161" s="374"/>
      <c r="I161" s="375"/>
      <c r="J161" s="375"/>
      <c r="N161" s="385">
        <f>+A151</f>
        <v>147</v>
      </c>
      <c r="O161" s="386" t="s">
        <v>272</v>
      </c>
      <c r="P161" s="387">
        <f>SUM(P155:P158)</f>
        <v>60</v>
      </c>
      <c r="Q161" s="387">
        <f>SUM(Q155:Q158)</f>
        <v>32</v>
      </c>
      <c r="R161" s="388">
        <f>SUM(R155:R158)</f>
        <v>92</v>
      </c>
      <c r="S161" s="387">
        <f>SUM(S155:S158)</f>
        <v>29</v>
      </c>
      <c r="T161" s="387">
        <f t="shared" ref="T161" si="26">SUM(T155:T158)</f>
        <v>58</v>
      </c>
      <c r="U161" s="387">
        <f>SUM(U155:U158)</f>
        <v>77</v>
      </c>
      <c r="V161" s="387">
        <f>SUM(V155:V158)</f>
        <v>74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0" t="s">
        <v>30</v>
      </c>
      <c r="B162" s="391">
        <f>SUM(B157:B161)</f>
        <v>20020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0.17517006802721088</v>
      </c>
      <c r="Q162" s="396">
        <f t="shared" ref="Q162:V162" si="27">+(Q160*Q161)/$N$161</f>
        <v>9.013605442176871E-2</v>
      </c>
      <c r="R162" s="373">
        <f>+Q162+P162</f>
        <v>0.26530612244897961</v>
      </c>
      <c r="S162" s="373">
        <f t="shared" si="27"/>
        <v>9.5238095238095233E-2</v>
      </c>
      <c r="T162" s="373">
        <f t="shared" si="27"/>
        <v>0.15816326530612246</v>
      </c>
      <c r="U162" s="373">
        <f t="shared" si="27"/>
        <v>0.23809523809523808</v>
      </c>
      <c r="V162" s="373">
        <f t="shared" si="27"/>
        <v>0.24319727891156462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C1:C166" xr:uid="{8E4F78C8-FE71-448F-860A-AAA04EFE72A9}"/>
  <mergeCells count="4">
    <mergeCell ref="AA22:AH22"/>
    <mergeCell ref="AA30:AH30"/>
    <mergeCell ref="AA34:AH34"/>
    <mergeCell ref="AB75:AC75"/>
  </mergeCells>
  <conditionalFormatting sqref="H2:H149">
    <cfRule type="cellIs" dxfId="257" priority="4" operator="lessThan">
      <formula>7</formula>
    </cfRule>
    <cfRule type="cellIs" dxfId="256" priority="5" operator="between">
      <formula>14</formula>
      <formula>7</formula>
    </cfRule>
    <cfRule type="cellIs" dxfId="255" priority="6" operator="greaterThan">
      <formula>14</formula>
    </cfRule>
  </conditionalFormatting>
  <conditionalFormatting sqref="H151">
    <cfRule type="cellIs" dxfId="254" priority="1" operator="lessThan">
      <formula>7</formula>
    </cfRule>
    <cfRule type="cellIs" dxfId="253" priority="2" operator="between">
      <formula>14</formula>
      <formula>7</formula>
    </cfRule>
    <cfRule type="cellIs" dxfId="25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089B-9138-4EA5-B148-B9574A0E0535}">
  <dimension ref="A1:AI167"/>
  <sheetViews>
    <sheetView zoomScaleNormal="100" workbookViewId="0">
      <pane xSplit="6" ySplit="1" topLeftCell="Z13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710937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4" si="0">E2*7</f>
        <v>112</v>
      </c>
      <c r="G2" s="424">
        <v>46098</v>
      </c>
      <c r="H2" s="425">
        <f ca="1">+IF(A2=1,(+TODAY())-G2,"Sans objet")</f>
        <v>210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4" si="2">+W2-F2</f>
        <v>0</v>
      </c>
      <c r="Z2" s="306"/>
      <c r="AA2" s="314">
        <v>9</v>
      </c>
      <c r="AB2" s="309">
        <v>0.34106769016050242</v>
      </c>
      <c r="AC2" s="310">
        <v>7.7808792742498259E-2</v>
      </c>
      <c r="AD2" s="495">
        <f t="shared" ref="AD2:AD4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208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10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46100</v>
      </c>
      <c r="H4" s="425">
        <f t="shared" ca="1" si="5"/>
        <v>208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6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6" si="7">SUM(Q4:V4)</f>
        <v>280</v>
      </c>
      <c r="X4" s="437"/>
      <c r="Y4" s="453">
        <f t="shared" si="2"/>
        <v>0</v>
      </c>
      <c r="AA4" s="314">
        <v>11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5"/>
        <v>215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6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7"/>
        <v>168</v>
      </c>
      <c r="X5" s="437"/>
      <c r="Y5" s="453">
        <f t="shared" si="2"/>
        <v>0</v>
      </c>
      <c r="Z5" s="107"/>
      <c r="AA5" s="314">
        <v>12</v>
      </c>
      <c r="AB5" s="309">
        <v>0.17</v>
      </c>
      <c r="AC5" s="310">
        <v>7.0000000000000007E-2</v>
      </c>
      <c r="AD5" s="495">
        <f t="shared" ref="AD5" si="8">SUM(AB5:AC5)</f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210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9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209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46099</v>
      </c>
      <c r="H8" s="425">
        <f t="shared" ca="1" si="5"/>
        <v>209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46100</v>
      </c>
      <c r="H9" s="425">
        <f t="shared" ca="1" si="5"/>
        <v>208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46099</v>
      </c>
      <c r="H10" s="425">
        <f t="shared" ca="1" si="5"/>
        <v>209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46099</v>
      </c>
      <c r="H11" s="425">
        <f t="shared" ca="1" si="5"/>
        <v>209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6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208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46101</v>
      </c>
      <c r="H13" s="425">
        <f t="shared" ca="1" si="5"/>
        <v>207</v>
      </c>
      <c r="I13" s="426">
        <v>3</v>
      </c>
      <c r="J13" s="427" t="str">
        <f>VLOOKUP(I13,Secteurs!$A$2:$C$4,3)</f>
        <v>Armel SOKAMBA</v>
      </c>
      <c r="K13" s="464"/>
      <c r="L13" s="465"/>
      <c r="M13" s="465"/>
      <c r="N13" s="465"/>
      <c r="O13" s="465">
        <v>0.5</v>
      </c>
      <c r="P13" s="466">
        <v>0.5</v>
      </c>
      <c r="Q13" s="428">
        <f t="shared" si="6"/>
        <v>0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126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208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208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46099</v>
      </c>
      <c r="H16" s="425">
        <f t="shared" ca="1" si="5"/>
        <v>209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6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209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209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46093</v>
      </c>
      <c r="H20" s="425">
        <f t="shared" ca="1" si="5"/>
        <v>215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46101</v>
      </c>
      <c r="H22" s="425">
        <f t="shared" ca="1" si="5"/>
        <v>207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84</v>
      </c>
      <c r="V22" s="435">
        <f t="shared" si="1"/>
        <v>0</v>
      </c>
      <c r="W22" s="436">
        <f t="shared" si="7"/>
        <v>168</v>
      </c>
      <c r="X22" s="437"/>
      <c r="Y22" s="454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208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209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209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209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210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210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209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208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208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208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46100</v>
      </c>
      <c r="H33" s="425">
        <f t="shared" ca="1" si="5"/>
        <v>208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46099</v>
      </c>
      <c r="H34" s="425">
        <f t="shared" ca="1" si="5"/>
        <v>209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6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7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46099</v>
      </c>
      <c r="H35" s="425">
        <f t="shared" ca="1" si="5"/>
        <v>209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6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46101</v>
      </c>
      <c r="H36" s="425">
        <f t="shared" ca="1" si="5"/>
        <v>207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>
        <v>0.25</v>
      </c>
      <c r="O36" s="465"/>
      <c r="P36" s="466">
        <v>0.25</v>
      </c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38.5</v>
      </c>
      <c r="U36" s="434">
        <f t="shared" si="1"/>
        <v>0</v>
      </c>
      <c r="V36" s="435">
        <f t="shared" si="1"/>
        <v>38.5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209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209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46099</v>
      </c>
      <c r="H39" s="425">
        <f t="shared" ca="1" si="5"/>
        <v>209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56</v>
      </c>
      <c r="R39" s="429">
        <f t="shared" si="6"/>
        <v>0</v>
      </c>
      <c r="S39" s="429">
        <f t="shared" si="6"/>
        <v>56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209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208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208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209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209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209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209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10</v>
      </c>
      <c r="F48" s="423">
        <f t="shared" si="0"/>
        <v>70</v>
      </c>
      <c r="G48" s="424">
        <v>46100</v>
      </c>
      <c r="H48" s="425">
        <f t="shared" ca="1" si="5"/>
        <v>208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35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35</v>
      </c>
      <c r="W48" s="436">
        <f t="shared" si="7"/>
        <v>70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46100</v>
      </c>
      <c r="H49" s="425">
        <f t="shared" ca="1" si="5"/>
        <v>208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46098</v>
      </c>
      <c r="H50" s="425">
        <f t="shared" ca="1" si="5"/>
        <v>210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6"/>
        <v>63</v>
      </c>
      <c r="R50" s="429">
        <f t="shared" si="6"/>
        <v>0</v>
      </c>
      <c r="S50" s="429">
        <f t="shared" si="6"/>
        <v>0</v>
      </c>
      <c r="T50" s="434">
        <f>+$F50*N50</f>
        <v>0</v>
      </c>
      <c r="U50" s="434">
        <f t="shared" si="6"/>
        <v>0</v>
      </c>
      <c r="V50" s="435">
        <f t="shared" si="6"/>
        <v>63</v>
      </c>
      <c r="W50" s="436">
        <f t="shared" si="7"/>
        <v>126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209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209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232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210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46098</v>
      </c>
      <c r="H56" s="425">
        <f t="shared" ca="1" si="5"/>
        <v>210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>
        <v>0.25</v>
      </c>
      <c r="P56" s="466"/>
      <c r="Q56" s="428">
        <f t="shared" si="6"/>
        <v>98</v>
      </c>
      <c r="R56" s="429">
        <f t="shared" si="6"/>
        <v>49</v>
      </c>
      <c r="S56" s="429">
        <f t="shared" si="6"/>
        <v>0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210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208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208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208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208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208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210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209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208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10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1">+IF(A68=1,(+TODAY())-G68,"Sans objet")</f>
        <v>209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2">+$F68*K68</f>
        <v>0</v>
      </c>
      <c r="R68" s="429">
        <f t="shared" si="12"/>
        <v>0</v>
      </c>
      <c r="S68" s="429">
        <f t="shared" si="12"/>
        <v>0</v>
      </c>
      <c r="T68" s="434">
        <f t="shared" si="12"/>
        <v>0</v>
      </c>
      <c r="U68" s="434">
        <f t="shared" si="12"/>
        <v>0</v>
      </c>
      <c r="V68" s="435">
        <f t="shared" si="12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1"/>
        <v>208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2"/>
        <v>45.5</v>
      </c>
      <c r="R69" s="429">
        <f t="shared" si="12"/>
        <v>0</v>
      </c>
      <c r="S69" s="429">
        <f t="shared" si="12"/>
        <v>0</v>
      </c>
      <c r="T69" s="434">
        <f t="shared" si="12"/>
        <v>0</v>
      </c>
      <c r="U69" s="434">
        <f t="shared" si="12"/>
        <v>45.5</v>
      </c>
      <c r="V69" s="435">
        <f t="shared" si="12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0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1"/>
        <v>225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2"/>
        <v>0</v>
      </c>
      <c r="R70" s="429">
        <f t="shared" si="12"/>
        <v>0</v>
      </c>
      <c r="S70" s="429">
        <f t="shared" si="12"/>
        <v>0</v>
      </c>
      <c r="T70" s="434">
        <f t="shared" si="12"/>
        <v>84</v>
      </c>
      <c r="U70" s="434">
        <f t="shared" si="12"/>
        <v>84</v>
      </c>
      <c r="V70" s="435">
        <f t="shared" si="12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0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1"/>
        <v>208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2"/>
        <v>0</v>
      </c>
      <c r="R71" s="429">
        <f t="shared" si="12"/>
        <v>0</v>
      </c>
      <c r="S71" s="429">
        <f t="shared" si="12"/>
        <v>0</v>
      </c>
      <c r="T71" s="434">
        <f t="shared" si="12"/>
        <v>0</v>
      </c>
      <c r="U71" s="434">
        <f t="shared" si="12"/>
        <v>0</v>
      </c>
      <c r="V71" s="435">
        <f t="shared" si="12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>
      <c r="A72" s="552">
        <f t="shared" si="10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1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2"/>
        <v>0</v>
      </c>
      <c r="R72" s="556">
        <f t="shared" si="12"/>
        <v>0</v>
      </c>
      <c r="S72" s="556">
        <f t="shared" si="12"/>
        <v>0</v>
      </c>
      <c r="T72" s="557">
        <f t="shared" si="12"/>
        <v>0</v>
      </c>
      <c r="U72" s="557">
        <f t="shared" si="12"/>
        <v>0</v>
      </c>
      <c r="V72" s="558">
        <f t="shared" si="12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75">
      <c r="A73" s="422">
        <f t="shared" si="10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1"/>
        <v>207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2"/>
        <v>0</v>
      </c>
      <c r="R73" s="429">
        <f t="shared" si="12"/>
        <v>38.5</v>
      </c>
      <c r="S73" s="429">
        <f t="shared" si="12"/>
        <v>0</v>
      </c>
      <c r="T73" s="434">
        <f t="shared" si="12"/>
        <v>0</v>
      </c>
      <c r="U73" s="434">
        <f t="shared" si="12"/>
        <v>77</v>
      </c>
      <c r="V73" s="435">
        <f t="shared" si="12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10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1"/>
        <v>207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2"/>
        <v>42</v>
      </c>
      <c r="R74" s="429">
        <f t="shared" si="12"/>
        <v>0</v>
      </c>
      <c r="S74" s="429">
        <f t="shared" si="12"/>
        <v>0</v>
      </c>
      <c r="T74" s="434">
        <f t="shared" si="12"/>
        <v>42</v>
      </c>
      <c r="U74" s="434">
        <f t="shared" si="12"/>
        <v>0</v>
      </c>
      <c r="V74" s="435">
        <f t="shared" si="12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1"/>
        <v>208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2"/>
        <v>56</v>
      </c>
      <c r="R75" s="429">
        <f t="shared" si="12"/>
        <v>0</v>
      </c>
      <c r="S75" s="429">
        <f t="shared" si="12"/>
        <v>112</v>
      </c>
      <c r="T75" s="434">
        <f t="shared" si="12"/>
        <v>0</v>
      </c>
      <c r="U75" s="434">
        <f t="shared" si="12"/>
        <v>0</v>
      </c>
      <c r="V75" s="435">
        <f t="shared" si="12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10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1"/>
        <v>214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2"/>
        <v>0</v>
      </c>
      <c r="R76" s="429">
        <f t="shared" si="12"/>
        <v>42</v>
      </c>
      <c r="S76" s="429">
        <f t="shared" si="12"/>
        <v>0</v>
      </c>
      <c r="T76" s="434">
        <f t="shared" si="12"/>
        <v>42</v>
      </c>
      <c r="U76" s="434">
        <f t="shared" si="12"/>
        <v>0</v>
      </c>
      <c r="V76" s="435">
        <f t="shared" si="12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1"/>
        <v>208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2"/>
        <v>0</v>
      </c>
      <c r="R77" s="429">
        <f t="shared" si="12"/>
        <v>42</v>
      </c>
      <c r="S77" s="429">
        <f t="shared" si="12"/>
        <v>0</v>
      </c>
      <c r="T77" s="434">
        <f t="shared" si="12"/>
        <v>42</v>
      </c>
      <c r="U77" s="434">
        <f t="shared" si="12"/>
        <v>0</v>
      </c>
      <c r="V77" s="435">
        <f t="shared" si="12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1"/>
        <v>208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2"/>
        <v>0</v>
      </c>
      <c r="R78" s="429">
        <f t="shared" si="12"/>
        <v>56</v>
      </c>
      <c r="S78" s="429">
        <f t="shared" si="12"/>
        <v>0</v>
      </c>
      <c r="T78" s="434">
        <f t="shared" si="12"/>
        <v>0</v>
      </c>
      <c r="U78" s="434">
        <f t="shared" si="12"/>
        <v>0</v>
      </c>
      <c r="V78" s="435">
        <f t="shared" si="12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1"/>
        <v>209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2"/>
        <v>0</v>
      </c>
      <c r="R79" s="429">
        <f t="shared" si="12"/>
        <v>0</v>
      </c>
      <c r="S79" s="429">
        <f t="shared" si="12"/>
        <v>0</v>
      </c>
      <c r="T79" s="434">
        <f t="shared" si="12"/>
        <v>35</v>
      </c>
      <c r="U79" s="434">
        <f t="shared" si="12"/>
        <v>70</v>
      </c>
      <c r="V79" s="435">
        <f t="shared" si="12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1"/>
        <v>230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2"/>
        <v>84</v>
      </c>
      <c r="R80" s="429">
        <f t="shared" si="12"/>
        <v>0</v>
      </c>
      <c r="S80" s="429">
        <f t="shared" si="12"/>
        <v>0</v>
      </c>
      <c r="T80" s="434">
        <f t="shared" si="12"/>
        <v>0</v>
      </c>
      <c r="U80" s="434">
        <f t="shared" si="12"/>
        <v>0</v>
      </c>
      <c r="V80" s="435">
        <f t="shared" si="12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1"/>
        <v>210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2"/>
        <v>0</v>
      </c>
      <c r="R81" s="429">
        <f t="shared" si="12"/>
        <v>0</v>
      </c>
      <c r="S81" s="429">
        <f t="shared" si="12"/>
        <v>98</v>
      </c>
      <c r="T81" s="434">
        <f t="shared" si="12"/>
        <v>0</v>
      </c>
      <c r="U81" s="434">
        <f t="shared" si="12"/>
        <v>0</v>
      </c>
      <c r="V81" s="435">
        <f t="shared" si="12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1"/>
        <v>209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2"/>
        <v>70</v>
      </c>
      <c r="U82" s="434">
        <f t="shared" si="12"/>
        <v>0</v>
      </c>
      <c r="V82" s="435">
        <f t="shared" si="12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1"/>
        <v>223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2"/>
        <v>0</v>
      </c>
      <c r="R83" s="429">
        <f t="shared" si="12"/>
        <v>0</v>
      </c>
      <c r="S83" s="429">
        <f t="shared" si="12"/>
        <v>0</v>
      </c>
      <c r="T83" s="434">
        <f t="shared" si="12"/>
        <v>70</v>
      </c>
      <c r="U83" s="434">
        <f t="shared" si="12"/>
        <v>0</v>
      </c>
      <c r="V83" s="435">
        <f t="shared" si="12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1"/>
        <v>208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38.5</v>
      </c>
      <c r="T84" s="434">
        <f t="shared" si="12"/>
        <v>38.5</v>
      </c>
      <c r="U84" s="434">
        <f t="shared" si="12"/>
        <v>0</v>
      </c>
      <c r="V84" s="435">
        <f t="shared" si="12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3">E85*7</f>
        <v>210</v>
      </c>
      <c r="G85" s="424">
        <v>46099</v>
      </c>
      <c r="H85" s="425">
        <f t="shared" ca="1" si="11"/>
        <v>209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2"/>
        <v>105</v>
      </c>
      <c r="U85" s="434">
        <f t="shared" si="12"/>
        <v>0</v>
      </c>
      <c r="V85" s="435">
        <f t="shared" si="12"/>
        <v>105</v>
      </c>
      <c r="W85" s="436">
        <f t="shared" si="7"/>
        <v>210</v>
      </c>
      <c r="X85" s="437"/>
      <c r="Y85" s="453">
        <f t="shared" ref="Y85:Y139" si="14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3"/>
        <v>182</v>
      </c>
      <c r="G86" s="424">
        <v>46098</v>
      </c>
      <c r="H86" s="425">
        <f t="shared" ca="1" si="11"/>
        <v>210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2"/>
        <v>91</v>
      </c>
      <c r="U86" s="434">
        <f t="shared" si="12"/>
        <v>0</v>
      </c>
      <c r="V86" s="435">
        <f t="shared" si="12"/>
        <v>91</v>
      </c>
      <c r="W86" s="436">
        <f t="shared" si="7"/>
        <v>182</v>
      </c>
      <c r="X86" s="437"/>
      <c r="Y86" s="453">
        <f t="shared" si="14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3"/>
        <v>196</v>
      </c>
      <c r="G87" s="424">
        <v>46098</v>
      </c>
      <c r="H87" s="425">
        <f t="shared" ca="1" si="11"/>
        <v>210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2"/>
        <v>0</v>
      </c>
      <c r="R87" s="429">
        <f t="shared" si="12"/>
        <v>49</v>
      </c>
      <c r="S87" s="429">
        <f t="shared" si="12"/>
        <v>0</v>
      </c>
      <c r="T87" s="434">
        <f t="shared" si="12"/>
        <v>49</v>
      </c>
      <c r="U87" s="434">
        <f t="shared" si="12"/>
        <v>49</v>
      </c>
      <c r="V87" s="435">
        <f t="shared" si="12"/>
        <v>49</v>
      </c>
      <c r="W87" s="436">
        <f t="shared" ref="W87:W152" si="15">SUM(Q87:V87)</f>
        <v>196</v>
      </c>
      <c r="X87" s="437"/>
      <c r="Y87" s="453">
        <f t="shared" si="14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10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3"/>
        <v>168</v>
      </c>
      <c r="G88" s="424">
        <v>46098</v>
      </c>
      <c r="H88" s="425">
        <f t="shared" ca="1" si="11"/>
        <v>210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2"/>
        <v>0</v>
      </c>
      <c r="R88" s="429">
        <f t="shared" si="12"/>
        <v>42</v>
      </c>
      <c r="S88" s="429">
        <f t="shared" si="12"/>
        <v>0</v>
      </c>
      <c r="T88" s="434">
        <f t="shared" si="12"/>
        <v>42</v>
      </c>
      <c r="U88" s="434">
        <f t="shared" si="12"/>
        <v>42</v>
      </c>
      <c r="V88" s="435">
        <f t="shared" si="12"/>
        <v>42</v>
      </c>
      <c r="W88" s="436">
        <f t="shared" si="15"/>
        <v>168</v>
      </c>
      <c r="X88" s="437"/>
      <c r="Y88" s="453">
        <f t="shared" si="14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10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3"/>
        <v>168</v>
      </c>
      <c r="G89" s="424">
        <v>46098</v>
      </c>
      <c r="H89" s="425">
        <f t="shared" ca="1" si="11"/>
        <v>210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2"/>
        <v>0</v>
      </c>
      <c r="R89" s="429">
        <f t="shared" si="12"/>
        <v>42</v>
      </c>
      <c r="S89" s="429">
        <f t="shared" si="12"/>
        <v>0</v>
      </c>
      <c r="T89" s="434">
        <f t="shared" si="12"/>
        <v>42</v>
      </c>
      <c r="U89" s="434">
        <f t="shared" si="12"/>
        <v>42</v>
      </c>
      <c r="V89" s="435">
        <f t="shared" si="12"/>
        <v>42</v>
      </c>
      <c r="W89" s="436">
        <f t="shared" si="15"/>
        <v>168</v>
      </c>
      <c r="X89" s="437"/>
      <c r="Y89" s="453">
        <f t="shared" si="14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3"/>
        <v>182</v>
      </c>
      <c r="G90" s="424">
        <v>46098</v>
      </c>
      <c r="H90" s="425">
        <f t="shared" ca="1" si="11"/>
        <v>210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2"/>
        <v>0</v>
      </c>
      <c r="R90" s="429">
        <f t="shared" si="12"/>
        <v>45.5</v>
      </c>
      <c r="S90" s="429">
        <f t="shared" si="12"/>
        <v>0</v>
      </c>
      <c r="T90" s="434">
        <f t="shared" si="12"/>
        <v>45.5</v>
      </c>
      <c r="U90" s="434">
        <f t="shared" si="12"/>
        <v>45.5</v>
      </c>
      <c r="V90" s="435">
        <f t="shared" si="12"/>
        <v>45.5</v>
      </c>
      <c r="W90" s="436">
        <f t="shared" si="15"/>
        <v>182</v>
      </c>
      <c r="X90" s="437"/>
      <c r="Y90" s="453">
        <f t="shared" si="14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3"/>
        <v>252</v>
      </c>
      <c r="G91" s="424">
        <v>46101</v>
      </c>
      <c r="H91" s="425">
        <f t="shared" ca="1" si="11"/>
        <v>207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2"/>
        <v>0</v>
      </c>
      <c r="R91" s="429">
        <f t="shared" si="12"/>
        <v>63</v>
      </c>
      <c r="S91" s="429">
        <f t="shared" si="12"/>
        <v>0</v>
      </c>
      <c r="T91" s="434">
        <f t="shared" si="12"/>
        <v>63</v>
      </c>
      <c r="U91" s="434">
        <f t="shared" si="12"/>
        <v>63</v>
      </c>
      <c r="V91" s="435">
        <f t="shared" si="12"/>
        <v>63</v>
      </c>
      <c r="W91" s="436">
        <f t="shared" si="15"/>
        <v>252</v>
      </c>
      <c r="X91" s="437"/>
      <c r="Y91" s="453">
        <f t="shared" si="14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10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3"/>
        <v>168</v>
      </c>
      <c r="G92" s="440">
        <v>46098</v>
      </c>
      <c r="H92" s="425">
        <f t="shared" ca="1" si="11"/>
        <v>210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2"/>
        <v>0</v>
      </c>
      <c r="R92" s="429">
        <f t="shared" si="12"/>
        <v>42</v>
      </c>
      <c r="S92" s="429">
        <f t="shared" si="12"/>
        <v>0</v>
      </c>
      <c r="T92" s="434">
        <f t="shared" si="12"/>
        <v>42</v>
      </c>
      <c r="U92" s="434">
        <f t="shared" si="12"/>
        <v>0</v>
      </c>
      <c r="V92" s="435">
        <f t="shared" si="12"/>
        <v>84</v>
      </c>
      <c r="W92" s="436">
        <f t="shared" si="15"/>
        <v>168</v>
      </c>
      <c r="X92" s="437"/>
      <c r="Y92" s="453">
        <f t="shared" si="14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10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3"/>
        <v>210</v>
      </c>
      <c r="G93" s="424">
        <v>46100</v>
      </c>
      <c r="H93" s="425">
        <f t="shared" ca="1" si="11"/>
        <v>208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2"/>
        <v>52.5</v>
      </c>
      <c r="U93" s="434">
        <f t="shared" si="12"/>
        <v>52.5</v>
      </c>
      <c r="V93" s="435">
        <f t="shared" si="12"/>
        <v>105</v>
      </c>
      <c r="W93" s="436">
        <f t="shared" si="15"/>
        <v>210</v>
      </c>
      <c r="X93" s="437"/>
      <c r="Y93" s="453">
        <f t="shared" si="14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3"/>
        <v>168</v>
      </c>
      <c r="G94" s="424">
        <v>46100</v>
      </c>
      <c r="H94" s="425">
        <f t="shared" ca="1" si="11"/>
        <v>208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2"/>
        <v>0</v>
      </c>
      <c r="R94" s="429">
        <f t="shared" si="12"/>
        <v>0</v>
      </c>
      <c r="S94" s="429">
        <f t="shared" si="12"/>
        <v>0</v>
      </c>
      <c r="T94" s="434">
        <f t="shared" si="12"/>
        <v>84</v>
      </c>
      <c r="U94" s="434">
        <f t="shared" si="12"/>
        <v>0</v>
      </c>
      <c r="V94" s="435">
        <f t="shared" si="12"/>
        <v>84</v>
      </c>
      <c r="W94" s="436">
        <f t="shared" si="15"/>
        <v>168</v>
      </c>
      <c r="X94" s="437"/>
      <c r="Y94" s="453">
        <f t="shared" si="14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3"/>
        <v>154</v>
      </c>
      <c r="G95" s="424">
        <v>46098</v>
      </c>
      <c r="H95" s="425">
        <f t="shared" ca="1" si="11"/>
        <v>210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2"/>
        <v>0</v>
      </c>
      <c r="R95" s="429">
        <f t="shared" si="12"/>
        <v>0</v>
      </c>
      <c r="S95" s="429">
        <f t="shared" si="12"/>
        <v>38.5</v>
      </c>
      <c r="T95" s="434">
        <f t="shared" si="12"/>
        <v>0</v>
      </c>
      <c r="U95" s="434">
        <f t="shared" si="12"/>
        <v>38.5</v>
      </c>
      <c r="V95" s="435">
        <f t="shared" si="12"/>
        <v>77</v>
      </c>
      <c r="W95" s="436">
        <f t="shared" si="15"/>
        <v>154</v>
      </c>
      <c r="X95" s="437"/>
      <c r="Y95" s="453">
        <f t="shared" si="14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3"/>
        <v>154</v>
      </c>
      <c r="G96" s="424">
        <v>46100</v>
      </c>
      <c r="H96" s="425">
        <f t="shared" ca="1" si="11"/>
        <v>208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2"/>
        <v>0</v>
      </c>
      <c r="R96" s="429">
        <f t="shared" si="12"/>
        <v>0</v>
      </c>
      <c r="S96" s="429">
        <f t="shared" si="12"/>
        <v>38.5</v>
      </c>
      <c r="T96" s="434">
        <f t="shared" si="12"/>
        <v>38.5</v>
      </c>
      <c r="U96" s="434">
        <f t="shared" si="12"/>
        <v>77</v>
      </c>
      <c r="V96" s="435">
        <f t="shared" si="12"/>
        <v>0</v>
      </c>
      <c r="W96" s="436">
        <f t="shared" si="15"/>
        <v>154</v>
      </c>
      <c r="X96" s="437"/>
      <c r="Y96" s="453">
        <f t="shared" si="14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3"/>
        <v>28</v>
      </c>
      <c r="G97" s="424">
        <v>46100</v>
      </c>
      <c r="H97" s="425">
        <f t="shared" ca="1" si="11"/>
        <v>208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2"/>
        <v>28</v>
      </c>
      <c r="U97" s="434">
        <f t="shared" si="12"/>
        <v>0</v>
      </c>
      <c r="V97" s="435">
        <f t="shared" si="12"/>
        <v>0</v>
      </c>
      <c r="W97" s="436">
        <f t="shared" si="15"/>
        <v>28</v>
      </c>
      <c r="X97" s="437"/>
      <c r="Y97" s="453">
        <f t="shared" si="14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3"/>
        <v>28</v>
      </c>
      <c r="G98" s="424">
        <v>46098</v>
      </c>
      <c r="H98" s="425">
        <f t="shared" ca="1" si="11"/>
        <v>210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2"/>
        <v>0</v>
      </c>
      <c r="R98" s="429">
        <f t="shared" si="12"/>
        <v>0</v>
      </c>
      <c r="S98" s="429">
        <f t="shared" si="12"/>
        <v>0</v>
      </c>
      <c r="T98" s="434">
        <f t="shared" si="12"/>
        <v>14</v>
      </c>
      <c r="U98" s="434">
        <f t="shared" si="12"/>
        <v>14</v>
      </c>
      <c r="V98" s="435">
        <f t="shared" si="12"/>
        <v>0</v>
      </c>
      <c r="W98" s="436">
        <f t="shared" si="15"/>
        <v>28</v>
      </c>
      <c r="X98" s="437"/>
      <c r="Y98" s="453">
        <f t="shared" si="14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3"/>
        <v>168</v>
      </c>
      <c r="G99" s="424">
        <v>46099</v>
      </c>
      <c r="H99" s="425">
        <f t="shared" ca="1" si="11"/>
        <v>209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2"/>
        <v>84</v>
      </c>
      <c r="R99" s="429">
        <f t="shared" si="12"/>
        <v>0</v>
      </c>
      <c r="S99" s="429">
        <f t="shared" si="12"/>
        <v>0</v>
      </c>
      <c r="T99" s="434">
        <f t="shared" si="12"/>
        <v>0</v>
      </c>
      <c r="U99" s="434">
        <f t="shared" si="12"/>
        <v>0</v>
      </c>
      <c r="V99" s="435">
        <f t="shared" si="12"/>
        <v>84</v>
      </c>
      <c r="W99" s="436">
        <f t="shared" si="15"/>
        <v>168</v>
      </c>
      <c r="X99" s="437"/>
      <c r="Y99" s="453">
        <f t="shared" si="14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3"/>
        <v>84</v>
      </c>
      <c r="G100" s="424">
        <v>46100</v>
      </c>
      <c r="H100" s="425">
        <f t="shared" ca="1" si="11"/>
        <v>208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2"/>
        <v>0</v>
      </c>
      <c r="R100" s="429">
        <f t="shared" si="12"/>
        <v>42</v>
      </c>
      <c r="S100" s="429">
        <f t="shared" si="12"/>
        <v>0</v>
      </c>
      <c r="T100" s="434">
        <f t="shared" si="12"/>
        <v>42</v>
      </c>
      <c r="U100" s="434">
        <f t="shared" si="12"/>
        <v>0</v>
      </c>
      <c r="V100" s="435">
        <f t="shared" si="12"/>
        <v>0</v>
      </c>
      <c r="W100" s="436">
        <f t="shared" si="15"/>
        <v>84</v>
      </c>
      <c r="X100" s="437"/>
      <c r="Y100" s="453">
        <f t="shared" si="14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3"/>
        <v>70</v>
      </c>
      <c r="G101" s="424">
        <v>46101</v>
      </c>
      <c r="H101" s="425">
        <f t="shared" ca="1" si="11"/>
        <v>207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2"/>
        <v>0</v>
      </c>
      <c r="R101" s="429">
        <f t="shared" si="12"/>
        <v>35</v>
      </c>
      <c r="S101" s="429">
        <f t="shared" si="12"/>
        <v>35</v>
      </c>
      <c r="T101" s="434">
        <f t="shared" si="12"/>
        <v>0</v>
      </c>
      <c r="U101" s="434">
        <f t="shared" si="12"/>
        <v>0</v>
      </c>
      <c r="V101" s="435">
        <f t="shared" si="12"/>
        <v>0</v>
      </c>
      <c r="W101" s="436">
        <f t="shared" si="15"/>
        <v>70</v>
      </c>
      <c r="X101" s="437"/>
      <c r="Y101" s="453">
        <f t="shared" si="14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3"/>
        <v>84</v>
      </c>
      <c r="G102" s="424">
        <v>46099</v>
      </c>
      <c r="H102" s="425">
        <f t="shared" ca="1" si="11"/>
        <v>209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2"/>
        <v>0</v>
      </c>
      <c r="U102" s="434">
        <f t="shared" si="12"/>
        <v>42</v>
      </c>
      <c r="V102" s="435">
        <f t="shared" si="12"/>
        <v>42</v>
      </c>
      <c r="W102" s="436">
        <f t="shared" si="15"/>
        <v>84</v>
      </c>
      <c r="X102" s="437"/>
      <c r="Y102" s="453">
        <f t="shared" si="14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3"/>
        <v>154</v>
      </c>
      <c r="G103" s="424">
        <v>46100</v>
      </c>
      <c r="H103" s="425">
        <f t="shared" ca="1" si="11"/>
        <v>208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2"/>
        <v>0</v>
      </c>
      <c r="R103" s="429">
        <f t="shared" si="12"/>
        <v>0</v>
      </c>
      <c r="S103" s="429">
        <f t="shared" si="12"/>
        <v>77</v>
      </c>
      <c r="T103" s="434">
        <f t="shared" si="12"/>
        <v>38.5</v>
      </c>
      <c r="U103" s="434">
        <f t="shared" si="12"/>
        <v>38.5</v>
      </c>
      <c r="V103" s="435">
        <f t="shared" si="12"/>
        <v>0</v>
      </c>
      <c r="W103" s="436">
        <f t="shared" si="15"/>
        <v>154</v>
      </c>
      <c r="X103" s="437"/>
      <c r="Y103" s="453">
        <f t="shared" si="14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3"/>
        <v>70</v>
      </c>
      <c r="G104" s="424">
        <v>46100</v>
      </c>
      <c r="H104" s="425">
        <f t="shared" ca="1" si="11"/>
        <v>208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2"/>
        <v>0</v>
      </c>
      <c r="R104" s="429">
        <f t="shared" si="12"/>
        <v>0</v>
      </c>
      <c r="S104" s="429">
        <f t="shared" si="12"/>
        <v>0</v>
      </c>
      <c r="T104" s="434">
        <f t="shared" si="12"/>
        <v>0</v>
      </c>
      <c r="U104" s="434">
        <f t="shared" si="12"/>
        <v>0</v>
      </c>
      <c r="V104" s="435">
        <f t="shared" si="12"/>
        <v>70</v>
      </c>
      <c r="W104" s="436">
        <f t="shared" si="15"/>
        <v>70</v>
      </c>
      <c r="X104" s="437"/>
      <c r="Y104" s="453">
        <f t="shared" si="14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3"/>
        <v>70</v>
      </c>
      <c r="G105" s="424">
        <v>46100</v>
      </c>
      <c r="H105" s="425">
        <f t="shared" ca="1" si="11"/>
        <v>208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2"/>
        <v>0</v>
      </c>
      <c r="R105" s="429">
        <f t="shared" si="12"/>
        <v>0</v>
      </c>
      <c r="S105" s="429">
        <f t="shared" si="12"/>
        <v>0</v>
      </c>
      <c r="T105" s="434">
        <f t="shared" si="12"/>
        <v>0</v>
      </c>
      <c r="U105" s="434">
        <f t="shared" si="12"/>
        <v>0</v>
      </c>
      <c r="V105" s="435">
        <f t="shared" si="12"/>
        <v>70</v>
      </c>
      <c r="W105" s="436">
        <f t="shared" si="15"/>
        <v>70</v>
      </c>
      <c r="X105" s="437"/>
      <c r="Y105" s="453">
        <f t="shared" si="14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3"/>
        <v>140</v>
      </c>
      <c r="G106" s="424">
        <v>46100</v>
      </c>
      <c r="H106" s="425">
        <f t="shared" ca="1" si="11"/>
        <v>208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2"/>
        <v>70</v>
      </c>
      <c r="U106" s="434">
        <f t="shared" si="12"/>
        <v>70</v>
      </c>
      <c r="V106" s="435">
        <f t="shared" si="12"/>
        <v>0</v>
      </c>
      <c r="W106" s="436">
        <f t="shared" si="15"/>
        <v>140</v>
      </c>
      <c r="X106" s="437"/>
      <c r="Y106" s="453">
        <f t="shared" si="14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3"/>
        <v>154</v>
      </c>
      <c r="G107" s="424">
        <v>46099</v>
      </c>
      <c r="H107" s="425">
        <f t="shared" ca="1" si="11"/>
        <v>209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77</v>
      </c>
      <c r="S107" s="429">
        <f t="shared" si="12"/>
        <v>0</v>
      </c>
      <c r="T107" s="434">
        <f t="shared" si="12"/>
        <v>0</v>
      </c>
      <c r="U107" s="434">
        <f t="shared" si="12"/>
        <v>0</v>
      </c>
      <c r="V107" s="435">
        <f t="shared" si="12"/>
        <v>77</v>
      </c>
      <c r="W107" s="436">
        <f t="shared" si="15"/>
        <v>154</v>
      </c>
      <c r="X107" s="437"/>
      <c r="Y107" s="453">
        <f t="shared" si="14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3"/>
        <v>168</v>
      </c>
      <c r="G108" s="424">
        <v>46085</v>
      </c>
      <c r="H108" s="425">
        <f t="shared" ca="1" si="11"/>
        <v>223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2"/>
        <v>42</v>
      </c>
      <c r="R108" s="429">
        <f t="shared" si="12"/>
        <v>0</v>
      </c>
      <c r="S108" s="429">
        <f t="shared" si="12"/>
        <v>0</v>
      </c>
      <c r="T108" s="434">
        <f t="shared" si="12"/>
        <v>42</v>
      </c>
      <c r="U108" s="434">
        <f t="shared" si="12"/>
        <v>42</v>
      </c>
      <c r="V108" s="435">
        <f t="shared" si="12"/>
        <v>42</v>
      </c>
      <c r="W108" s="436">
        <f t="shared" si="15"/>
        <v>168</v>
      </c>
      <c r="X108" s="437"/>
      <c r="Y108" s="453">
        <f t="shared" si="14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3"/>
        <v>210</v>
      </c>
      <c r="G109" s="424">
        <v>46100</v>
      </c>
      <c r="H109" s="425">
        <f t="shared" ca="1" si="11"/>
        <v>208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2"/>
        <v>0</v>
      </c>
      <c r="R109" s="429">
        <f t="shared" si="12"/>
        <v>0</v>
      </c>
      <c r="S109" s="429">
        <f t="shared" si="12"/>
        <v>0</v>
      </c>
      <c r="T109" s="434">
        <f t="shared" si="12"/>
        <v>105</v>
      </c>
      <c r="U109" s="434">
        <f t="shared" si="12"/>
        <v>0</v>
      </c>
      <c r="V109" s="435">
        <f t="shared" si="12"/>
        <v>105</v>
      </c>
      <c r="W109" s="436">
        <f t="shared" si="15"/>
        <v>210</v>
      </c>
      <c r="X109" s="437"/>
      <c r="Y109" s="453">
        <f t="shared" si="14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3"/>
        <v>168</v>
      </c>
      <c r="G110" s="424">
        <v>46093</v>
      </c>
      <c r="H110" s="425">
        <f t="shared" ca="1" si="11"/>
        <v>215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2"/>
        <v>0</v>
      </c>
      <c r="R110" s="429">
        <f t="shared" si="12"/>
        <v>42</v>
      </c>
      <c r="S110" s="429">
        <f t="shared" si="12"/>
        <v>0</v>
      </c>
      <c r="T110" s="434">
        <f t="shared" ref="T110:V150" si="16">+$F110*N110</f>
        <v>42</v>
      </c>
      <c r="U110" s="434">
        <f t="shared" si="16"/>
        <v>42</v>
      </c>
      <c r="V110" s="435">
        <f t="shared" si="16"/>
        <v>42</v>
      </c>
      <c r="W110" s="436">
        <f t="shared" si="15"/>
        <v>168</v>
      </c>
      <c r="X110" s="437"/>
      <c r="Y110" s="453">
        <f t="shared" si="14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3"/>
        <v>140</v>
      </c>
      <c r="G111" s="424">
        <v>46100</v>
      </c>
      <c r="H111" s="425">
        <f t="shared" ca="1" si="11"/>
        <v>208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7">+$F111*K111</f>
        <v>0</v>
      </c>
      <c r="R111" s="429">
        <f t="shared" si="17"/>
        <v>35</v>
      </c>
      <c r="S111" s="429">
        <f t="shared" si="17"/>
        <v>0</v>
      </c>
      <c r="T111" s="434">
        <f t="shared" si="16"/>
        <v>0</v>
      </c>
      <c r="U111" s="434">
        <f t="shared" si="16"/>
        <v>35</v>
      </c>
      <c r="V111" s="435">
        <f t="shared" si="16"/>
        <v>70</v>
      </c>
      <c r="W111" s="436">
        <f t="shared" si="15"/>
        <v>140</v>
      </c>
      <c r="X111" s="437"/>
      <c r="Y111" s="453">
        <f t="shared" si="14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3"/>
        <v>140</v>
      </c>
      <c r="G112" s="424">
        <v>46100</v>
      </c>
      <c r="H112" s="425">
        <f t="shared" ca="1" si="11"/>
        <v>208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7"/>
        <v>0</v>
      </c>
      <c r="R112" s="429">
        <f t="shared" si="17"/>
        <v>0</v>
      </c>
      <c r="S112" s="429">
        <f t="shared" si="17"/>
        <v>0</v>
      </c>
      <c r="T112" s="434">
        <f t="shared" si="16"/>
        <v>70</v>
      </c>
      <c r="U112" s="434">
        <f t="shared" si="16"/>
        <v>0</v>
      </c>
      <c r="V112" s="435">
        <f t="shared" si="16"/>
        <v>70</v>
      </c>
      <c r="W112" s="436">
        <f t="shared" si="15"/>
        <v>140</v>
      </c>
      <c r="X112" s="437"/>
      <c r="Y112" s="453">
        <f t="shared" si="14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3"/>
        <v>70</v>
      </c>
      <c r="G113" s="424">
        <v>46101</v>
      </c>
      <c r="H113" s="425">
        <f t="shared" ca="1" si="11"/>
        <v>207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7"/>
        <v>0</v>
      </c>
      <c r="R113" s="429">
        <f t="shared" si="17"/>
        <v>35</v>
      </c>
      <c r="S113" s="429">
        <f t="shared" si="17"/>
        <v>0</v>
      </c>
      <c r="T113" s="434">
        <f t="shared" si="16"/>
        <v>35</v>
      </c>
      <c r="U113" s="434">
        <f t="shared" si="16"/>
        <v>0</v>
      </c>
      <c r="V113" s="435">
        <f t="shared" si="16"/>
        <v>0</v>
      </c>
      <c r="W113" s="436">
        <f t="shared" si="15"/>
        <v>70</v>
      </c>
      <c r="X113" s="437"/>
      <c r="Y113" s="453">
        <f t="shared" si="14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3"/>
        <v>42</v>
      </c>
      <c r="G114" s="424">
        <v>46085</v>
      </c>
      <c r="H114" s="425">
        <f t="shared" ca="1" si="11"/>
        <v>223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7"/>
        <v>0</v>
      </c>
      <c r="R114" s="429">
        <f t="shared" si="17"/>
        <v>0</v>
      </c>
      <c r="S114" s="429">
        <f t="shared" si="17"/>
        <v>42</v>
      </c>
      <c r="T114" s="434">
        <f t="shared" si="16"/>
        <v>0</v>
      </c>
      <c r="U114" s="434">
        <f t="shared" si="16"/>
        <v>0</v>
      </c>
      <c r="V114" s="435">
        <f t="shared" si="16"/>
        <v>0</v>
      </c>
      <c r="W114" s="436">
        <f t="shared" si="15"/>
        <v>42</v>
      </c>
      <c r="X114" s="437"/>
      <c r="Y114" s="453">
        <f t="shared" si="14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3"/>
        <v>84</v>
      </c>
      <c r="G115" s="424">
        <v>46099</v>
      </c>
      <c r="H115" s="425">
        <f t="shared" ca="1" si="11"/>
        <v>209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7"/>
        <v>0</v>
      </c>
      <c r="R115" s="429">
        <f t="shared" si="17"/>
        <v>42</v>
      </c>
      <c r="S115" s="429">
        <f t="shared" si="17"/>
        <v>0</v>
      </c>
      <c r="T115" s="434">
        <f t="shared" si="16"/>
        <v>0</v>
      </c>
      <c r="U115" s="434">
        <f t="shared" si="16"/>
        <v>42</v>
      </c>
      <c r="V115" s="435">
        <f t="shared" si="16"/>
        <v>0</v>
      </c>
      <c r="W115" s="436">
        <f t="shared" si="15"/>
        <v>84</v>
      </c>
      <c r="X115" s="437"/>
      <c r="Y115" s="453">
        <f t="shared" si="14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3"/>
        <v>14</v>
      </c>
      <c r="G116" s="424">
        <v>46099</v>
      </c>
      <c r="H116" s="425">
        <f t="shared" ca="1" si="11"/>
        <v>209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7"/>
        <v>0</v>
      </c>
      <c r="R116" s="429">
        <f t="shared" si="17"/>
        <v>0</v>
      </c>
      <c r="S116" s="429">
        <f t="shared" si="17"/>
        <v>0</v>
      </c>
      <c r="T116" s="434">
        <f t="shared" si="16"/>
        <v>0</v>
      </c>
      <c r="U116" s="434">
        <f t="shared" si="16"/>
        <v>14</v>
      </c>
      <c r="V116" s="435">
        <f t="shared" si="16"/>
        <v>0</v>
      </c>
      <c r="W116" s="436">
        <f t="shared" si="15"/>
        <v>14</v>
      </c>
      <c r="X116" s="437"/>
      <c r="Y116" s="453">
        <f t="shared" si="14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342</v>
      </c>
      <c r="C117" s="215" t="s">
        <v>123</v>
      </c>
      <c r="D117" s="157" t="s">
        <v>36</v>
      </c>
      <c r="E117" s="400">
        <v>10</v>
      </c>
      <c r="F117" s="423">
        <f t="shared" si="13"/>
        <v>70</v>
      </c>
      <c r="G117" s="424">
        <v>46100</v>
      </c>
      <c r="H117" s="425">
        <f t="shared" ca="1" si="11"/>
        <v>208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7"/>
        <v>0</v>
      </c>
      <c r="R117" s="429">
        <f t="shared" si="17"/>
        <v>35</v>
      </c>
      <c r="S117" s="429">
        <f t="shared" si="17"/>
        <v>35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5"/>
        <v>70</v>
      </c>
      <c r="X117" s="437"/>
      <c r="Y117" s="453">
        <f t="shared" si="14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3"/>
        <v>98</v>
      </c>
      <c r="G118" s="424">
        <v>46085</v>
      </c>
      <c r="H118" s="425">
        <f t="shared" ca="1" si="11"/>
        <v>223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7"/>
        <v>0</v>
      </c>
      <c r="R118" s="429">
        <f t="shared" si="17"/>
        <v>98</v>
      </c>
      <c r="S118" s="429">
        <f t="shared" si="17"/>
        <v>0</v>
      </c>
      <c r="T118" s="434">
        <f t="shared" si="16"/>
        <v>0</v>
      </c>
      <c r="U118" s="434">
        <f t="shared" si="16"/>
        <v>0</v>
      </c>
      <c r="V118" s="435">
        <f t="shared" si="16"/>
        <v>0</v>
      </c>
      <c r="W118" s="436">
        <f t="shared" si="15"/>
        <v>98</v>
      </c>
      <c r="X118" s="437"/>
      <c r="Y118" s="453">
        <f t="shared" si="14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3"/>
        <v>154</v>
      </c>
      <c r="G119" s="424">
        <v>46101</v>
      </c>
      <c r="H119" s="425">
        <f t="shared" ca="1" si="11"/>
        <v>207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7"/>
        <v>0</v>
      </c>
      <c r="R119" s="429">
        <f t="shared" si="17"/>
        <v>0</v>
      </c>
      <c r="S119" s="429">
        <f t="shared" si="17"/>
        <v>0</v>
      </c>
      <c r="T119" s="434">
        <f t="shared" si="16"/>
        <v>0</v>
      </c>
      <c r="U119" s="434">
        <f t="shared" si="16"/>
        <v>77</v>
      </c>
      <c r="V119" s="435">
        <f t="shared" si="16"/>
        <v>77</v>
      </c>
      <c r="W119" s="436">
        <f t="shared" si="15"/>
        <v>154</v>
      </c>
      <c r="X119" s="437"/>
      <c r="Y119" s="453">
        <f t="shared" si="14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3"/>
        <v>70</v>
      </c>
      <c r="G120" s="424">
        <v>46098</v>
      </c>
      <c r="H120" s="425">
        <f t="shared" ca="1" si="11"/>
        <v>210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7"/>
        <v>0</v>
      </c>
      <c r="R120" s="429">
        <f t="shared" si="17"/>
        <v>0</v>
      </c>
      <c r="S120" s="429">
        <f t="shared" si="17"/>
        <v>0</v>
      </c>
      <c r="T120" s="434">
        <f t="shared" si="16"/>
        <v>0</v>
      </c>
      <c r="U120" s="434">
        <f t="shared" si="16"/>
        <v>35</v>
      </c>
      <c r="V120" s="435">
        <f t="shared" si="16"/>
        <v>35</v>
      </c>
      <c r="W120" s="436">
        <f t="shared" si="15"/>
        <v>70</v>
      </c>
      <c r="X120" s="437"/>
      <c r="Y120" s="453">
        <f t="shared" si="14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3"/>
        <v>168</v>
      </c>
      <c r="G121" s="424">
        <v>46100</v>
      </c>
      <c r="H121" s="425">
        <f t="shared" ca="1" si="11"/>
        <v>208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7"/>
        <v>0</v>
      </c>
      <c r="R121" s="429">
        <f t="shared" si="17"/>
        <v>0</v>
      </c>
      <c r="S121" s="429">
        <f t="shared" si="17"/>
        <v>0</v>
      </c>
      <c r="T121" s="434">
        <f t="shared" si="16"/>
        <v>0</v>
      </c>
      <c r="U121" s="434">
        <f t="shared" si="16"/>
        <v>168</v>
      </c>
      <c r="V121" s="435">
        <f t="shared" si="16"/>
        <v>0</v>
      </c>
      <c r="W121" s="436">
        <f t="shared" si="15"/>
        <v>168</v>
      </c>
      <c r="X121" s="437"/>
      <c r="Y121" s="453">
        <f t="shared" si="14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3"/>
        <v>42</v>
      </c>
      <c r="G122" s="424">
        <v>46098</v>
      </c>
      <c r="H122" s="425">
        <f t="shared" ca="1" si="11"/>
        <v>210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7"/>
        <v>10.5</v>
      </c>
      <c r="R122" s="429">
        <f t="shared" si="17"/>
        <v>0</v>
      </c>
      <c r="S122" s="429">
        <f t="shared" si="17"/>
        <v>10.5</v>
      </c>
      <c r="T122" s="434">
        <f t="shared" si="16"/>
        <v>0</v>
      </c>
      <c r="U122" s="434">
        <f t="shared" si="16"/>
        <v>21</v>
      </c>
      <c r="V122" s="435">
        <f t="shared" si="16"/>
        <v>0</v>
      </c>
      <c r="W122" s="436">
        <f t="shared" si="15"/>
        <v>42</v>
      </c>
      <c r="X122" s="437"/>
      <c r="Y122" s="453">
        <f t="shared" si="14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3"/>
        <v>56</v>
      </c>
      <c r="G123" s="424">
        <v>46098</v>
      </c>
      <c r="H123" s="425">
        <f t="shared" ca="1" si="11"/>
        <v>210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7"/>
        <v>0</v>
      </c>
      <c r="R123" s="429">
        <f t="shared" si="17"/>
        <v>28</v>
      </c>
      <c r="S123" s="429">
        <f t="shared" si="17"/>
        <v>0</v>
      </c>
      <c r="T123" s="434">
        <f t="shared" si="16"/>
        <v>0</v>
      </c>
      <c r="U123" s="434">
        <f t="shared" si="16"/>
        <v>28</v>
      </c>
      <c r="V123" s="435">
        <f t="shared" si="16"/>
        <v>0</v>
      </c>
      <c r="W123" s="436">
        <f t="shared" si="15"/>
        <v>56</v>
      </c>
      <c r="X123" s="437"/>
      <c r="Y123" s="453">
        <f t="shared" si="14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3"/>
        <v>182</v>
      </c>
      <c r="G124" s="424">
        <v>46098</v>
      </c>
      <c r="H124" s="425">
        <f t="shared" ca="1" si="11"/>
        <v>210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7"/>
        <v>0</v>
      </c>
      <c r="R124" s="429">
        <f t="shared" si="17"/>
        <v>91</v>
      </c>
      <c r="S124" s="429">
        <f t="shared" si="17"/>
        <v>0</v>
      </c>
      <c r="T124" s="434">
        <f t="shared" si="16"/>
        <v>0</v>
      </c>
      <c r="U124" s="434">
        <f t="shared" si="16"/>
        <v>0</v>
      </c>
      <c r="V124" s="435">
        <f t="shared" si="16"/>
        <v>91</v>
      </c>
      <c r="W124" s="436">
        <f t="shared" si="15"/>
        <v>182</v>
      </c>
      <c r="X124" s="437"/>
      <c r="Y124" s="453">
        <f t="shared" si="14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3"/>
        <v>154</v>
      </c>
      <c r="G125" s="424">
        <v>46098</v>
      </c>
      <c r="H125" s="425">
        <f t="shared" ca="1" si="11"/>
        <v>210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7"/>
        <v>0</v>
      </c>
      <c r="R125" s="429">
        <f t="shared" si="17"/>
        <v>77</v>
      </c>
      <c r="S125" s="429">
        <f t="shared" si="17"/>
        <v>0</v>
      </c>
      <c r="T125" s="434">
        <f t="shared" si="16"/>
        <v>77</v>
      </c>
      <c r="U125" s="434">
        <f t="shared" si="16"/>
        <v>0</v>
      </c>
      <c r="V125" s="435">
        <f t="shared" si="16"/>
        <v>0</v>
      </c>
      <c r="W125" s="436">
        <f t="shared" si="15"/>
        <v>154</v>
      </c>
      <c r="X125" s="437"/>
      <c r="Y125" s="453">
        <f t="shared" si="14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3"/>
        <v>112</v>
      </c>
      <c r="G126" s="424">
        <v>46098</v>
      </c>
      <c r="H126" s="425">
        <f t="shared" ca="1" si="11"/>
        <v>210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7"/>
        <v>0</v>
      </c>
      <c r="R126" s="429">
        <f t="shared" si="17"/>
        <v>56</v>
      </c>
      <c r="S126" s="429">
        <f t="shared" si="17"/>
        <v>0</v>
      </c>
      <c r="T126" s="434">
        <f t="shared" si="16"/>
        <v>56</v>
      </c>
      <c r="U126" s="434">
        <f t="shared" si="16"/>
        <v>0</v>
      </c>
      <c r="V126" s="435">
        <f t="shared" si="16"/>
        <v>0</v>
      </c>
      <c r="W126" s="436">
        <f t="shared" si="15"/>
        <v>112</v>
      </c>
      <c r="X126" s="437"/>
      <c r="Y126" s="453">
        <f t="shared" si="14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3"/>
        <v>126</v>
      </c>
      <c r="G127" s="424">
        <v>46100</v>
      </c>
      <c r="H127" s="425">
        <f t="shared" ca="1" si="11"/>
        <v>208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7"/>
        <v>0</v>
      </c>
      <c r="R127" s="429">
        <f t="shared" si="17"/>
        <v>0</v>
      </c>
      <c r="S127" s="429">
        <f t="shared" si="17"/>
        <v>0</v>
      </c>
      <c r="T127" s="434">
        <f t="shared" si="16"/>
        <v>0</v>
      </c>
      <c r="U127" s="434">
        <f t="shared" si="16"/>
        <v>63</v>
      </c>
      <c r="V127" s="435">
        <f t="shared" si="16"/>
        <v>63</v>
      </c>
      <c r="W127" s="436">
        <f t="shared" si="15"/>
        <v>126</v>
      </c>
      <c r="X127" s="437"/>
      <c r="Y127" s="453">
        <f t="shared" si="14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3"/>
        <v>140</v>
      </c>
      <c r="G128" s="424">
        <v>46099</v>
      </c>
      <c r="H128" s="425">
        <f t="shared" ca="1" si="11"/>
        <v>209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7"/>
        <v>0</v>
      </c>
      <c r="R128" s="429">
        <f t="shared" si="17"/>
        <v>0</v>
      </c>
      <c r="S128" s="429">
        <f t="shared" si="17"/>
        <v>0</v>
      </c>
      <c r="T128" s="434">
        <f t="shared" si="16"/>
        <v>70</v>
      </c>
      <c r="U128" s="434">
        <f t="shared" si="16"/>
        <v>70</v>
      </c>
      <c r="V128" s="435">
        <f t="shared" si="16"/>
        <v>0</v>
      </c>
      <c r="W128" s="436">
        <f t="shared" si="15"/>
        <v>140</v>
      </c>
      <c r="X128" s="437"/>
      <c r="Y128" s="453">
        <f t="shared" si="14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3"/>
        <v>7</v>
      </c>
      <c r="G129" s="424">
        <v>46098</v>
      </c>
      <c r="H129" s="425">
        <f t="shared" ca="1" si="11"/>
        <v>210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7"/>
        <v>0</v>
      </c>
      <c r="R129" s="429">
        <f t="shared" si="17"/>
        <v>7</v>
      </c>
      <c r="S129" s="429">
        <f t="shared" si="17"/>
        <v>0</v>
      </c>
      <c r="T129" s="434">
        <f t="shared" si="16"/>
        <v>0</v>
      </c>
      <c r="U129" s="434">
        <f t="shared" si="16"/>
        <v>0</v>
      </c>
      <c r="V129" s="435">
        <f t="shared" si="16"/>
        <v>0</v>
      </c>
      <c r="W129" s="436">
        <f t="shared" si="15"/>
        <v>7</v>
      </c>
      <c r="X129" s="437"/>
      <c r="Y129" s="453">
        <f t="shared" si="14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3"/>
        <v>35</v>
      </c>
      <c r="G130" s="424">
        <v>46101</v>
      </c>
      <c r="H130" s="425">
        <f t="shared" ca="1" si="11"/>
        <v>207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7"/>
        <v>0</v>
      </c>
      <c r="R130" s="429">
        <f t="shared" si="17"/>
        <v>0</v>
      </c>
      <c r="S130" s="429">
        <f t="shared" si="17"/>
        <v>35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5"/>
        <v>35</v>
      </c>
      <c r="X130" s="437"/>
      <c r="Y130" s="453">
        <f t="shared" si="14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3"/>
        <v>28</v>
      </c>
      <c r="G131" s="424">
        <v>46098</v>
      </c>
      <c r="H131" s="425">
        <f ca="1">+IF(A131=1,(+TODAY())-G131,"Sans objet")</f>
        <v>210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7"/>
        <v>0</v>
      </c>
      <c r="R131" s="429">
        <f t="shared" si="17"/>
        <v>0</v>
      </c>
      <c r="S131" s="429">
        <f t="shared" si="17"/>
        <v>28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5"/>
        <v>28</v>
      </c>
      <c r="X131" s="437"/>
      <c r="Y131" s="453">
        <f t="shared" si="14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50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3"/>
        <v>42</v>
      </c>
      <c r="G132" s="424">
        <v>46098</v>
      </c>
      <c r="H132" s="425">
        <f ca="1">+IF(A132=1,(+TODAY())-G132,"Sans objet")</f>
        <v>210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7"/>
        <v>0</v>
      </c>
      <c r="R132" s="429">
        <f t="shared" si="17"/>
        <v>21</v>
      </c>
      <c r="S132" s="429">
        <f t="shared" si="17"/>
        <v>0</v>
      </c>
      <c r="T132" s="434">
        <f t="shared" si="16"/>
        <v>0</v>
      </c>
      <c r="U132" s="434">
        <f t="shared" si="16"/>
        <v>21</v>
      </c>
      <c r="V132" s="435">
        <f t="shared" si="16"/>
        <v>0</v>
      </c>
      <c r="W132" s="436">
        <f t="shared" si="15"/>
        <v>42</v>
      </c>
      <c r="X132" s="437"/>
      <c r="Y132" s="453">
        <f t="shared" si="14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8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3"/>
        <v>7</v>
      </c>
      <c r="G133" s="440">
        <v>46098</v>
      </c>
      <c r="H133" s="425">
        <f t="shared" ref="H133:H136" ca="1" si="19">+IF(A133=1,(+TODAY())-G133,"Sans objet")</f>
        <v>210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7"/>
        <v>0</v>
      </c>
      <c r="R133" s="429">
        <f t="shared" si="17"/>
        <v>0</v>
      </c>
      <c r="S133" s="429">
        <f t="shared" si="17"/>
        <v>7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5"/>
        <v>7</v>
      </c>
      <c r="X133" s="437"/>
      <c r="Y133" s="453">
        <f t="shared" si="14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3"/>
        <v>140</v>
      </c>
      <c r="G134" s="424">
        <v>46101</v>
      </c>
      <c r="H134" s="425">
        <f t="shared" ca="1" si="19"/>
        <v>207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7"/>
        <v>0</v>
      </c>
      <c r="R134" s="429">
        <f t="shared" si="17"/>
        <v>70</v>
      </c>
      <c r="S134" s="429">
        <f t="shared" si="17"/>
        <v>0</v>
      </c>
      <c r="T134" s="434">
        <f t="shared" si="16"/>
        <v>70</v>
      </c>
      <c r="U134" s="434">
        <f t="shared" si="16"/>
        <v>0</v>
      </c>
      <c r="V134" s="435">
        <f t="shared" si="16"/>
        <v>0</v>
      </c>
      <c r="W134" s="436">
        <f t="shared" si="15"/>
        <v>140</v>
      </c>
      <c r="X134" s="437"/>
      <c r="Y134" s="453">
        <f t="shared" si="14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3"/>
        <v>126</v>
      </c>
      <c r="G135" s="424">
        <v>46098</v>
      </c>
      <c r="H135" s="425">
        <f t="shared" ca="1" si="19"/>
        <v>210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7"/>
        <v>0</v>
      </c>
      <c r="R135" s="429">
        <f t="shared" si="17"/>
        <v>31.5</v>
      </c>
      <c r="S135" s="429">
        <f t="shared" si="17"/>
        <v>0</v>
      </c>
      <c r="T135" s="434">
        <f t="shared" si="16"/>
        <v>31.5</v>
      </c>
      <c r="U135" s="434">
        <f t="shared" si="16"/>
        <v>31.5</v>
      </c>
      <c r="V135" s="435">
        <f t="shared" si="16"/>
        <v>31.5</v>
      </c>
      <c r="W135" s="436">
        <f t="shared" si="15"/>
        <v>126</v>
      </c>
      <c r="X135" s="437"/>
      <c r="Y135" s="453">
        <f t="shared" si="14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3"/>
        <v>84</v>
      </c>
      <c r="G136" s="424">
        <v>46098</v>
      </c>
      <c r="H136" s="425">
        <f t="shared" ca="1" si="19"/>
        <v>210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7"/>
        <v>21</v>
      </c>
      <c r="R136" s="429">
        <f t="shared" si="17"/>
        <v>0</v>
      </c>
      <c r="S136" s="429">
        <f t="shared" si="17"/>
        <v>0</v>
      </c>
      <c r="T136" s="434">
        <f t="shared" si="16"/>
        <v>21</v>
      </c>
      <c r="U136" s="434">
        <f t="shared" si="16"/>
        <v>21</v>
      </c>
      <c r="V136" s="435">
        <f t="shared" si="16"/>
        <v>21</v>
      </c>
      <c r="W136" s="436">
        <f t="shared" si="15"/>
        <v>84</v>
      </c>
      <c r="X136" s="437"/>
      <c r="Y136" s="453">
        <f t="shared" si="14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75">
      <c r="A137" s="422">
        <f t="shared" si="18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3"/>
        <v>14</v>
      </c>
      <c r="G137" s="424">
        <v>46098</v>
      </c>
      <c r="H137" s="533">
        <f t="shared" ca="1" si="11"/>
        <v>210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7"/>
        <v>0</v>
      </c>
      <c r="R137" s="429">
        <f t="shared" si="17"/>
        <v>0</v>
      </c>
      <c r="S137" s="429">
        <f t="shared" si="17"/>
        <v>14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5"/>
        <v>14</v>
      </c>
      <c r="X137" s="439"/>
      <c r="Y137" s="534">
        <f t="shared" si="14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7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3"/>
        <v>42</v>
      </c>
      <c r="G138" s="424">
        <v>46100</v>
      </c>
      <c r="H138" s="530">
        <f t="shared" ca="1" si="11"/>
        <v>208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7"/>
        <v>0</v>
      </c>
      <c r="R138" s="429">
        <f t="shared" si="17"/>
        <v>0</v>
      </c>
      <c r="S138" s="429">
        <f t="shared" si="17"/>
        <v>0</v>
      </c>
      <c r="T138" s="450">
        <f t="shared" si="16"/>
        <v>42</v>
      </c>
      <c r="U138" s="450">
        <f t="shared" si="16"/>
        <v>0</v>
      </c>
      <c r="V138" s="451">
        <f t="shared" si="16"/>
        <v>0</v>
      </c>
      <c r="W138" s="436">
        <f t="shared" si="15"/>
        <v>42</v>
      </c>
      <c r="X138" s="437"/>
      <c r="Y138" s="453">
        <f t="shared" si="14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3"/>
        <v>14</v>
      </c>
      <c r="G139" s="424">
        <v>46099</v>
      </c>
      <c r="H139" s="425">
        <f ca="1">+IF(A139=1,(+TODAY())-G139,"Sans objet")</f>
        <v>209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7"/>
        <v>0</v>
      </c>
      <c r="R139" s="429">
        <f t="shared" si="17"/>
        <v>14</v>
      </c>
      <c r="S139" s="429">
        <f t="shared" si="17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5"/>
        <v>14</v>
      </c>
      <c r="X139" s="437"/>
      <c r="Y139" s="453">
        <f t="shared" si="14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3"/>
        <v>28</v>
      </c>
      <c r="G140" s="424">
        <v>46083</v>
      </c>
      <c r="H140" s="425">
        <f t="shared" ref="H140:H150" ca="1" si="20">+IF(A140=1,(+TODAY())-G140,"Sans objet")</f>
        <v>225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7"/>
        <v>0</v>
      </c>
      <c r="R140" s="429">
        <f t="shared" si="17"/>
        <v>0</v>
      </c>
      <c r="S140" s="429">
        <f t="shared" si="17"/>
        <v>0</v>
      </c>
      <c r="T140" s="450">
        <f t="shared" si="16"/>
        <v>0</v>
      </c>
      <c r="U140" s="450">
        <f t="shared" si="16"/>
        <v>28</v>
      </c>
      <c r="V140" s="451">
        <f t="shared" si="16"/>
        <v>0</v>
      </c>
      <c r="W140" s="436">
        <f t="shared" si="15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3"/>
        <v>28</v>
      </c>
      <c r="G141" s="424">
        <v>46083</v>
      </c>
      <c r="H141" s="425">
        <f t="shared" ca="1" si="20"/>
        <v>225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7"/>
        <v>0</v>
      </c>
      <c r="R141" s="429">
        <f t="shared" si="17"/>
        <v>0</v>
      </c>
      <c r="S141" s="429">
        <f t="shared" si="17"/>
        <v>0</v>
      </c>
      <c r="T141" s="450">
        <f t="shared" si="16"/>
        <v>0</v>
      </c>
      <c r="U141" s="450">
        <f t="shared" si="16"/>
        <v>28</v>
      </c>
      <c r="V141" s="451">
        <f t="shared" si="16"/>
        <v>0</v>
      </c>
      <c r="W141" s="436">
        <f t="shared" si="15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3"/>
        <v>14</v>
      </c>
      <c r="G142" s="424">
        <v>46098</v>
      </c>
      <c r="H142" s="425">
        <f t="shared" ca="1" si="20"/>
        <v>210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7"/>
        <v>0</v>
      </c>
      <c r="R142" s="429">
        <f t="shared" si="17"/>
        <v>0</v>
      </c>
      <c r="S142" s="429">
        <f t="shared" si="17"/>
        <v>0</v>
      </c>
      <c r="T142" s="450">
        <f t="shared" si="16"/>
        <v>0</v>
      </c>
      <c r="U142" s="450">
        <f t="shared" si="16"/>
        <v>0</v>
      </c>
      <c r="V142" s="451">
        <f t="shared" si="16"/>
        <v>14</v>
      </c>
      <c r="W142" s="436">
        <f t="shared" si="15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8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3"/>
        <v>28</v>
      </c>
      <c r="G143" s="424">
        <v>46099</v>
      </c>
      <c r="H143" s="425">
        <f t="shared" ca="1" si="20"/>
        <v>209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7"/>
        <v>28</v>
      </c>
      <c r="R143" s="429">
        <f t="shared" si="17"/>
        <v>0</v>
      </c>
      <c r="S143" s="429">
        <f t="shared" si="17"/>
        <v>0</v>
      </c>
      <c r="T143" s="450">
        <f t="shared" si="16"/>
        <v>0</v>
      </c>
      <c r="U143" s="450">
        <f t="shared" si="16"/>
        <v>0</v>
      </c>
      <c r="V143" s="451">
        <f t="shared" si="16"/>
        <v>0</v>
      </c>
      <c r="W143" s="436">
        <f t="shared" si="15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8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3"/>
        <v>91</v>
      </c>
      <c r="G144" s="424">
        <v>46093</v>
      </c>
      <c r="H144" s="425">
        <f t="shared" ca="1" si="20"/>
        <v>215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7"/>
        <v>0</v>
      </c>
      <c r="R144" s="429">
        <f t="shared" si="17"/>
        <v>0</v>
      </c>
      <c r="S144" s="429">
        <f t="shared" si="17"/>
        <v>0</v>
      </c>
      <c r="T144" s="450">
        <f t="shared" si="16"/>
        <v>91</v>
      </c>
      <c r="U144" s="450">
        <f t="shared" si="16"/>
        <v>0</v>
      </c>
      <c r="V144" s="451">
        <f t="shared" si="16"/>
        <v>0</v>
      </c>
      <c r="W144" s="436">
        <f t="shared" si="15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8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3"/>
        <v>28</v>
      </c>
      <c r="G145" s="424">
        <v>46093</v>
      </c>
      <c r="H145" s="425">
        <f t="shared" ca="1" si="20"/>
        <v>215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7"/>
        <v>0</v>
      </c>
      <c r="R145" s="429">
        <f t="shared" si="17"/>
        <v>0</v>
      </c>
      <c r="S145" s="429">
        <f t="shared" si="17"/>
        <v>0</v>
      </c>
      <c r="T145" s="450">
        <f t="shared" si="16"/>
        <v>28</v>
      </c>
      <c r="U145" s="450">
        <f t="shared" si="16"/>
        <v>0</v>
      </c>
      <c r="V145" s="451">
        <f t="shared" si="16"/>
        <v>0</v>
      </c>
      <c r="W145" s="436">
        <f t="shared" si="15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8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3"/>
        <v>98</v>
      </c>
      <c r="G146" s="424">
        <v>46094</v>
      </c>
      <c r="H146" s="425">
        <f t="shared" ca="1" si="20"/>
        <v>214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7"/>
        <v>0</v>
      </c>
      <c r="R146" s="429">
        <f t="shared" si="17"/>
        <v>49</v>
      </c>
      <c r="S146" s="429">
        <f t="shared" si="17"/>
        <v>0</v>
      </c>
      <c r="T146" s="450">
        <f t="shared" si="16"/>
        <v>0</v>
      </c>
      <c r="U146" s="450">
        <f t="shared" si="16"/>
        <v>49</v>
      </c>
      <c r="V146" s="451">
        <f t="shared" si="16"/>
        <v>0</v>
      </c>
      <c r="W146" s="436">
        <f t="shared" si="15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3"/>
        <v>7</v>
      </c>
      <c r="G147" s="424">
        <v>46100</v>
      </c>
      <c r="H147" s="425">
        <f t="shared" ca="1" si="20"/>
        <v>208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7"/>
        <v>0</v>
      </c>
      <c r="R147" s="429">
        <f t="shared" si="17"/>
        <v>0</v>
      </c>
      <c r="S147" s="429">
        <f t="shared" si="17"/>
        <v>0</v>
      </c>
      <c r="T147" s="450">
        <f t="shared" si="16"/>
        <v>0</v>
      </c>
      <c r="U147" s="450">
        <f t="shared" si="16"/>
        <v>7</v>
      </c>
      <c r="V147" s="451">
        <f t="shared" si="16"/>
        <v>0</v>
      </c>
      <c r="W147" s="436">
        <f t="shared" si="15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3"/>
        <v>70</v>
      </c>
      <c r="G148" s="424">
        <v>46100</v>
      </c>
      <c r="H148" s="425">
        <f t="shared" ca="1" si="20"/>
        <v>208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7"/>
        <v>70</v>
      </c>
      <c r="R148" s="429">
        <f t="shared" si="17"/>
        <v>0</v>
      </c>
      <c r="S148" s="429">
        <f t="shared" si="17"/>
        <v>0</v>
      </c>
      <c r="T148" s="450">
        <f t="shared" si="16"/>
        <v>0</v>
      </c>
      <c r="U148" s="450">
        <f t="shared" si="16"/>
        <v>0</v>
      </c>
      <c r="V148" s="451">
        <f t="shared" si="16"/>
        <v>0</v>
      </c>
      <c r="W148" s="436">
        <f t="shared" si="15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3"/>
        <v>35</v>
      </c>
      <c r="G149" s="424">
        <v>46083</v>
      </c>
      <c r="H149" s="425">
        <f t="shared" ca="1" si="20"/>
        <v>225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7"/>
        <v>0</v>
      </c>
      <c r="R149" s="429">
        <f t="shared" si="17"/>
        <v>17.5</v>
      </c>
      <c r="S149" s="429">
        <f t="shared" si="17"/>
        <v>0</v>
      </c>
      <c r="T149" s="450">
        <f t="shared" si="16"/>
        <v>0</v>
      </c>
      <c r="U149" s="450">
        <f t="shared" si="16"/>
        <v>17.5</v>
      </c>
      <c r="V149" s="451">
        <f t="shared" si="16"/>
        <v>0</v>
      </c>
      <c r="W149" s="436">
        <f t="shared" si="15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422">
        <f t="shared" si="18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3"/>
        <v>154</v>
      </c>
      <c r="G150" s="424">
        <v>46098</v>
      </c>
      <c r="H150" s="425">
        <f t="shared" ca="1" si="20"/>
        <v>210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7"/>
        <v>0</v>
      </c>
      <c r="R150" s="429">
        <f t="shared" si="17"/>
        <v>0</v>
      </c>
      <c r="S150" s="429">
        <f t="shared" si="17"/>
        <v>0</v>
      </c>
      <c r="T150" s="450">
        <f t="shared" si="16"/>
        <v>77</v>
      </c>
      <c r="U150" s="450">
        <f t="shared" si="16"/>
        <v>77</v>
      </c>
      <c r="V150" s="451">
        <f t="shared" si="16"/>
        <v>0</v>
      </c>
      <c r="W150" s="436">
        <f t="shared" si="15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5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341">
        <f>SUBTOTAL(9,A2:A151)</f>
        <v>148</v>
      </c>
      <c r="B152" s="341"/>
      <c r="C152" s="341"/>
      <c r="D152" s="404"/>
      <c r="E152" s="342">
        <f>SUBTOTAL(9,E2:E151)</f>
        <v>2837</v>
      </c>
      <c r="F152" s="456">
        <f>SUBTOTAL(9,F2:F151)</f>
        <v>19859</v>
      </c>
      <c r="G152" s="343"/>
      <c r="H152" s="344">
        <f ca="1">(SUBTOTAL(9,H2:H151))/A152</f>
        <v>210.11486486486487</v>
      </c>
      <c r="I152" s="345"/>
      <c r="J152" s="345"/>
      <c r="K152" s="346">
        <f>(SUBTOTAL(9,K2:K151))/P$162</f>
        <v>0.45673076923076922</v>
      </c>
      <c r="L152" s="347">
        <f>(SUBTOTAL(9,L2:L151))/Q$162</f>
        <v>0.44354838709677419</v>
      </c>
      <c r="M152" s="347">
        <f>(SUBTOTAL(9,M2:M151))/S$162</f>
        <v>0.50961538461538458</v>
      </c>
      <c r="N152" s="347">
        <f>(SUBTOTAL(9,N2:N151))/T$162</f>
        <v>0.41666666666666669</v>
      </c>
      <c r="O152" s="347">
        <f>(SUBTOTAL(9,O2:O151))/U$162</f>
        <v>0.44620253164556961</v>
      </c>
      <c r="P152" s="348">
        <f>(SUBTOTAL(9,P2:P151))/V$162</f>
        <v>0.47666666666666668</v>
      </c>
      <c r="Q152" s="457">
        <f t="shared" ref="Q152:V152" si="21">SUBTOTAL(9,Q2:Q151)</f>
        <v>3437</v>
      </c>
      <c r="R152" s="457">
        <f t="shared" si="21"/>
        <v>1414</v>
      </c>
      <c r="S152" s="457">
        <f t="shared" si="21"/>
        <v>1246</v>
      </c>
      <c r="T152" s="457">
        <f t="shared" si="21"/>
        <v>3496.5</v>
      </c>
      <c r="U152" s="457">
        <f t="shared" si="21"/>
        <v>4812.5</v>
      </c>
      <c r="V152" s="457">
        <f t="shared" si="21"/>
        <v>5453</v>
      </c>
      <c r="W152" s="436">
        <f t="shared" si="15"/>
        <v>19859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0.17307014451885794</v>
      </c>
      <c r="R153" s="460">
        <f>R152/F152</f>
        <v>7.1201973916108566E-2</v>
      </c>
      <c r="S153" s="460">
        <f>S152/F152</f>
        <v>6.2742333450828344E-2</v>
      </c>
      <c r="T153" s="460">
        <f>T152/F152</f>
        <v>0.17606626718364468</v>
      </c>
      <c r="U153" s="460">
        <f>U152/F152</f>
        <v>0.24233345082833979</v>
      </c>
      <c r="V153" s="460">
        <f>V152/F152</f>
        <v>0.27458583010222065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2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>
      <c r="A156" s="359" t="s">
        <v>282</v>
      </c>
      <c r="B156" s="360">
        <f>+Q152</f>
        <v>3437</v>
      </c>
      <c r="C156" s="360"/>
      <c r="D156" s="407"/>
      <c r="E156" s="361">
        <f>B156/$F$152</f>
        <v>0.17307014451885794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2">+SUMIF(K$2:K$151,$O156,$A$2:$A$151)</f>
        <v>15</v>
      </c>
      <c r="Q156" s="364">
        <f t="shared" si="22"/>
        <v>13</v>
      </c>
      <c r="R156" s="365">
        <f>+P156+Q156</f>
        <v>28</v>
      </c>
      <c r="S156" s="365">
        <f t="shared" ref="S156:V159" si="23">+SUMIF(M$2:M$151,$O156,$A$2:$A$151)</f>
        <v>11</v>
      </c>
      <c r="T156" s="365">
        <f t="shared" si="23"/>
        <v>31</v>
      </c>
      <c r="U156" s="365">
        <f t="shared" si="23"/>
        <v>27</v>
      </c>
      <c r="V156" s="365">
        <f t="shared" si="23"/>
        <v>21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75">
      <c r="A157" s="368" t="s">
        <v>271</v>
      </c>
      <c r="B157" s="369">
        <f>+R152</f>
        <v>1414</v>
      </c>
      <c r="C157" s="369"/>
      <c r="D157" s="408"/>
      <c r="E157" s="370">
        <f t="shared" ref="E157" si="24">B157/$F$152</f>
        <v>7.1201973916108566E-2</v>
      </c>
      <c r="F157" s="107"/>
      <c r="G157" s="107"/>
      <c r="H157" s="107"/>
      <c r="I157" s="107"/>
      <c r="J157" s="107"/>
      <c r="O157" s="362">
        <v>0.5</v>
      </c>
      <c r="P157" s="363">
        <f t="shared" si="22"/>
        <v>34</v>
      </c>
      <c r="Q157" s="364">
        <f t="shared" si="22"/>
        <v>15</v>
      </c>
      <c r="R157" s="365">
        <f t="shared" ref="R157:R159" si="25">+P157+Q157</f>
        <v>49</v>
      </c>
      <c r="S157" s="365">
        <f t="shared" si="23"/>
        <v>9</v>
      </c>
      <c r="T157" s="365">
        <f t="shared" si="23"/>
        <v>27</v>
      </c>
      <c r="U157" s="365">
        <f t="shared" si="23"/>
        <v>47</v>
      </c>
      <c r="V157" s="365">
        <f t="shared" si="23"/>
        <v>47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24</v>
      </c>
      <c r="B158" s="372">
        <f>B156+B157</f>
        <v>4851</v>
      </c>
      <c r="C158" s="372"/>
      <c r="D158" s="409"/>
      <c r="E158" s="373">
        <f>B158/$F$152</f>
        <v>0.24427211843496652</v>
      </c>
      <c r="F158" s="374">
        <f>+E158-R163</f>
        <v>-9.1062599434118818E-3</v>
      </c>
      <c r="G158" s="374"/>
      <c r="H158" s="374"/>
      <c r="I158" s="375"/>
      <c r="J158" s="375"/>
      <c r="O158" s="362">
        <v>0.75</v>
      </c>
      <c r="P158" s="363">
        <f t="shared" si="22"/>
        <v>0</v>
      </c>
      <c r="Q158" s="364">
        <f t="shared" si="22"/>
        <v>0</v>
      </c>
      <c r="R158" s="365">
        <f t="shared" si="25"/>
        <v>0</v>
      </c>
      <c r="S158" s="365">
        <f t="shared" si="23"/>
        <v>0</v>
      </c>
      <c r="T158" s="365">
        <f t="shared" si="23"/>
        <v>0</v>
      </c>
      <c r="U158" s="365">
        <f t="shared" si="23"/>
        <v>0</v>
      </c>
      <c r="V158" s="365">
        <f t="shared" si="23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>
      <c r="A159" s="324" t="s">
        <v>26</v>
      </c>
      <c r="B159" s="372">
        <f>S152</f>
        <v>1246</v>
      </c>
      <c r="C159" s="372"/>
      <c r="D159" s="409"/>
      <c r="E159" s="373">
        <f>B159/$F$152</f>
        <v>6.2742333450828344E-2</v>
      </c>
      <c r="F159" s="374">
        <f>+E159-S163</f>
        <v>-2.6784693576198684E-2</v>
      </c>
      <c r="G159" s="374"/>
      <c r="H159" s="374"/>
      <c r="I159" s="375"/>
      <c r="J159" s="375"/>
      <c r="O159" s="362">
        <v>1</v>
      </c>
      <c r="P159" s="363">
        <f t="shared" si="22"/>
        <v>3</v>
      </c>
      <c r="Q159" s="364">
        <f t="shared" si="22"/>
        <v>3</v>
      </c>
      <c r="R159" s="365">
        <f t="shared" si="25"/>
        <v>6</v>
      </c>
      <c r="S159" s="365">
        <f t="shared" si="23"/>
        <v>6</v>
      </c>
      <c r="T159" s="365">
        <f t="shared" si="23"/>
        <v>5</v>
      </c>
      <c r="U159" s="365">
        <f t="shared" si="23"/>
        <v>5</v>
      </c>
      <c r="V159" s="365">
        <f t="shared" si="23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>
      <c r="A160" s="324" t="s">
        <v>27</v>
      </c>
      <c r="B160" s="372">
        <f>T152</f>
        <v>3496.5</v>
      </c>
      <c r="C160" s="372"/>
      <c r="D160" s="409"/>
      <c r="E160" s="373">
        <f>B160/$F$152</f>
        <v>0.17606626718364468</v>
      </c>
      <c r="F160" s="374">
        <f>+E160-T163</f>
        <v>-1.298597681220176E-3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0.45673076923076922</v>
      </c>
      <c r="Q160" s="378">
        <f t="shared" ref="Q160:T160" si="26">+SUMPRODUCT($O$156:$O$159,Q156:Q159)/Q162</f>
        <v>0.44354838709677419</v>
      </c>
      <c r="R160" s="379">
        <f t="shared" si="26"/>
        <v>0.45180722891566266</v>
      </c>
      <c r="S160" s="379">
        <f>+SUMPRODUCT($O$156:$O$159,S156:S159)/S162</f>
        <v>0.50961538461538458</v>
      </c>
      <c r="T160" s="379">
        <f t="shared" si="26"/>
        <v>0.41666666666666669</v>
      </c>
      <c r="U160" s="379">
        <f>+SUMPRODUCT($O$156:$O$159,U156:U159)/U162</f>
        <v>0.44620253164556961</v>
      </c>
      <c r="V160" s="379">
        <f>+SUMPRODUCT($O$156:$O$159,V156:V159)/V162</f>
        <v>0.47666666666666668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28</v>
      </c>
      <c r="B161" s="381">
        <f>U152</f>
        <v>4812.5</v>
      </c>
      <c r="C161" s="381"/>
      <c r="D161" s="410"/>
      <c r="E161" s="373">
        <f>B161/$F$152</f>
        <v>0.24233345082833979</v>
      </c>
      <c r="F161" s="374">
        <f>+E161-U163</f>
        <v>4.157775152664106E-3</v>
      </c>
      <c r="G161" s="374"/>
      <c r="H161" s="374"/>
      <c r="I161" s="375" t="s">
        <v>274</v>
      </c>
      <c r="J161" s="375"/>
      <c r="O161" s="376"/>
      <c r="P161" s="382">
        <f>+K152</f>
        <v>0.45673076923076922</v>
      </c>
      <c r="Q161" s="383">
        <f>+L152</f>
        <v>0.44354838709677419</v>
      </c>
      <c r="R161" s="384">
        <f>+(P161*P162+Q161*Q162)/R162</f>
        <v>0.45180722891566266</v>
      </c>
      <c r="S161" s="384">
        <f>+M152</f>
        <v>0.50961538461538458</v>
      </c>
      <c r="T161" s="384">
        <f>+N152</f>
        <v>0.41666666666666669</v>
      </c>
      <c r="U161" s="384">
        <f>+O152</f>
        <v>0.44620253164556961</v>
      </c>
      <c r="V161" s="384">
        <f>+P152</f>
        <v>0.47666666666666668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24" t="s">
        <v>29</v>
      </c>
      <c r="B162" s="381">
        <f>V152</f>
        <v>5453</v>
      </c>
      <c r="C162" s="381"/>
      <c r="D162" s="410"/>
      <c r="E162" s="373">
        <f>B162/$F$152</f>
        <v>0.27458583010222065</v>
      </c>
      <c r="F162" s="374">
        <f>+E162-V163</f>
        <v>3.3031776048166595E-2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52</v>
      </c>
      <c r="Q162" s="387">
        <f>SUM(Q156:Q159)</f>
        <v>31</v>
      </c>
      <c r="R162" s="388">
        <f>SUM(R156:R159)</f>
        <v>83</v>
      </c>
      <c r="S162" s="387">
        <f>SUM(S156:S159)</f>
        <v>26</v>
      </c>
      <c r="T162" s="387">
        <f t="shared" ref="T162" si="27">SUM(T156:T159)</f>
        <v>63</v>
      </c>
      <c r="U162" s="387">
        <f>SUM(U156:U159)</f>
        <v>79</v>
      </c>
      <c r="V162" s="387">
        <f>SUM(V156:V159)</f>
        <v>75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0" t="s">
        <v>30</v>
      </c>
      <c r="B163" s="391">
        <f>SUM(B158:B162)</f>
        <v>19859</v>
      </c>
      <c r="C163" s="391"/>
      <c r="D163" s="411"/>
      <c r="E163" s="392">
        <f>SUM(E158:E162)</f>
        <v>1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0.16047297297297297</v>
      </c>
      <c r="Q163" s="396">
        <f t="shared" ref="Q163:V163" si="28">+(Q161*Q162)/$N$162</f>
        <v>9.29054054054054E-2</v>
      </c>
      <c r="R163" s="373">
        <f>+Q163+P163</f>
        <v>0.2533783783783784</v>
      </c>
      <c r="S163" s="373">
        <f t="shared" si="28"/>
        <v>8.9527027027027029E-2</v>
      </c>
      <c r="T163" s="373">
        <f t="shared" si="28"/>
        <v>0.17736486486486486</v>
      </c>
      <c r="U163" s="373">
        <f t="shared" si="28"/>
        <v>0.23817567567567569</v>
      </c>
      <c r="V163" s="373">
        <f t="shared" si="28"/>
        <v>0.24155405405405406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7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7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A167" s="107"/>
      <c r="AB167" s="107"/>
      <c r="AC167" s="107"/>
      <c r="AD167" s="107"/>
      <c r="AE167" s="107"/>
      <c r="AF167" s="107"/>
      <c r="AG167" s="107"/>
      <c r="AH167" s="107"/>
    </row>
  </sheetData>
  <autoFilter ref="C1:C167" xr:uid="{8E4F78C8-FE71-448F-860A-AAA04EFE72A9}"/>
  <mergeCells count="4">
    <mergeCell ref="AA22:AH22"/>
    <mergeCell ref="AA30:AH30"/>
    <mergeCell ref="AA34:AH34"/>
    <mergeCell ref="AB76:AC76"/>
  </mergeCells>
  <phoneticPr fontId="37" type="noConversion"/>
  <conditionalFormatting sqref="H2:H150">
    <cfRule type="cellIs" dxfId="251" priority="4" operator="lessThan">
      <formula>7</formula>
    </cfRule>
    <cfRule type="cellIs" dxfId="250" priority="5" operator="between">
      <formula>14</formula>
      <formula>7</formula>
    </cfRule>
    <cfRule type="cellIs" dxfId="249" priority="6" operator="greaterThan">
      <formula>14</formula>
    </cfRule>
  </conditionalFormatting>
  <conditionalFormatting sqref="H152">
    <cfRule type="cellIs" dxfId="248" priority="1" operator="lessThan">
      <formula>7</formula>
    </cfRule>
    <cfRule type="cellIs" dxfId="247" priority="2" operator="between">
      <formula>14</formula>
      <formula>7</formula>
    </cfRule>
    <cfRule type="cellIs" dxfId="24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05B5-9CAF-4290-96F1-95915F82B51C}">
  <dimension ref="A1:AI167"/>
  <sheetViews>
    <sheetView zoomScaleNormal="100" workbookViewId="0">
      <pane xSplit="6" ySplit="1" topLeftCell="Z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57031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46098</v>
      </c>
      <c r="H2" s="425">
        <f ca="1">+IF(A2=1,(+TODAY())-G2,"Sans objet")</f>
        <v>210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10</v>
      </c>
      <c r="AB2" s="309">
        <v>0.34106769016050242</v>
      </c>
      <c r="AC2" s="310">
        <v>7.7808792742498259E-2</v>
      </c>
      <c r="AD2" s="495">
        <f t="shared" ref="AD2:AD5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208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11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26</v>
      </c>
      <c r="F4" s="423">
        <f t="shared" si="0"/>
        <v>182</v>
      </c>
      <c r="G4" s="424">
        <v>46108</v>
      </c>
      <c r="H4" s="425">
        <f t="shared" ca="1" si="5"/>
        <v>200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6"/>
        <v>91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91</v>
      </c>
      <c r="V4" s="435">
        <f t="shared" si="1"/>
        <v>0</v>
      </c>
      <c r="W4" s="436">
        <f t="shared" ref="W4:W86" si="7">SUM(Q4:V4)</f>
        <v>182</v>
      </c>
      <c r="X4" s="437"/>
      <c r="Y4" s="453">
        <f t="shared" si="2"/>
        <v>0</v>
      </c>
      <c r="AA4" s="314">
        <v>12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46108</v>
      </c>
      <c r="H5" s="425">
        <f t="shared" ca="1" si="5"/>
        <v>200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84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0</v>
      </c>
      <c r="W5" s="436">
        <f t="shared" si="7"/>
        <v>168</v>
      </c>
      <c r="X5" s="437"/>
      <c r="Y5" s="453">
        <f t="shared" si="2"/>
        <v>0</v>
      </c>
      <c r="Z5" s="107"/>
      <c r="AA5" s="314">
        <v>13</v>
      </c>
      <c r="AB5" s="309">
        <v>0.17</v>
      </c>
      <c r="AC5" s="310">
        <v>7.0000000000000007E-2</v>
      </c>
      <c r="AD5" s="495">
        <f t="shared" si="3"/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210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8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209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46108</v>
      </c>
      <c r="H8" s="425">
        <f t="shared" ca="1" si="5"/>
        <v>200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46108</v>
      </c>
      <c r="H9" s="425">
        <f t="shared" ca="1" si="5"/>
        <v>200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46108</v>
      </c>
      <c r="H10" s="425">
        <f t="shared" ca="1" si="5"/>
        <v>200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46108</v>
      </c>
      <c r="H11" s="425">
        <f t="shared" ca="1" si="5"/>
        <v>200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208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46107</v>
      </c>
      <c r="H13" s="425">
        <f t="shared" ca="1" si="5"/>
        <v>201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208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208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46107</v>
      </c>
      <c r="H16" s="425">
        <f t="shared" ca="1" si="5"/>
        <v>201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>
        <v>0.25</v>
      </c>
      <c r="P16" s="466">
        <v>0.25</v>
      </c>
      <c r="Q16" s="428">
        <f t="shared" si="6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209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209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46107</v>
      </c>
      <c r="H20" s="425">
        <f t="shared" ca="1" si="5"/>
        <v>201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0</v>
      </c>
      <c r="U20" s="434">
        <f t="shared" si="1"/>
        <v>70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46108</v>
      </c>
      <c r="H22" s="425">
        <f t="shared" ca="1" si="5"/>
        <v>200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0.25</v>
      </c>
      <c r="P22" s="466">
        <v>0.25</v>
      </c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42</v>
      </c>
      <c r="V22" s="435">
        <f t="shared" si="1"/>
        <v>42</v>
      </c>
      <c r="W22" s="436">
        <f t="shared" si="7"/>
        <v>168</v>
      </c>
      <c r="X22" s="437"/>
      <c r="Y22" s="454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208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209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209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209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210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210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209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208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208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208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46107</v>
      </c>
      <c r="H33" s="425">
        <f t="shared" ca="1" si="5"/>
        <v>201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/>
      <c r="N33" s="465">
        <v>0.25</v>
      </c>
      <c r="O33" s="465">
        <v>0.25</v>
      </c>
      <c r="P33" s="466"/>
      <c r="Q33" s="428">
        <f t="shared" si="6"/>
        <v>84</v>
      </c>
      <c r="R33" s="429">
        <f t="shared" si="1"/>
        <v>0</v>
      </c>
      <c r="S33" s="429">
        <f t="shared" si="1"/>
        <v>0</v>
      </c>
      <c r="T33" s="434">
        <f t="shared" si="1"/>
        <v>42</v>
      </c>
      <c r="U33" s="434">
        <f t="shared" si="1"/>
        <v>42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46107</v>
      </c>
      <c r="H34" s="425">
        <f t="shared" ca="1" si="5"/>
        <v>201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126</v>
      </c>
      <c r="V34" s="435">
        <f t="shared" si="1"/>
        <v>0</v>
      </c>
      <c r="W34" s="436">
        <f t="shared" si="7"/>
        <v>252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201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63</v>
      </c>
      <c r="V35" s="435">
        <f t="shared" si="1"/>
        <v>63</v>
      </c>
      <c r="W35" s="436">
        <f t="shared" si="7"/>
        <v>252</v>
      </c>
      <c r="X35" s="437"/>
      <c r="Y35" s="454">
        <f t="shared" si="2"/>
        <v>0</v>
      </c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200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77</v>
      </c>
      <c r="V36" s="435">
        <f t="shared" si="1"/>
        <v>0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209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209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46107</v>
      </c>
      <c r="H39" s="425">
        <f t="shared" ca="1" si="5"/>
        <v>201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70</v>
      </c>
      <c r="X39" s="437"/>
      <c r="Y39" s="454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209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208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208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209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209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209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209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46107</v>
      </c>
      <c r="H48" s="425">
        <f t="shared" ca="1" si="5"/>
        <v>201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28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28</v>
      </c>
      <c r="W48" s="436">
        <f t="shared" si="7"/>
        <v>56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46107</v>
      </c>
      <c r="H49" s="425">
        <f t="shared" ca="1" si="5"/>
        <v>201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20</v>
      </c>
      <c r="F50" s="423">
        <f t="shared" si="0"/>
        <v>140</v>
      </c>
      <c r="G50" s="424">
        <v>46107</v>
      </c>
      <c r="H50" s="425">
        <f t="shared" ca="1" si="5"/>
        <v>201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6"/>
        <v>70</v>
      </c>
      <c r="R50" s="429">
        <f t="shared" si="6"/>
        <v>0</v>
      </c>
      <c r="S50" s="429">
        <f t="shared" si="6"/>
        <v>0</v>
      </c>
      <c r="T50" s="434">
        <f>+$F50*N50</f>
        <v>70</v>
      </c>
      <c r="U50" s="434">
        <f t="shared" si="6"/>
        <v>0</v>
      </c>
      <c r="V50" s="435">
        <f t="shared" si="6"/>
        <v>0</v>
      </c>
      <c r="W50" s="436">
        <f t="shared" si="7"/>
        <v>140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209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209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232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210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46107</v>
      </c>
      <c r="H56" s="425">
        <f t="shared" ca="1" si="5"/>
        <v>201</v>
      </c>
      <c r="I56" s="426">
        <v>1</v>
      </c>
      <c r="J56" s="427" t="str">
        <f>VLOOKUP(I56,Secteurs!$A$2:$C$4,3)</f>
        <v>Alexis MABOUNDA</v>
      </c>
      <c r="K56" s="464">
        <v>0.25</v>
      </c>
      <c r="L56" s="465">
        <v>0.25</v>
      </c>
      <c r="M56" s="465">
        <v>0.25</v>
      </c>
      <c r="N56" s="465"/>
      <c r="O56" s="465">
        <v>0.25</v>
      </c>
      <c r="P56" s="466"/>
      <c r="Q56" s="428">
        <f t="shared" si="6"/>
        <v>49</v>
      </c>
      <c r="R56" s="429">
        <f t="shared" si="6"/>
        <v>49</v>
      </c>
      <c r="S56" s="429">
        <f t="shared" si="6"/>
        <v>49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210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208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208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208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208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208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210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209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208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9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0">+IF(A68=1,(+TODAY())-G68,"Sans objet")</f>
        <v>209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1">+$F68*K68</f>
        <v>0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0"/>
        <v>208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1"/>
        <v>45.5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45.5</v>
      </c>
      <c r="V69" s="435">
        <f t="shared" si="11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9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0"/>
        <v>225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84</v>
      </c>
      <c r="U70" s="434">
        <f t="shared" si="11"/>
        <v>84</v>
      </c>
      <c r="V70" s="435">
        <f t="shared" si="11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9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0"/>
        <v>208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>
      <c r="A72" s="552">
        <f t="shared" si="9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0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1"/>
        <v>0</v>
      </c>
      <c r="R72" s="556">
        <f t="shared" si="11"/>
        <v>0</v>
      </c>
      <c r="S72" s="556">
        <f t="shared" si="11"/>
        <v>0</v>
      </c>
      <c r="T72" s="557">
        <f t="shared" si="11"/>
        <v>0</v>
      </c>
      <c r="U72" s="557">
        <f t="shared" si="11"/>
        <v>0</v>
      </c>
      <c r="V72" s="558">
        <f t="shared" si="11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75">
      <c r="A73" s="422">
        <f t="shared" si="9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0"/>
        <v>207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1"/>
        <v>0</v>
      </c>
      <c r="R73" s="429">
        <f t="shared" si="11"/>
        <v>38.5</v>
      </c>
      <c r="S73" s="429">
        <f t="shared" si="11"/>
        <v>0</v>
      </c>
      <c r="T73" s="434">
        <f t="shared" si="11"/>
        <v>0</v>
      </c>
      <c r="U73" s="434">
        <f t="shared" si="11"/>
        <v>77</v>
      </c>
      <c r="V73" s="435">
        <f t="shared" si="11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9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0"/>
        <v>207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1"/>
        <v>42</v>
      </c>
      <c r="R74" s="429">
        <f t="shared" si="11"/>
        <v>0</v>
      </c>
      <c r="S74" s="429">
        <f t="shared" si="11"/>
        <v>0</v>
      </c>
      <c r="T74" s="434">
        <f t="shared" si="11"/>
        <v>42</v>
      </c>
      <c r="U74" s="434">
        <f t="shared" si="11"/>
        <v>0</v>
      </c>
      <c r="V74" s="435">
        <f t="shared" si="11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0"/>
        <v>208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1"/>
        <v>56</v>
      </c>
      <c r="R75" s="429">
        <f t="shared" si="11"/>
        <v>0</v>
      </c>
      <c r="S75" s="429">
        <f t="shared" si="11"/>
        <v>112</v>
      </c>
      <c r="T75" s="434">
        <f t="shared" si="11"/>
        <v>0</v>
      </c>
      <c r="U75" s="434">
        <f t="shared" si="11"/>
        <v>0</v>
      </c>
      <c r="V75" s="435">
        <f t="shared" si="11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9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0"/>
        <v>214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34">
        <f t="shared" si="11"/>
        <v>42</v>
      </c>
      <c r="U76" s="434">
        <f t="shared" si="11"/>
        <v>0</v>
      </c>
      <c r="V76" s="435">
        <f t="shared" si="11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0"/>
        <v>208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1"/>
        <v>0</v>
      </c>
      <c r="R77" s="429">
        <f t="shared" si="11"/>
        <v>42</v>
      </c>
      <c r="S77" s="429">
        <f t="shared" si="11"/>
        <v>0</v>
      </c>
      <c r="T77" s="434">
        <f t="shared" si="11"/>
        <v>42</v>
      </c>
      <c r="U77" s="434">
        <f t="shared" si="11"/>
        <v>0</v>
      </c>
      <c r="V77" s="435">
        <f t="shared" si="11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0"/>
        <v>208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56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0"/>
        <v>209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1"/>
        <v>0</v>
      </c>
      <c r="R79" s="429">
        <f t="shared" si="11"/>
        <v>0</v>
      </c>
      <c r="S79" s="429">
        <f t="shared" si="11"/>
        <v>0</v>
      </c>
      <c r="T79" s="434">
        <f t="shared" si="11"/>
        <v>35</v>
      </c>
      <c r="U79" s="434">
        <f t="shared" si="11"/>
        <v>70</v>
      </c>
      <c r="V79" s="435">
        <f t="shared" si="11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0"/>
        <v>230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1"/>
        <v>84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0"/>
        <v>210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1"/>
        <v>0</v>
      </c>
      <c r="R81" s="429">
        <f t="shared" si="11"/>
        <v>0</v>
      </c>
      <c r="S81" s="429">
        <f t="shared" si="11"/>
        <v>98</v>
      </c>
      <c r="T81" s="434">
        <f t="shared" si="11"/>
        <v>0</v>
      </c>
      <c r="U81" s="434">
        <f t="shared" si="11"/>
        <v>0</v>
      </c>
      <c r="V81" s="435">
        <f t="shared" si="11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0"/>
        <v>209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0"/>
        <v>223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70</v>
      </c>
      <c r="U83" s="434">
        <f t="shared" si="11"/>
        <v>0</v>
      </c>
      <c r="V83" s="435">
        <f t="shared" si="11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0"/>
        <v>208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38.5</v>
      </c>
      <c r="T84" s="434">
        <f t="shared" si="11"/>
        <v>38.5</v>
      </c>
      <c r="U84" s="434">
        <f t="shared" si="11"/>
        <v>0</v>
      </c>
      <c r="V84" s="435">
        <f t="shared" si="11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2">E85*7</f>
        <v>210</v>
      </c>
      <c r="G85" s="424">
        <v>46099</v>
      </c>
      <c r="H85" s="425">
        <f t="shared" ca="1" si="10"/>
        <v>209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105</v>
      </c>
      <c r="U85" s="434">
        <f t="shared" si="11"/>
        <v>0</v>
      </c>
      <c r="V85" s="435">
        <f t="shared" si="11"/>
        <v>105</v>
      </c>
      <c r="W85" s="436">
        <f t="shared" si="7"/>
        <v>210</v>
      </c>
      <c r="X85" s="437"/>
      <c r="Y85" s="453">
        <f t="shared" ref="Y85:Y139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2"/>
        <v>182</v>
      </c>
      <c r="G86" s="424">
        <v>46098</v>
      </c>
      <c r="H86" s="425">
        <f t="shared" ca="1" si="10"/>
        <v>210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91</v>
      </c>
      <c r="U86" s="434">
        <f t="shared" si="11"/>
        <v>0</v>
      </c>
      <c r="V86" s="435">
        <f t="shared" si="11"/>
        <v>91</v>
      </c>
      <c r="W86" s="436">
        <f t="shared" si="7"/>
        <v>182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2"/>
        <v>196</v>
      </c>
      <c r="G87" s="424">
        <v>46098</v>
      </c>
      <c r="H87" s="425">
        <f t="shared" ca="1" si="10"/>
        <v>210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49</v>
      </c>
      <c r="S87" s="429">
        <f t="shared" si="11"/>
        <v>0</v>
      </c>
      <c r="T87" s="434">
        <f t="shared" si="11"/>
        <v>49</v>
      </c>
      <c r="U87" s="434">
        <f t="shared" si="11"/>
        <v>49</v>
      </c>
      <c r="V87" s="435">
        <f t="shared" si="11"/>
        <v>49</v>
      </c>
      <c r="W87" s="436">
        <f t="shared" ref="W87:W152" si="14">SUM(Q87:V87)</f>
        <v>196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9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46098</v>
      </c>
      <c r="H88" s="425">
        <f t="shared" ca="1" si="10"/>
        <v>210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9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46098</v>
      </c>
      <c r="H89" s="425">
        <f t="shared" ca="1" si="10"/>
        <v>210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42</v>
      </c>
      <c r="S89" s="429">
        <f t="shared" si="11"/>
        <v>0</v>
      </c>
      <c r="T89" s="434">
        <f t="shared" si="11"/>
        <v>42</v>
      </c>
      <c r="U89" s="434">
        <f t="shared" si="11"/>
        <v>42</v>
      </c>
      <c r="V89" s="435">
        <f t="shared" si="11"/>
        <v>42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2"/>
        <v>182</v>
      </c>
      <c r="G90" s="424">
        <v>46098</v>
      </c>
      <c r="H90" s="425">
        <f t="shared" ca="1" si="10"/>
        <v>210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45.5</v>
      </c>
      <c r="S90" s="429">
        <f t="shared" si="11"/>
        <v>0</v>
      </c>
      <c r="T90" s="434">
        <f t="shared" si="11"/>
        <v>45.5</v>
      </c>
      <c r="U90" s="434">
        <f t="shared" si="11"/>
        <v>45.5</v>
      </c>
      <c r="V90" s="435">
        <f t="shared" si="11"/>
        <v>45.5</v>
      </c>
      <c r="W90" s="436">
        <f t="shared" si="14"/>
        <v>182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2"/>
        <v>252</v>
      </c>
      <c r="G91" s="424">
        <v>46101</v>
      </c>
      <c r="H91" s="425">
        <f t="shared" ca="1" si="10"/>
        <v>207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63</v>
      </c>
      <c r="S91" s="429">
        <f t="shared" si="11"/>
        <v>0</v>
      </c>
      <c r="T91" s="434">
        <f t="shared" si="11"/>
        <v>63</v>
      </c>
      <c r="U91" s="434">
        <f t="shared" si="11"/>
        <v>63</v>
      </c>
      <c r="V91" s="435">
        <f t="shared" si="11"/>
        <v>63</v>
      </c>
      <c r="W91" s="436">
        <f t="shared" si="14"/>
        <v>252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9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2"/>
        <v>168</v>
      </c>
      <c r="G92" s="440">
        <v>46098</v>
      </c>
      <c r="H92" s="425">
        <f t="shared" ca="1" si="10"/>
        <v>210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1"/>
        <v>0</v>
      </c>
      <c r="R92" s="429">
        <f t="shared" si="11"/>
        <v>42</v>
      </c>
      <c r="S92" s="429">
        <f t="shared" si="11"/>
        <v>0</v>
      </c>
      <c r="T92" s="434">
        <f t="shared" si="11"/>
        <v>42</v>
      </c>
      <c r="U92" s="434">
        <f t="shared" si="11"/>
        <v>0</v>
      </c>
      <c r="V92" s="435">
        <f t="shared" si="11"/>
        <v>84</v>
      </c>
      <c r="W92" s="436">
        <f t="shared" si="14"/>
        <v>168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9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2"/>
        <v>210</v>
      </c>
      <c r="G93" s="424">
        <v>46107</v>
      </c>
      <c r="H93" s="425">
        <f t="shared" ca="1" si="10"/>
        <v>201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52.5</v>
      </c>
      <c r="U93" s="434">
        <f t="shared" si="11"/>
        <v>52.5</v>
      </c>
      <c r="V93" s="435">
        <f t="shared" si="11"/>
        <v>105</v>
      </c>
      <c r="W93" s="436">
        <f t="shared" si="14"/>
        <v>210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2"/>
        <v>168</v>
      </c>
      <c r="G94" s="424">
        <v>46100</v>
      </c>
      <c r="H94" s="425">
        <f t="shared" ca="1" si="10"/>
        <v>208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34">
        <f t="shared" si="11"/>
        <v>84</v>
      </c>
      <c r="U94" s="434">
        <f t="shared" si="11"/>
        <v>0</v>
      </c>
      <c r="V94" s="435">
        <f t="shared" si="11"/>
        <v>84</v>
      </c>
      <c r="W94" s="436">
        <f t="shared" si="14"/>
        <v>168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2"/>
        <v>154</v>
      </c>
      <c r="G95" s="424">
        <v>46098</v>
      </c>
      <c r="H95" s="425">
        <f t="shared" ca="1" si="10"/>
        <v>210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38.5</v>
      </c>
      <c r="T95" s="434">
        <f t="shared" si="11"/>
        <v>0</v>
      </c>
      <c r="U95" s="434">
        <f t="shared" si="11"/>
        <v>38.5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2"/>
        <v>154</v>
      </c>
      <c r="G96" s="424">
        <v>46100</v>
      </c>
      <c r="H96" s="425">
        <f t="shared" ca="1" si="10"/>
        <v>208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1"/>
        <v>0</v>
      </c>
      <c r="R96" s="429">
        <f t="shared" si="11"/>
        <v>0</v>
      </c>
      <c r="S96" s="429">
        <f t="shared" si="11"/>
        <v>38.5</v>
      </c>
      <c r="T96" s="434">
        <f t="shared" si="11"/>
        <v>38.5</v>
      </c>
      <c r="U96" s="434">
        <f t="shared" si="11"/>
        <v>77</v>
      </c>
      <c r="V96" s="435">
        <f t="shared" si="11"/>
        <v>0</v>
      </c>
      <c r="W96" s="436">
        <f t="shared" si="14"/>
        <v>154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46100</v>
      </c>
      <c r="H97" s="425">
        <f t="shared" ca="1" si="10"/>
        <v>208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28</v>
      </c>
      <c r="U97" s="434">
        <f t="shared" si="11"/>
        <v>0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2"/>
        <v>28</v>
      </c>
      <c r="G98" s="424">
        <v>46098</v>
      </c>
      <c r="H98" s="425">
        <f t="shared" ca="1" si="10"/>
        <v>210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1"/>
        <v>0</v>
      </c>
      <c r="R98" s="429">
        <f t="shared" si="11"/>
        <v>0</v>
      </c>
      <c r="S98" s="429">
        <f t="shared" si="11"/>
        <v>0</v>
      </c>
      <c r="T98" s="434">
        <f t="shared" si="11"/>
        <v>14</v>
      </c>
      <c r="U98" s="434">
        <f t="shared" si="11"/>
        <v>14</v>
      </c>
      <c r="V98" s="435">
        <f t="shared" si="11"/>
        <v>0</v>
      </c>
      <c r="W98" s="436">
        <f t="shared" si="14"/>
        <v>28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2"/>
        <v>168</v>
      </c>
      <c r="G99" s="424">
        <v>46107</v>
      </c>
      <c r="H99" s="425">
        <f t="shared" ca="1" si="10"/>
        <v>201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1"/>
        <v>84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0</v>
      </c>
      <c r="V99" s="435">
        <f t="shared" si="11"/>
        <v>84</v>
      </c>
      <c r="W99" s="436">
        <f t="shared" si="14"/>
        <v>168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2"/>
        <v>84</v>
      </c>
      <c r="G100" s="424">
        <v>46100</v>
      </c>
      <c r="H100" s="425">
        <f t="shared" ca="1" si="10"/>
        <v>208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1"/>
        <v>0</v>
      </c>
      <c r="R100" s="429">
        <f t="shared" si="11"/>
        <v>42</v>
      </c>
      <c r="S100" s="429">
        <f t="shared" si="11"/>
        <v>0</v>
      </c>
      <c r="T100" s="434">
        <f t="shared" si="11"/>
        <v>42</v>
      </c>
      <c r="U100" s="434">
        <f t="shared" si="11"/>
        <v>0</v>
      </c>
      <c r="V100" s="435">
        <f t="shared" si="11"/>
        <v>0</v>
      </c>
      <c r="W100" s="436">
        <f t="shared" si="14"/>
        <v>84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2"/>
        <v>70</v>
      </c>
      <c r="G101" s="424">
        <v>46101</v>
      </c>
      <c r="H101" s="425">
        <f t="shared" ca="1" si="10"/>
        <v>207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1"/>
        <v>0</v>
      </c>
      <c r="R101" s="429">
        <f t="shared" si="11"/>
        <v>35</v>
      </c>
      <c r="S101" s="429">
        <f t="shared" si="11"/>
        <v>35</v>
      </c>
      <c r="T101" s="434">
        <f t="shared" si="11"/>
        <v>0</v>
      </c>
      <c r="U101" s="434">
        <f t="shared" si="11"/>
        <v>0</v>
      </c>
      <c r="V101" s="435">
        <f t="shared" si="11"/>
        <v>0</v>
      </c>
      <c r="W101" s="436">
        <f t="shared" si="14"/>
        <v>70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2"/>
        <v>84</v>
      </c>
      <c r="G102" s="424">
        <v>46099</v>
      </c>
      <c r="H102" s="425">
        <f t="shared" ca="1" si="10"/>
        <v>209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0</v>
      </c>
      <c r="U102" s="434">
        <f t="shared" si="11"/>
        <v>42</v>
      </c>
      <c r="V102" s="435">
        <f t="shared" si="11"/>
        <v>42</v>
      </c>
      <c r="W102" s="436">
        <f t="shared" si="14"/>
        <v>84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2"/>
        <v>154</v>
      </c>
      <c r="G103" s="424">
        <v>46100</v>
      </c>
      <c r="H103" s="425">
        <f t="shared" ca="1" si="10"/>
        <v>208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1"/>
        <v>0</v>
      </c>
      <c r="R103" s="429">
        <f t="shared" si="11"/>
        <v>0</v>
      </c>
      <c r="S103" s="429">
        <f t="shared" si="11"/>
        <v>77</v>
      </c>
      <c r="T103" s="434">
        <f t="shared" si="11"/>
        <v>38.5</v>
      </c>
      <c r="U103" s="434">
        <f t="shared" si="11"/>
        <v>38.5</v>
      </c>
      <c r="V103" s="435">
        <f t="shared" si="11"/>
        <v>0</v>
      </c>
      <c r="W103" s="436">
        <f t="shared" si="14"/>
        <v>154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46100</v>
      </c>
      <c r="H104" s="425">
        <f t="shared" ca="1" si="10"/>
        <v>208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70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2"/>
        <v>70</v>
      </c>
      <c r="G105" s="424">
        <v>46100</v>
      </c>
      <c r="H105" s="425">
        <f t="shared" ca="1" si="10"/>
        <v>208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70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2"/>
        <v>140</v>
      </c>
      <c r="G106" s="424">
        <v>46100</v>
      </c>
      <c r="H106" s="425">
        <f t="shared" ca="1" si="10"/>
        <v>208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1"/>
        <v>0</v>
      </c>
      <c r="R106" s="429">
        <f t="shared" si="11"/>
        <v>0</v>
      </c>
      <c r="S106" s="429">
        <f t="shared" si="11"/>
        <v>0</v>
      </c>
      <c r="T106" s="434">
        <f t="shared" si="11"/>
        <v>70</v>
      </c>
      <c r="U106" s="434">
        <f t="shared" si="11"/>
        <v>70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2"/>
        <v>154</v>
      </c>
      <c r="G107" s="424">
        <v>46099</v>
      </c>
      <c r="H107" s="425">
        <f t="shared" ca="1" si="10"/>
        <v>209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1"/>
        <v>0</v>
      </c>
      <c r="R107" s="429">
        <f t="shared" si="11"/>
        <v>77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77</v>
      </c>
      <c r="W107" s="436">
        <f t="shared" si="14"/>
        <v>154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2"/>
        <v>168</v>
      </c>
      <c r="G108" s="424">
        <v>46085</v>
      </c>
      <c r="H108" s="425">
        <f t="shared" ca="1" si="10"/>
        <v>223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1"/>
        <v>42</v>
      </c>
      <c r="R108" s="429">
        <f t="shared" si="11"/>
        <v>0</v>
      </c>
      <c r="S108" s="429">
        <f t="shared" si="11"/>
        <v>0</v>
      </c>
      <c r="T108" s="434">
        <f t="shared" si="11"/>
        <v>42</v>
      </c>
      <c r="U108" s="434">
        <f t="shared" si="11"/>
        <v>42</v>
      </c>
      <c r="V108" s="435">
        <f t="shared" si="11"/>
        <v>42</v>
      </c>
      <c r="W108" s="436">
        <f t="shared" si="14"/>
        <v>168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2"/>
        <v>210</v>
      </c>
      <c r="G109" s="424">
        <v>46100</v>
      </c>
      <c r="H109" s="425">
        <f t="shared" ca="1" si="10"/>
        <v>208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1"/>
        <v>0</v>
      </c>
      <c r="R109" s="429">
        <f t="shared" si="11"/>
        <v>0</v>
      </c>
      <c r="S109" s="429">
        <f t="shared" si="11"/>
        <v>0</v>
      </c>
      <c r="T109" s="434">
        <f t="shared" si="11"/>
        <v>105</v>
      </c>
      <c r="U109" s="434">
        <f t="shared" si="11"/>
        <v>0</v>
      </c>
      <c r="V109" s="435">
        <f t="shared" si="11"/>
        <v>105</v>
      </c>
      <c r="W109" s="436">
        <f t="shared" si="14"/>
        <v>210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2"/>
        <v>168</v>
      </c>
      <c r="G110" s="424">
        <v>46093</v>
      </c>
      <c r="H110" s="425">
        <f t="shared" ca="1" si="10"/>
        <v>215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1"/>
        <v>0</v>
      </c>
      <c r="R110" s="429">
        <f t="shared" si="11"/>
        <v>42</v>
      </c>
      <c r="S110" s="429">
        <f t="shared" si="11"/>
        <v>0</v>
      </c>
      <c r="T110" s="434">
        <f t="shared" ref="T110:V150" si="15">+$F110*N110</f>
        <v>42</v>
      </c>
      <c r="U110" s="434">
        <f t="shared" si="15"/>
        <v>42</v>
      </c>
      <c r="V110" s="435">
        <f t="shared" si="15"/>
        <v>42</v>
      </c>
      <c r="W110" s="436">
        <f t="shared" si="14"/>
        <v>168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2"/>
        <v>140</v>
      </c>
      <c r="G111" s="424">
        <v>46100</v>
      </c>
      <c r="H111" s="425">
        <f t="shared" ca="1" si="10"/>
        <v>208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6">+$F111*K111</f>
        <v>0</v>
      </c>
      <c r="R111" s="429">
        <f t="shared" si="16"/>
        <v>35</v>
      </c>
      <c r="S111" s="429">
        <f t="shared" si="16"/>
        <v>0</v>
      </c>
      <c r="T111" s="434">
        <f t="shared" si="15"/>
        <v>0</v>
      </c>
      <c r="U111" s="434">
        <f t="shared" si="15"/>
        <v>35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46100</v>
      </c>
      <c r="H112" s="425">
        <f t="shared" ca="1" si="10"/>
        <v>208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6"/>
        <v>0</v>
      </c>
      <c r="R112" s="429">
        <f t="shared" si="16"/>
        <v>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70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2"/>
        <v>70</v>
      </c>
      <c r="G113" s="424">
        <v>46101</v>
      </c>
      <c r="H113" s="425">
        <f t="shared" ca="1" si="10"/>
        <v>207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6"/>
        <v>0</v>
      </c>
      <c r="R113" s="429">
        <f t="shared" si="16"/>
        <v>35</v>
      </c>
      <c r="S113" s="429">
        <f t="shared" si="16"/>
        <v>0</v>
      </c>
      <c r="T113" s="434">
        <f t="shared" si="15"/>
        <v>35</v>
      </c>
      <c r="U113" s="434">
        <f t="shared" si="15"/>
        <v>0</v>
      </c>
      <c r="V113" s="435">
        <f t="shared" si="15"/>
        <v>0</v>
      </c>
      <c r="W113" s="436">
        <f t="shared" si="14"/>
        <v>70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2"/>
        <v>42</v>
      </c>
      <c r="G114" s="424">
        <v>46085</v>
      </c>
      <c r="H114" s="425">
        <f t="shared" ca="1" si="10"/>
        <v>223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6"/>
        <v>0</v>
      </c>
      <c r="R114" s="429">
        <f t="shared" si="16"/>
        <v>0</v>
      </c>
      <c r="S114" s="429">
        <f t="shared" si="16"/>
        <v>42</v>
      </c>
      <c r="T114" s="434">
        <f t="shared" si="15"/>
        <v>0</v>
      </c>
      <c r="U114" s="434">
        <f t="shared" si="15"/>
        <v>0</v>
      </c>
      <c r="V114" s="435">
        <f t="shared" si="15"/>
        <v>0</v>
      </c>
      <c r="W114" s="436">
        <f t="shared" si="14"/>
        <v>42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2"/>
        <v>84</v>
      </c>
      <c r="G115" s="424">
        <v>46099</v>
      </c>
      <c r="H115" s="425">
        <f t="shared" ca="1" si="10"/>
        <v>209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6"/>
        <v>0</v>
      </c>
      <c r="R115" s="429">
        <f t="shared" si="16"/>
        <v>42</v>
      </c>
      <c r="S115" s="429">
        <f t="shared" si="16"/>
        <v>0</v>
      </c>
      <c r="T115" s="434">
        <f t="shared" si="15"/>
        <v>0</v>
      </c>
      <c r="U115" s="434">
        <f t="shared" si="15"/>
        <v>42</v>
      </c>
      <c r="V115" s="435">
        <f t="shared" si="15"/>
        <v>0</v>
      </c>
      <c r="W115" s="436">
        <f t="shared" si="14"/>
        <v>84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2"/>
        <v>14</v>
      </c>
      <c r="G116" s="424">
        <v>46099</v>
      </c>
      <c r="H116" s="425">
        <f t="shared" ca="1" si="10"/>
        <v>209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6"/>
        <v>0</v>
      </c>
      <c r="R116" s="429">
        <f t="shared" si="16"/>
        <v>0</v>
      </c>
      <c r="S116" s="429">
        <f t="shared" si="16"/>
        <v>0</v>
      </c>
      <c r="T116" s="434">
        <f t="shared" si="15"/>
        <v>0</v>
      </c>
      <c r="U116" s="434">
        <f t="shared" si="15"/>
        <v>14</v>
      </c>
      <c r="V116" s="435">
        <f t="shared" si="15"/>
        <v>0</v>
      </c>
      <c r="W116" s="436">
        <f t="shared" si="14"/>
        <v>14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342</v>
      </c>
      <c r="C117" s="215" t="s">
        <v>123</v>
      </c>
      <c r="D117" s="157" t="s">
        <v>36</v>
      </c>
      <c r="E117" s="400">
        <v>20</v>
      </c>
      <c r="F117" s="423">
        <f t="shared" si="12"/>
        <v>140</v>
      </c>
      <c r="G117" s="424">
        <v>46107</v>
      </c>
      <c r="H117" s="425">
        <f t="shared" ca="1" si="10"/>
        <v>201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6"/>
        <v>0</v>
      </c>
      <c r="R117" s="429">
        <f t="shared" si="16"/>
        <v>70</v>
      </c>
      <c r="S117" s="429">
        <f t="shared" si="16"/>
        <v>70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140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2"/>
        <v>98</v>
      </c>
      <c r="G118" s="424">
        <v>46085</v>
      </c>
      <c r="H118" s="425">
        <f t="shared" ca="1" si="10"/>
        <v>223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6"/>
        <v>0</v>
      </c>
      <c r="R118" s="429">
        <f t="shared" si="16"/>
        <v>98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0</v>
      </c>
      <c r="W118" s="436">
        <f t="shared" si="14"/>
        <v>98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2"/>
        <v>154</v>
      </c>
      <c r="G119" s="424">
        <v>46101</v>
      </c>
      <c r="H119" s="425">
        <f t="shared" ca="1" si="10"/>
        <v>207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6"/>
        <v>0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77</v>
      </c>
      <c r="V119" s="435">
        <f t="shared" si="15"/>
        <v>77</v>
      </c>
      <c r="W119" s="436">
        <f t="shared" si="14"/>
        <v>154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2"/>
        <v>70</v>
      </c>
      <c r="G120" s="424">
        <v>46098</v>
      </c>
      <c r="H120" s="425">
        <f t="shared" ca="1" si="10"/>
        <v>210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35</v>
      </c>
      <c r="V120" s="435">
        <f t="shared" si="15"/>
        <v>35</v>
      </c>
      <c r="W120" s="436">
        <f t="shared" si="14"/>
        <v>70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2"/>
        <v>168</v>
      </c>
      <c r="G121" s="424">
        <v>46100</v>
      </c>
      <c r="H121" s="425">
        <f t="shared" ca="1" si="10"/>
        <v>208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6"/>
        <v>0</v>
      </c>
      <c r="R121" s="429">
        <f t="shared" si="16"/>
        <v>0</v>
      </c>
      <c r="S121" s="429">
        <f t="shared" si="16"/>
        <v>0</v>
      </c>
      <c r="T121" s="434">
        <f t="shared" si="15"/>
        <v>0</v>
      </c>
      <c r="U121" s="434">
        <f t="shared" si="15"/>
        <v>168</v>
      </c>
      <c r="V121" s="435">
        <f t="shared" si="15"/>
        <v>0</v>
      </c>
      <c r="W121" s="436">
        <f t="shared" si="14"/>
        <v>168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2"/>
        <v>42</v>
      </c>
      <c r="G122" s="424">
        <v>46098</v>
      </c>
      <c r="H122" s="425">
        <f t="shared" ca="1" si="10"/>
        <v>210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6"/>
        <v>10.5</v>
      </c>
      <c r="R122" s="429">
        <f t="shared" si="16"/>
        <v>0</v>
      </c>
      <c r="S122" s="429">
        <f t="shared" si="16"/>
        <v>10.5</v>
      </c>
      <c r="T122" s="434">
        <f t="shared" si="15"/>
        <v>0</v>
      </c>
      <c r="U122" s="434">
        <f t="shared" si="15"/>
        <v>21</v>
      </c>
      <c r="V122" s="435">
        <f t="shared" si="15"/>
        <v>0</v>
      </c>
      <c r="W122" s="436">
        <f t="shared" si="14"/>
        <v>42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2"/>
        <v>56</v>
      </c>
      <c r="G123" s="424">
        <v>46098</v>
      </c>
      <c r="H123" s="425">
        <f t="shared" ca="1" si="10"/>
        <v>210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6"/>
        <v>0</v>
      </c>
      <c r="R123" s="429">
        <f t="shared" si="16"/>
        <v>28</v>
      </c>
      <c r="S123" s="429">
        <f t="shared" si="16"/>
        <v>0</v>
      </c>
      <c r="T123" s="434">
        <f t="shared" si="15"/>
        <v>0</v>
      </c>
      <c r="U123" s="434">
        <f t="shared" si="15"/>
        <v>28</v>
      </c>
      <c r="V123" s="435">
        <f t="shared" si="15"/>
        <v>0</v>
      </c>
      <c r="W123" s="436">
        <f t="shared" si="14"/>
        <v>56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2"/>
        <v>182</v>
      </c>
      <c r="G124" s="424">
        <v>46098</v>
      </c>
      <c r="H124" s="425">
        <f t="shared" ca="1" si="10"/>
        <v>210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91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91</v>
      </c>
      <c r="W124" s="436">
        <f t="shared" si="14"/>
        <v>182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2"/>
        <v>154</v>
      </c>
      <c r="G125" s="424">
        <v>46098</v>
      </c>
      <c r="H125" s="425">
        <f t="shared" ca="1" si="10"/>
        <v>210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6"/>
        <v>0</v>
      </c>
      <c r="R125" s="429">
        <f t="shared" si="16"/>
        <v>77</v>
      </c>
      <c r="S125" s="429">
        <f t="shared" si="16"/>
        <v>0</v>
      </c>
      <c r="T125" s="434">
        <f t="shared" si="15"/>
        <v>77</v>
      </c>
      <c r="U125" s="434">
        <f t="shared" si="15"/>
        <v>0</v>
      </c>
      <c r="V125" s="435">
        <f t="shared" si="15"/>
        <v>0</v>
      </c>
      <c r="W125" s="436">
        <f t="shared" si="14"/>
        <v>154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2"/>
        <v>112</v>
      </c>
      <c r="G126" s="424">
        <v>46098</v>
      </c>
      <c r="H126" s="425">
        <f t="shared" ca="1" si="10"/>
        <v>210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6"/>
        <v>0</v>
      </c>
      <c r="R126" s="429">
        <f t="shared" si="16"/>
        <v>56</v>
      </c>
      <c r="S126" s="429">
        <f t="shared" si="16"/>
        <v>0</v>
      </c>
      <c r="T126" s="434">
        <f t="shared" si="15"/>
        <v>56</v>
      </c>
      <c r="U126" s="434">
        <f t="shared" si="15"/>
        <v>0</v>
      </c>
      <c r="V126" s="435">
        <f t="shared" si="15"/>
        <v>0</v>
      </c>
      <c r="W126" s="436">
        <f t="shared" si="14"/>
        <v>112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2"/>
        <v>126</v>
      </c>
      <c r="G127" s="424">
        <v>46100</v>
      </c>
      <c r="H127" s="425">
        <f t="shared" ca="1" si="10"/>
        <v>208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0</v>
      </c>
      <c r="U127" s="434">
        <f t="shared" si="15"/>
        <v>63</v>
      </c>
      <c r="V127" s="435">
        <f t="shared" si="15"/>
        <v>63</v>
      </c>
      <c r="W127" s="436">
        <f t="shared" si="14"/>
        <v>126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2"/>
        <v>140</v>
      </c>
      <c r="G128" s="424">
        <v>46099</v>
      </c>
      <c r="H128" s="425">
        <f t="shared" ca="1" si="10"/>
        <v>209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6"/>
        <v>0</v>
      </c>
      <c r="R128" s="429">
        <f t="shared" si="16"/>
        <v>0</v>
      </c>
      <c r="S128" s="429">
        <f t="shared" si="16"/>
        <v>0</v>
      </c>
      <c r="T128" s="434">
        <f t="shared" si="15"/>
        <v>70</v>
      </c>
      <c r="U128" s="434">
        <f t="shared" si="15"/>
        <v>70</v>
      </c>
      <c r="V128" s="435">
        <f t="shared" si="15"/>
        <v>0</v>
      </c>
      <c r="W128" s="436">
        <f t="shared" si="14"/>
        <v>140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2"/>
        <v>7</v>
      </c>
      <c r="G129" s="424">
        <v>46098</v>
      </c>
      <c r="H129" s="425">
        <f t="shared" ca="1" si="10"/>
        <v>210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6"/>
        <v>0</v>
      </c>
      <c r="R129" s="429">
        <f t="shared" si="16"/>
        <v>7</v>
      </c>
      <c r="S129" s="429">
        <f t="shared" si="16"/>
        <v>0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7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2"/>
        <v>35</v>
      </c>
      <c r="G130" s="424">
        <v>46101</v>
      </c>
      <c r="H130" s="425">
        <f t="shared" ca="1" si="10"/>
        <v>207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35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35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9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46098</v>
      </c>
      <c r="H131" s="425">
        <f ca="1">+IF(A131=1,(+TODAY())-G131,"Sans objet")</f>
        <v>210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6"/>
        <v>0</v>
      </c>
      <c r="R131" s="429">
        <f t="shared" si="16"/>
        <v>0</v>
      </c>
      <c r="S131" s="429">
        <f t="shared" si="16"/>
        <v>28</v>
      </c>
      <c r="T131" s="434">
        <f t="shared" si="15"/>
        <v>0</v>
      </c>
      <c r="U131" s="434">
        <f t="shared" si="15"/>
        <v>0</v>
      </c>
      <c r="V131" s="435">
        <f t="shared" si="15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50" si="17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2"/>
        <v>42</v>
      </c>
      <c r="G132" s="424">
        <v>46098</v>
      </c>
      <c r="H132" s="425">
        <f ca="1">+IF(A132=1,(+TODAY())-G132,"Sans objet")</f>
        <v>210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6"/>
        <v>0</v>
      </c>
      <c r="R132" s="429">
        <f t="shared" si="16"/>
        <v>21</v>
      </c>
      <c r="S132" s="429">
        <f t="shared" si="16"/>
        <v>0</v>
      </c>
      <c r="T132" s="434">
        <f t="shared" si="15"/>
        <v>0</v>
      </c>
      <c r="U132" s="434">
        <f t="shared" si="15"/>
        <v>21</v>
      </c>
      <c r="V132" s="435">
        <f t="shared" si="15"/>
        <v>0</v>
      </c>
      <c r="W132" s="436">
        <f t="shared" si="14"/>
        <v>42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2"/>
        <v>7</v>
      </c>
      <c r="G133" s="440">
        <v>46098</v>
      </c>
      <c r="H133" s="425">
        <f t="shared" ref="H133:H136" ca="1" si="18">+IF(A133=1,(+TODAY())-G133,"Sans objet")</f>
        <v>210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6"/>
        <v>0</v>
      </c>
      <c r="R133" s="429">
        <f t="shared" si="16"/>
        <v>0</v>
      </c>
      <c r="S133" s="429">
        <f t="shared" si="16"/>
        <v>7</v>
      </c>
      <c r="T133" s="434">
        <f t="shared" si="15"/>
        <v>0</v>
      </c>
      <c r="U133" s="434">
        <f t="shared" si="15"/>
        <v>0</v>
      </c>
      <c r="V133" s="435">
        <f t="shared" si="15"/>
        <v>0</v>
      </c>
      <c r="W133" s="436">
        <f t="shared" si="14"/>
        <v>7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2"/>
        <v>140</v>
      </c>
      <c r="G134" s="424">
        <v>46101</v>
      </c>
      <c r="H134" s="425">
        <f t="shared" ca="1" si="18"/>
        <v>207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6"/>
        <v>0</v>
      </c>
      <c r="R134" s="429">
        <f t="shared" si="16"/>
        <v>70</v>
      </c>
      <c r="S134" s="429">
        <f t="shared" si="16"/>
        <v>0</v>
      </c>
      <c r="T134" s="434">
        <f t="shared" si="15"/>
        <v>70</v>
      </c>
      <c r="U134" s="434">
        <f t="shared" si="15"/>
        <v>0</v>
      </c>
      <c r="V134" s="435">
        <f t="shared" si="15"/>
        <v>0</v>
      </c>
      <c r="W134" s="436">
        <f t="shared" si="14"/>
        <v>140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2"/>
        <v>126</v>
      </c>
      <c r="G135" s="424">
        <v>46098</v>
      </c>
      <c r="H135" s="425">
        <f t="shared" ca="1" si="18"/>
        <v>210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6"/>
        <v>0</v>
      </c>
      <c r="R135" s="429">
        <f t="shared" si="16"/>
        <v>31.5</v>
      </c>
      <c r="S135" s="429">
        <f t="shared" si="16"/>
        <v>0</v>
      </c>
      <c r="T135" s="434">
        <f t="shared" si="15"/>
        <v>31.5</v>
      </c>
      <c r="U135" s="434">
        <f t="shared" si="15"/>
        <v>31.5</v>
      </c>
      <c r="V135" s="435">
        <f t="shared" si="15"/>
        <v>31.5</v>
      </c>
      <c r="W135" s="436">
        <f t="shared" si="14"/>
        <v>126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7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2"/>
        <v>84</v>
      </c>
      <c r="G136" s="424">
        <v>46098</v>
      </c>
      <c r="H136" s="425">
        <f t="shared" ca="1" si="18"/>
        <v>210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6"/>
        <v>21</v>
      </c>
      <c r="R136" s="429">
        <f t="shared" si="16"/>
        <v>0</v>
      </c>
      <c r="S136" s="429">
        <f t="shared" si="16"/>
        <v>0</v>
      </c>
      <c r="T136" s="434">
        <f t="shared" si="15"/>
        <v>21</v>
      </c>
      <c r="U136" s="434">
        <f t="shared" si="15"/>
        <v>21</v>
      </c>
      <c r="V136" s="435">
        <f t="shared" si="15"/>
        <v>21</v>
      </c>
      <c r="W136" s="436">
        <f t="shared" si="14"/>
        <v>84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75">
      <c r="A137" s="422">
        <f t="shared" si="17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2"/>
        <v>14</v>
      </c>
      <c r="G137" s="424">
        <v>46098</v>
      </c>
      <c r="H137" s="533">
        <f t="shared" ca="1" si="10"/>
        <v>210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6"/>
        <v>0</v>
      </c>
      <c r="R137" s="429">
        <f t="shared" si="16"/>
        <v>0</v>
      </c>
      <c r="S137" s="429">
        <f t="shared" si="16"/>
        <v>14</v>
      </c>
      <c r="T137" s="434">
        <f t="shared" si="15"/>
        <v>0</v>
      </c>
      <c r="U137" s="434">
        <f t="shared" si="15"/>
        <v>0</v>
      </c>
      <c r="V137" s="435">
        <f t="shared" si="15"/>
        <v>0</v>
      </c>
      <c r="W137" s="436">
        <f t="shared" si="14"/>
        <v>14</v>
      </c>
      <c r="X137" s="439"/>
      <c r="Y137" s="534">
        <f t="shared" si="13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75">
      <c r="A138" s="422">
        <f t="shared" si="17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2"/>
        <v>42</v>
      </c>
      <c r="G138" s="424">
        <v>46100</v>
      </c>
      <c r="H138" s="530">
        <f t="shared" ca="1" si="10"/>
        <v>208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42</v>
      </c>
      <c r="U138" s="450">
        <f t="shared" si="15"/>
        <v>0</v>
      </c>
      <c r="V138" s="451">
        <f t="shared" si="15"/>
        <v>0</v>
      </c>
      <c r="W138" s="436">
        <f t="shared" si="14"/>
        <v>42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46099</v>
      </c>
      <c r="H139" s="425">
        <f ca="1">+IF(A139=1,(+TODAY())-G139,"Sans objet")</f>
        <v>209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6"/>
        <v>0</v>
      </c>
      <c r="R139" s="429">
        <f t="shared" si="16"/>
        <v>14</v>
      </c>
      <c r="S139" s="429">
        <f t="shared" si="16"/>
        <v>0</v>
      </c>
      <c r="T139" s="450">
        <f t="shared" si="15"/>
        <v>0</v>
      </c>
      <c r="U139" s="450">
        <f t="shared" si="15"/>
        <v>0</v>
      </c>
      <c r="V139" s="451">
        <f t="shared" si="15"/>
        <v>0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ref="H140:H150" ca="1" si="19">+IF(A140=1,(+TODAY())-G140,"Sans objet")</f>
        <v>225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46083</v>
      </c>
      <c r="H141" s="425">
        <f t="shared" ca="1" si="19"/>
        <v>225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28</v>
      </c>
      <c r="V141" s="451">
        <f t="shared" si="15"/>
        <v>0</v>
      </c>
      <c r="W141" s="436">
        <f t="shared" si="14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46098</v>
      </c>
      <c r="H142" s="425">
        <f t="shared" ca="1" si="19"/>
        <v>210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6"/>
        <v>0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2"/>
        <v>28</v>
      </c>
      <c r="G143" s="424">
        <v>46099</v>
      </c>
      <c r="H143" s="425">
        <f t="shared" ca="1" si="19"/>
        <v>209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6"/>
        <v>28</v>
      </c>
      <c r="R143" s="429">
        <f t="shared" si="16"/>
        <v>0</v>
      </c>
      <c r="S143" s="429">
        <f t="shared" si="16"/>
        <v>0</v>
      </c>
      <c r="T143" s="450">
        <f t="shared" si="15"/>
        <v>0</v>
      </c>
      <c r="U143" s="450">
        <f t="shared" si="15"/>
        <v>0</v>
      </c>
      <c r="V143" s="451">
        <f t="shared" si="15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2"/>
        <v>91</v>
      </c>
      <c r="G144" s="424">
        <v>46093</v>
      </c>
      <c r="H144" s="425">
        <f t="shared" ca="1" si="19"/>
        <v>215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91</v>
      </c>
      <c r="U144" s="450">
        <f t="shared" si="15"/>
        <v>0</v>
      </c>
      <c r="V144" s="451">
        <f t="shared" si="15"/>
        <v>0</v>
      </c>
      <c r="W144" s="436">
        <f t="shared" si="14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2"/>
        <v>28</v>
      </c>
      <c r="G145" s="424">
        <v>46093</v>
      </c>
      <c r="H145" s="425">
        <f t="shared" ca="1" si="19"/>
        <v>215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6"/>
        <v>0</v>
      </c>
      <c r="R145" s="429">
        <f t="shared" si="16"/>
        <v>0</v>
      </c>
      <c r="S145" s="429">
        <f t="shared" si="16"/>
        <v>0</v>
      </c>
      <c r="T145" s="450">
        <f t="shared" si="15"/>
        <v>28</v>
      </c>
      <c r="U145" s="450">
        <f t="shared" si="15"/>
        <v>0</v>
      </c>
      <c r="V145" s="451">
        <f t="shared" si="15"/>
        <v>0</v>
      </c>
      <c r="W145" s="436">
        <f t="shared" si="14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7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2"/>
        <v>98</v>
      </c>
      <c r="G146" s="424">
        <v>46094</v>
      </c>
      <c r="H146" s="425">
        <f t="shared" ca="1" si="19"/>
        <v>214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6"/>
        <v>0</v>
      </c>
      <c r="R146" s="429">
        <f t="shared" si="16"/>
        <v>49</v>
      </c>
      <c r="S146" s="429">
        <f t="shared" si="16"/>
        <v>0</v>
      </c>
      <c r="T146" s="450">
        <f t="shared" si="15"/>
        <v>0</v>
      </c>
      <c r="U146" s="450">
        <f t="shared" si="15"/>
        <v>49</v>
      </c>
      <c r="V146" s="451">
        <f t="shared" si="15"/>
        <v>0</v>
      </c>
      <c r="W146" s="436">
        <f t="shared" si="14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2"/>
        <v>7</v>
      </c>
      <c r="G147" s="424">
        <v>46100</v>
      </c>
      <c r="H147" s="425">
        <f t="shared" ca="1" si="19"/>
        <v>208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7</v>
      </c>
      <c r="V147" s="451">
        <f t="shared" si="15"/>
        <v>0</v>
      </c>
      <c r="W147" s="436">
        <f t="shared" si="14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2"/>
        <v>70</v>
      </c>
      <c r="G148" s="424">
        <v>46107</v>
      </c>
      <c r="H148" s="425">
        <f t="shared" ca="1" si="19"/>
        <v>201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0</v>
      </c>
      <c r="U148" s="450">
        <f t="shared" si="15"/>
        <v>0</v>
      </c>
      <c r="V148" s="451">
        <f t="shared" si="15"/>
        <v>0</v>
      </c>
      <c r="W148" s="436">
        <f t="shared" si="14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2"/>
        <v>35</v>
      </c>
      <c r="G149" s="424">
        <v>46083</v>
      </c>
      <c r="H149" s="425">
        <f t="shared" ca="1" si="19"/>
        <v>225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6"/>
        <v>0</v>
      </c>
      <c r="R149" s="429">
        <f t="shared" si="16"/>
        <v>17.5</v>
      </c>
      <c r="S149" s="429">
        <f t="shared" si="16"/>
        <v>0</v>
      </c>
      <c r="T149" s="450">
        <f t="shared" si="15"/>
        <v>0</v>
      </c>
      <c r="U149" s="450">
        <f t="shared" si="15"/>
        <v>17.5</v>
      </c>
      <c r="V149" s="451">
        <f t="shared" si="15"/>
        <v>0</v>
      </c>
      <c r="W149" s="436">
        <f t="shared" si="14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422">
        <f t="shared" si="17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2"/>
        <v>154</v>
      </c>
      <c r="G150" s="424">
        <v>46098</v>
      </c>
      <c r="H150" s="425">
        <f t="shared" ca="1" si="19"/>
        <v>210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6"/>
        <v>0</v>
      </c>
      <c r="R150" s="429">
        <f t="shared" si="16"/>
        <v>0</v>
      </c>
      <c r="S150" s="429">
        <f t="shared" si="16"/>
        <v>0</v>
      </c>
      <c r="T150" s="450">
        <f t="shared" si="15"/>
        <v>77</v>
      </c>
      <c r="U150" s="450">
        <f t="shared" si="15"/>
        <v>77</v>
      </c>
      <c r="V150" s="451">
        <f t="shared" si="15"/>
        <v>0</v>
      </c>
      <c r="W150" s="436">
        <f t="shared" si="14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4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341">
        <f>SUBTOTAL(9,A2:A151)</f>
        <v>148</v>
      </c>
      <c r="B152" s="341"/>
      <c r="C152" s="341"/>
      <c r="D152" s="404"/>
      <c r="E152" s="342">
        <f>SUBTOTAL(9,E2:E151)</f>
        <v>2847</v>
      </c>
      <c r="F152" s="456">
        <f>SUBTOTAL(9,F2:F151)</f>
        <v>19929</v>
      </c>
      <c r="G152" s="343"/>
      <c r="H152" s="344">
        <f ca="1">(SUBTOTAL(9,H2:H151))/A152</f>
        <v>208.81756756756758</v>
      </c>
      <c r="I152" s="345"/>
      <c r="J152" s="345"/>
      <c r="K152" s="346">
        <f>(SUBTOTAL(9,K2:K151))/P$162</f>
        <v>0.46759259259259262</v>
      </c>
      <c r="L152" s="347">
        <f>(SUBTOTAL(9,L2:L151))/Q$162</f>
        <v>0.44354838709677419</v>
      </c>
      <c r="M152" s="347">
        <f>(SUBTOTAL(9,M2:M151))/S$162</f>
        <v>0.5</v>
      </c>
      <c r="N152" s="347">
        <f>(SUBTOTAL(9,N2:N151))/T$162</f>
        <v>0.41666666666666669</v>
      </c>
      <c r="O152" s="347">
        <f>(SUBTOTAL(9,O2:O151))/U$162</f>
        <v>0.44062499999999999</v>
      </c>
      <c r="P152" s="348">
        <f>(SUBTOTAL(9,P2:P151))/V$162</f>
        <v>0.4826388888888889</v>
      </c>
      <c r="Q152" s="457">
        <f t="shared" ref="Q152:V152" si="20">SUBTOTAL(9,Q2:Q151)</f>
        <v>3741.5</v>
      </c>
      <c r="R152" s="457">
        <f t="shared" si="20"/>
        <v>1449</v>
      </c>
      <c r="S152" s="457">
        <f t="shared" si="20"/>
        <v>1393</v>
      </c>
      <c r="T152" s="457">
        <f t="shared" si="20"/>
        <v>3293.5</v>
      </c>
      <c r="U152" s="457">
        <f t="shared" si="20"/>
        <v>4753</v>
      </c>
      <c r="V152" s="457">
        <f t="shared" si="20"/>
        <v>5299</v>
      </c>
      <c r="W152" s="436">
        <f t="shared" si="14"/>
        <v>19929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0.18774148226203022</v>
      </c>
      <c r="R153" s="460">
        <f>R152/F152</f>
        <v>7.2708113804004215E-2</v>
      </c>
      <c r="S153" s="460">
        <f>S152/F152</f>
        <v>6.9898138391289083E-2</v>
      </c>
      <c r="T153" s="460">
        <f>T152/F152</f>
        <v>0.16526167896030911</v>
      </c>
      <c r="U153" s="460">
        <f>U152/F152</f>
        <v>0.2384966631541974</v>
      </c>
      <c r="V153" s="460">
        <f>V152/F152</f>
        <v>0.26589392342816998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2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>
      <c r="A156" s="359" t="s">
        <v>282</v>
      </c>
      <c r="B156" s="360">
        <f>+Q152</f>
        <v>3741.5</v>
      </c>
      <c r="C156" s="360"/>
      <c r="D156" s="407"/>
      <c r="E156" s="361">
        <f>B156/$F$152</f>
        <v>0.18774148226203022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1">+SUMIF(K$2:K$151,$O156,$A$2:$A$151)</f>
        <v>13</v>
      </c>
      <c r="Q156" s="364">
        <f t="shared" si="21"/>
        <v>13</v>
      </c>
      <c r="R156" s="365">
        <f>+P156+Q156</f>
        <v>26</v>
      </c>
      <c r="S156" s="365">
        <f t="shared" ref="S156:V159" si="22">+SUMIF(M$2:M$151,$O156,$A$2:$A$151)</f>
        <v>12</v>
      </c>
      <c r="T156" s="365">
        <f t="shared" si="22"/>
        <v>30</v>
      </c>
      <c r="U156" s="365">
        <f t="shared" si="22"/>
        <v>29</v>
      </c>
      <c r="V156" s="365">
        <f t="shared" si="22"/>
        <v>19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75">
      <c r="A157" s="368" t="s">
        <v>271</v>
      </c>
      <c r="B157" s="369">
        <f>+R152</f>
        <v>1449</v>
      </c>
      <c r="C157" s="369"/>
      <c r="D157" s="408"/>
      <c r="E157" s="370">
        <f t="shared" ref="E157" si="23">B157/$F$152</f>
        <v>7.2708113804004215E-2</v>
      </c>
      <c r="F157" s="107"/>
      <c r="G157" s="107"/>
      <c r="H157" s="107"/>
      <c r="I157" s="107"/>
      <c r="J157" s="107"/>
      <c r="O157" s="362">
        <v>0.5</v>
      </c>
      <c r="P157" s="363">
        <f t="shared" si="21"/>
        <v>38</v>
      </c>
      <c r="Q157" s="364">
        <f t="shared" si="21"/>
        <v>15</v>
      </c>
      <c r="R157" s="365">
        <f t="shared" ref="R157:R159" si="24">+P157+Q157</f>
        <v>53</v>
      </c>
      <c r="S157" s="365">
        <f t="shared" si="22"/>
        <v>10</v>
      </c>
      <c r="T157" s="365">
        <f t="shared" si="22"/>
        <v>25</v>
      </c>
      <c r="U157" s="365">
        <f t="shared" si="22"/>
        <v>46</v>
      </c>
      <c r="V157" s="365">
        <f t="shared" si="22"/>
        <v>46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24</v>
      </c>
      <c r="B158" s="372">
        <f>B156+B157</f>
        <v>5190.5</v>
      </c>
      <c r="C158" s="372"/>
      <c r="D158" s="409"/>
      <c r="E158" s="373">
        <f>B158/$F$152</f>
        <v>0.26044959606603441</v>
      </c>
      <c r="F158" s="374">
        <f>+E158-R163</f>
        <v>-3.0639174474790809E-3</v>
      </c>
      <c r="G158" s="374"/>
      <c r="H158" s="374"/>
      <c r="I158" s="375"/>
      <c r="J158" s="375"/>
      <c r="O158" s="362">
        <v>0.75</v>
      </c>
      <c r="P158" s="363">
        <f t="shared" si="21"/>
        <v>0</v>
      </c>
      <c r="Q158" s="364">
        <f t="shared" si="21"/>
        <v>0</v>
      </c>
      <c r="R158" s="365">
        <f t="shared" si="24"/>
        <v>0</v>
      </c>
      <c r="S158" s="365">
        <f t="shared" si="22"/>
        <v>0</v>
      </c>
      <c r="T158" s="365">
        <f t="shared" si="22"/>
        <v>0</v>
      </c>
      <c r="U158" s="365">
        <f t="shared" si="22"/>
        <v>0</v>
      </c>
      <c r="V158" s="365">
        <f t="shared" si="22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>
      <c r="A159" s="324" t="s">
        <v>26</v>
      </c>
      <c r="B159" s="372">
        <f>S152</f>
        <v>1393</v>
      </c>
      <c r="C159" s="372"/>
      <c r="D159" s="409"/>
      <c r="E159" s="373">
        <f>B159/$F$152</f>
        <v>6.9898138391289083E-2</v>
      </c>
      <c r="F159" s="374">
        <f>+E159-S163</f>
        <v>-2.4696456203305517E-2</v>
      </c>
      <c r="G159" s="374"/>
      <c r="H159" s="374"/>
      <c r="I159" s="375"/>
      <c r="J159" s="375"/>
      <c r="O159" s="362">
        <v>1</v>
      </c>
      <c r="P159" s="363">
        <f t="shared" si="21"/>
        <v>3</v>
      </c>
      <c r="Q159" s="364">
        <f t="shared" si="21"/>
        <v>3</v>
      </c>
      <c r="R159" s="365">
        <f t="shared" si="24"/>
        <v>6</v>
      </c>
      <c r="S159" s="365">
        <f t="shared" si="22"/>
        <v>6</v>
      </c>
      <c r="T159" s="365">
        <f t="shared" si="22"/>
        <v>5</v>
      </c>
      <c r="U159" s="365">
        <f t="shared" si="22"/>
        <v>5</v>
      </c>
      <c r="V159" s="365">
        <f t="shared" si="22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>
      <c r="A160" s="324" t="s">
        <v>27</v>
      </c>
      <c r="B160" s="372">
        <f>T152</f>
        <v>3293.5</v>
      </c>
      <c r="C160" s="372"/>
      <c r="D160" s="409"/>
      <c r="E160" s="373">
        <f>B160/$F$152</f>
        <v>0.16526167896030911</v>
      </c>
      <c r="F160" s="374">
        <f>+E160-T163</f>
        <v>-3.6572399586098092E-3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0.46759259259259262</v>
      </c>
      <c r="Q160" s="378">
        <f t="shared" ref="Q160:T160" si="25">+SUMPRODUCT($O$156:$O$159,Q156:Q159)/Q162</f>
        <v>0.44354838709677419</v>
      </c>
      <c r="R160" s="379">
        <f t="shared" si="25"/>
        <v>0.45882352941176469</v>
      </c>
      <c r="S160" s="379">
        <f>+SUMPRODUCT($O$156:$O$159,S156:S159)/S162</f>
        <v>0.5</v>
      </c>
      <c r="T160" s="379">
        <f t="shared" si="25"/>
        <v>0.41666666666666669</v>
      </c>
      <c r="U160" s="379">
        <f>+SUMPRODUCT($O$156:$O$159,U156:U159)/U162</f>
        <v>0.44062499999999999</v>
      </c>
      <c r="V160" s="379">
        <f>+SUMPRODUCT($O$156:$O$159,V156:V159)/V162</f>
        <v>0.4826388888888889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28</v>
      </c>
      <c r="B161" s="381">
        <f>U152</f>
        <v>4753</v>
      </c>
      <c r="C161" s="381"/>
      <c r="D161" s="410"/>
      <c r="E161" s="373">
        <f>B161/$F$152</f>
        <v>0.2384966631541974</v>
      </c>
      <c r="F161" s="374">
        <f>+E161-U163</f>
        <v>3.2098747852171705E-4</v>
      </c>
      <c r="G161" s="374"/>
      <c r="H161" s="374"/>
      <c r="I161" s="375" t="s">
        <v>274</v>
      </c>
      <c r="J161" s="375"/>
      <c r="O161" s="376"/>
      <c r="P161" s="382">
        <f>+K152</f>
        <v>0.46759259259259262</v>
      </c>
      <c r="Q161" s="383">
        <f>+L152</f>
        <v>0.44354838709677419</v>
      </c>
      <c r="R161" s="384">
        <f>+(P161*P162+Q161*Q162)/R162</f>
        <v>0.45882352941176469</v>
      </c>
      <c r="S161" s="384">
        <f>+M152</f>
        <v>0.5</v>
      </c>
      <c r="T161" s="384">
        <f>+N152</f>
        <v>0.41666666666666669</v>
      </c>
      <c r="U161" s="384">
        <f>+O152</f>
        <v>0.44062499999999999</v>
      </c>
      <c r="V161" s="384">
        <f>+P152</f>
        <v>0.4826388888888889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24" t="s">
        <v>29</v>
      </c>
      <c r="B162" s="381">
        <f>V152</f>
        <v>5299</v>
      </c>
      <c r="C162" s="381"/>
      <c r="D162" s="410"/>
      <c r="E162" s="373">
        <f>B162/$F$152</f>
        <v>0.26589392342816998</v>
      </c>
      <c r="F162" s="374">
        <f>+E162-V163</f>
        <v>3.109662613087269E-2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54</v>
      </c>
      <c r="Q162" s="387">
        <f>SUM(Q156:Q159)</f>
        <v>31</v>
      </c>
      <c r="R162" s="388">
        <f>SUM(R156:R159)</f>
        <v>85</v>
      </c>
      <c r="S162" s="387">
        <f>SUM(S156:S159)</f>
        <v>28</v>
      </c>
      <c r="T162" s="387">
        <f t="shared" ref="T162" si="26">SUM(T156:T159)</f>
        <v>60</v>
      </c>
      <c r="U162" s="387">
        <f>SUM(U156:U159)</f>
        <v>80</v>
      </c>
      <c r="V162" s="387">
        <f>SUM(V156:V159)</f>
        <v>72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0" t="s">
        <v>30</v>
      </c>
      <c r="B163" s="391">
        <f>SUM(B158:B162)</f>
        <v>19929</v>
      </c>
      <c r="C163" s="391"/>
      <c r="D163" s="411"/>
      <c r="E163" s="392">
        <f>SUM(E158:E162)</f>
        <v>0.99999999999999989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0.17060810810810811</v>
      </c>
      <c r="Q163" s="396">
        <f t="shared" ref="Q163:V163" si="27">+(Q161*Q162)/$N$162</f>
        <v>9.29054054054054E-2</v>
      </c>
      <c r="R163" s="373">
        <f>+Q163+P163</f>
        <v>0.26351351351351349</v>
      </c>
      <c r="S163" s="373">
        <f t="shared" si="27"/>
        <v>9.45945945945946E-2</v>
      </c>
      <c r="T163" s="373">
        <f t="shared" si="27"/>
        <v>0.16891891891891891</v>
      </c>
      <c r="U163" s="373">
        <f t="shared" si="27"/>
        <v>0.23817567567567569</v>
      </c>
      <c r="V163" s="373">
        <f t="shared" si="27"/>
        <v>0.23479729729729729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7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7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A167" s="107"/>
      <c r="AB167" s="107"/>
      <c r="AC167" s="107"/>
      <c r="AD167" s="107"/>
      <c r="AE167" s="107"/>
      <c r="AF167" s="107"/>
      <c r="AG167" s="107"/>
      <c r="AH167" s="107"/>
    </row>
  </sheetData>
  <mergeCells count="4">
    <mergeCell ref="AA22:AH22"/>
    <mergeCell ref="AA30:AH30"/>
    <mergeCell ref="AA34:AH34"/>
    <mergeCell ref="AB76:AC76"/>
  </mergeCells>
  <conditionalFormatting sqref="H2:H150">
    <cfRule type="cellIs" dxfId="245" priority="4" operator="lessThan">
      <formula>7</formula>
    </cfRule>
    <cfRule type="cellIs" dxfId="244" priority="5" operator="between">
      <formula>14</formula>
      <formula>7</formula>
    </cfRule>
    <cfRule type="cellIs" dxfId="243" priority="6" operator="greaterThan">
      <formula>14</formula>
    </cfRule>
  </conditionalFormatting>
  <conditionalFormatting sqref="H152">
    <cfRule type="cellIs" dxfId="242" priority="1" operator="lessThan">
      <formula>7</formula>
    </cfRule>
    <cfRule type="cellIs" dxfId="241" priority="2" operator="between">
      <formula>14</formula>
      <formula>7</formula>
    </cfRule>
    <cfRule type="cellIs" dxfId="24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7B479-209F-486C-8E9C-8EDBD0C66B1C}">
  <dimension ref="A1:AI166"/>
  <sheetViews>
    <sheetView zoomScaleNormal="100" workbookViewId="0">
      <pane xSplit="6" ySplit="1" topLeftCell="G14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46112</v>
      </c>
      <c r="H2" s="425">
        <f ca="1">+IF(A2=1,(+TODAY())-G2,"Sans objet")</f>
        <v>196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6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11</v>
      </c>
      <c r="AB2" s="309">
        <v>0.26022927689594355</v>
      </c>
      <c r="AC2" s="310">
        <v>9.5061728395061731E-2</v>
      </c>
      <c r="AD2" s="495">
        <f t="shared" ref="AD2:AD5" si="3">SUM(AB2:AC2)</f>
        <v>0.35529100529100527</v>
      </c>
      <c r="AE2" s="312">
        <v>6.3844797178130505E-2</v>
      </c>
      <c r="AF2" s="312">
        <v>0.14691358024691359</v>
      </c>
      <c r="AG2" s="312">
        <v>0.18439153439153438</v>
      </c>
      <c r="AH2" s="312">
        <v>0.24955908289241621</v>
      </c>
      <c r="AI2" s="313">
        <f>SUM(AD2:AH2)</f>
        <v>0.99999999999999989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46115</v>
      </c>
      <c r="H3" s="425">
        <f t="shared" ref="H3:H67" ca="1" si="5">+IF(A3=1,(+TODAY())-G3,"Sans objet")</f>
        <v>193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/>
      <c r="N3" s="465"/>
      <c r="O3" s="465"/>
      <c r="P3" s="466">
        <v>0.5</v>
      </c>
      <c r="Q3" s="428">
        <f t="shared" ref="Q3:S66" si="6">+$F3*K3</f>
        <v>105</v>
      </c>
      <c r="R3" s="429">
        <f t="shared" si="1"/>
        <v>0</v>
      </c>
      <c r="S3" s="429">
        <f t="shared" si="1"/>
        <v>0</v>
      </c>
      <c r="T3" s="429">
        <f t="shared" si="1"/>
        <v>0</v>
      </c>
      <c r="U3" s="429">
        <f t="shared" ref="U3:V66" si="7">+$F3*O3</f>
        <v>0</v>
      </c>
      <c r="V3" s="430">
        <f t="shared" si="7"/>
        <v>105</v>
      </c>
      <c r="W3" s="431">
        <f t="shared" ref="W3:W66" si="8">SUM(Q3:V3)</f>
        <v>210</v>
      </c>
      <c r="X3" s="437"/>
      <c r="Y3" s="453">
        <f t="shared" si="2"/>
        <v>0</v>
      </c>
      <c r="AA3" s="314">
        <v>12</v>
      </c>
      <c r="AB3" s="309">
        <v>0.19</v>
      </c>
      <c r="AC3" s="310">
        <v>7.0000000000000007E-2</v>
      </c>
      <c r="AD3" s="495">
        <f t="shared" si="3"/>
        <v>0.26</v>
      </c>
      <c r="AE3" s="312">
        <v>6.7000000000000004E-2</v>
      </c>
      <c r="AF3" s="312">
        <v>0.16200000000000001</v>
      </c>
      <c r="AG3" s="312">
        <v>0.22800000000000001</v>
      </c>
      <c r="AH3" s="312">
        <v>0.28399999999999997</v>
      </c>
      <c r="AI3" s="313">
        <f>SUM(AD3:AH3)</f>
        <v>1.0009999999999999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50</v>
      </c>
      <c r="F4" s="423">
        <f t="shared" si="0"/>
        <v>350</v>
      </c>
      <c r="G4" s="424">
        <v>46114</v>
      </c>
      <c r="H4" s="425">
        <f t="shared" ca="1" si="5"/>
        <v>194</v>
      </c>
      <c r="I4" s="426">
        <v>1</v>
      </c>
      <c r="J4" s="427" t="str">
        <f>VLOOKUP(I4,Secteurs!$A$2:$C$4,3)</f>
        <v>Alexis MABOUNDA</v>
      </c>
      <c r="K4" s="464"/>
      <c r="L4" s="465"/>
      <c r="M4" s="465"/>
      <c r="N4" s="465"/>
      <c r="O4" s="465">
        <v>1</v>
      </c>
      <c r="P4" s="466"/>
      <c r="Q4" s="428">
        <f t="shared" si="6"/>
        <v>0</v>
      </c>
      <c r="R4" s="429">
        <f t="shared" si="1"/>
        <v>0</v>
      </c>
      <c r="S4" s="429">
        <f t="shared" si="1"/>
        <v>0</v>
      </c>
      <c r="T4" s="429">
        <f t="shared" si="1"/>
        <v>0</v>
      </c>
      <c r="U4" s="429">
        <f t="shared" si="7"/>
        <v>350</v>
      </c>
      <c r="V4" s="430">
        <f t="shared" si="7"/>
        <v>0</v>
      </c>
      <c r="W4" s="431">
        <f t="shared" si="8"/>
        <v>350</v>
      </c>
      <c r="X4" s="437"/>
      <c r="Y4" s="453">
        <f t="shared" si="2"/>
        <v>0</v>
      </c>
      <c r="AA4" s="314">
        <v>13</v>
      </c>
      <c r="AB4" s="309">
        <v>0.17</v>
      </c>
      <c r="AC4" s="310">
        <v>7.0000000000000007E-2</v>
      </c>
      <c r="AD4" s="495">
        <f t="shared" si="3"/>
        <v>0.24000000000000002</v>
      </c>
      <c r="AE4" s="476">
        <v>6.3E-2</v>
      </c>
      <c r="AF4" s="312">
        <v>0.17599999999999999</v>
      </c>
      <c r="AG4" s="312">
        <v>0.24199999999999999</v>
      </c>
      <c r="AH4" s="312">
        <v>0.27500000000000002</v>
      </c>
      <c r="AI4" s="313">
        <f>SUM(AD4:AH4)</f>
        <v>0.99600000000000011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30</v>
      </c>
      <c r="F5" s="423">
        <f t="shared" si="0"/>
        <v>210</v>
      </c>
      <c r="G5" s="424">
        <v>46108</v>
      </c>
      <c r="H5" s="425">
        <f t="shared" ca="1" si="5"/>
        <v>200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105</v>
      </c>
      <c r="R5" s="429">
        <f t="shared" si="1"/>
        <v>0</v>
      </c>
      <c r="S5" s="429">
        <f t="shared" si="1"/>
        <v>0</v>
      </c>
      <c r="T5" s="429">
        <f t="shared" si="1"/>
        <v>0</v>
      </c>
      <c r="U5" s="429">
        <f t="shared" si="7"/>
        <v>105</v>
      </c>
      <c r="V5" s="430">
        <f t="shared" si="7"/>
        <v>0</v>
      </c>
      <c r="W5" s="431">
        <f t="shared" si="8"/>
        <v>210</v>
      </c>
      <c r="X5" s="437"/>
      <c r="Y5" s="453">
        <f t="shared" si="2"/>
        <v>0</v>
      </c>
      <c r="Z5" s="107"/>
      <c r="AA5" s="314">
        <v>14</v>
      </c>
      <c r="AB5" s="309">
        <v>0.18</v>
      </c>
      <c r="AC5" s="310">
        <v>0.1</v>
      </c>
      <c r="AD5" s="495">
        <f t="shared" si="3"/>
        <v>0.28000000000000003</v>
      </c>
      <c r="AE5" s="476">
        <v>6.4000000000000001E-2</v>
      </c>
      <c r="AF5" s="312">
        <v>0.16900000000000001</v>
      </c>
      <c r="AG5" s="312">
        <v>0.24</v>
      </c>
      <c r="AH5" s="312">
        <v>0.247</v>
      </c>
      <c r="AI5" s="313">
        <f>SUM(AD5:AH5)</f>
        <v>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46111</v>
      </c>
      <c r="H6" s="425">
        <f t="shared" ca="1" si="5"/>
        <v>197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84</v>
      </c>
      <c r="R6" s="429">
        <f t="shared" si="1"/>
        <v>0</v>
      </c>
      <c r="S6" s="429">
        <f t="shared" si="1"/>
        <v>0</v>
      </c>
      <c r="T6" s="429">
        <f t="shared" si="1"/>
        <v>0</v>
      </c>
      <c r="U6" s="429">
        <f t="shared" si="7"/>
        <v>84</v>
      </c>
      <c r="V6" s="430">
        <f t="shared" si="7"/>
        <v>0</v>
      </c>
      <c r="W6" s="431">
        <f t="shared" si="8"/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9.9999999999999811E-3</v>
      </c>
      <c r="AC6" s="316">
        <f>AC5-AC4</f>
        <v>0.03</v>
      </c>
      <c r="AD6" s="316">
        <f t="shared" ref="AD6" si="9">AD5-AD4</f>
        <v>4.0000000000000008E-2</v>
      </c>
      <c r="AE6" s="316">
        <f>AE5-AE4</f>
        <v>1.0000000000000009E-3</v>
      </c>
      <c r="AF6" s="316">
        <f>AF5-AF4</f>
        <v>-6.9999999999999785E-3</v>
      </c>
      <c r="AG6" s="316">
        <f>AG5-AG4</f>
        <v>-2.0000000000000018E-3</v>
      </c>
      <c r="AH6" s="316">
        <f>AH5-AH4</f>
        <v>-2.8000000000000025E-2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46111</v>
      </c>
      <c r="H7" s="425">
        <f t="shared" ca="1" si="5"/>
        <v>197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29">
        <f t="shared" si="1"/>
        <v>91</v>
      </c>
      <c r="U7" s="429">
        <f t="shared" si="7"/>
        <v>91</v>
      </c>
      <c r="V7" s="430">
        <f t="shared" si="7"/>
        <v>0</v>
      </c>
      <c r="W7" s="431">
        <f t="shared" si="8"/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46111</v>
      </c>
      <c r="H8" s="425">
        <f t="shared" ca="1" si="5"/>
        <v>197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6"/>
        <v>210</v>
      </c>
      <c r="R8" s="429">
        <f t="shared" si="1"/>
        <v>0</v>
      </c>
      <c r="S8" s="429">
        <f t="shared" si="1"/>
        <v>0</v>
      </c>
      <c r="T8" s="429">
        <f t="shared" si="1"/>
        <v>0</v>
      </c>
      <c r="U8" s="429">
        <f t="shared" si="7"/>
        <v>0</v>
      </c>
      <c r="V8" s="430">
        <f t="shared" si="7"/>
        <v>0</v>
      </c>
      <c r="W8" s="431">
        <f t="shared" si="8"/>
        <v>210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28</v>
      </c>
      <c r="F9" s="423">
        <f t="shared" si="0"/>
        <v>196</v>
      </c>
      <c r="G9" s="424">
        <v>46113</v>
      </c>
      <c r="H9" s="425">
        <f t="shared" ca="1" si="5"/>
        <v>195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98</v>
      </c>
      <c r="R9" s="429">
        <f t="shared" si="1"/>
        <v>0</v>
      </c>
      <c r="S9" s="429">
        <f t="shared" si="1"/>
        <v>0</v>
      </c>
      <c r="T9" s="429">
        <f t="shared" si="1"/>
        <v>0</v>
      </c>
      <c r="U9" s="429">
        <f t="shared" si="7"/>
        <v>98</v>
      </c>
      <c r="V9" s="430">
        <f t="shared" si="7"/>
        <v>0</v>
      </c>
      <c r="W9" s="431">
        <f t="shared" si="8"/>
        <v>196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46111</v>
      </c>
      <c r="H10" s="425">
        <f t="shared" ca="1" si="5"/>
        <v>197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29">
        <f t="shared" si="1"/>
        <v>0</v>
      </c>
      <c r="U10" s="429">
        <f t="shared" si="7"/>
        <v>84</v>
      </c>
      <c r="V10" s="430">
        <f t="shared" si="7"/>
        <v>0</v>
      </c>
      <c r="W10" s="431">
        <f t="shared" si="8"/>
        <v>168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46111</v>
      </c>
      <c r="H11" s="425">
        <f t="shared" ca="1" si="5"/>
        <v>197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29">
        <f t="shared" si="1"/>
        <v>0</v>
      </c>
      <c r="U11" s="429">
        <f t="shared" si="7"/>
        <v>0</v>
      </c>
      <c r="V11" s="430">
        <f t="shared" si="7"/>
        <v>0</v>
      </c>
      <c r="W11" s="431">
        <f t="shared" si="8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46114</v>
      </c>
      <c r="H12" s="425">
        <f t="shared" ca="1" si="5"/>
        <v>194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29">
        <f t="shared" si="1"/>
        <v>0</v>
      </c>
      <c r="U12" s="429">
        <f t="shared" si="7"/>
        <v>84</v>
      </c>
      <c r="V12" s="430">
        <f t="shared" si="7"/>
        <v>0</v>
      </c>
      <c r="W12" s="431">
        <f t="shared" si="8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10</v>
      </c>
      <c r="F13" s="423">
        <f t="shared" si="0"/>
        <v>70</v>
      </c>
      <c r="G13" s="424">
        <v>46112</v>
      </c>
      <c r="H13" s="425">
        <f t="shared" ca="1" si="5"/>
        <v>196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35</v>
      </c>
      <c r="R13" s="429">
        <f t="shared" si="1"/>
        <v>0</v>
      </c>
      <c r="S13" s="429">
        <f t="shared" si="1"/>
        <v>0</v>
      </c>
      <c r="T13" s="429">
        <f t="shared" si="1"/>
        <v>0</v>
      </c>
      <c r="U13" s="429">
        <f t="shared" si="7"/>
        <v>0</v>
      </c>
      <c r="V13" s="430">
        <f t="shared" si="7"/>
        <v>35</v>
      </c>
      <c r="W13" s="431">
        <f t="shared" si="8"/>
        <v>70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26</v>
      </c>
      <c r="F14" s="423">
        <f t="shared" si="0"/>
        <v>182</v>
      </c>
      <c r="G14" s="424">
        <v>46100</v>
      </c>
      <c r="H14" s="425">
        <f t="shared" ca="1" si="5"/>
        <v>208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29">
        <f t="shared" si="1"/>
        <v>0</v>
      </c>
      <c r="U14" s="429">
        <f t="shared" si="7"/>
        <v>91</v>
      </c>
      <c r="V14" s="430">
        <f t="shared" si="7"/>
        <v>91</v>
      </c>
      <c r="W14" s="431">
        <f t="shared" si="8"/>
        <v>182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30</v>
      </c>
      <c r="F15" s="423">
        <f t="shared" si="0"/>
        <v>210</v>
      </c>
      <c r="G15" s="424">
        <v>46113</v>
      </c>
      <c r="H15" s="425">
        <f t="shared" ca="1" si="5"/>
        <v>195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29">
        <f t="shared" si="1"/>
        <v>0</v>
      </c>
      <c r="U15" s="429">
        <f t="shared" si="7"/>
        <v>105</v>
      </c>
      <c r="V15" s="430">
        <f t="shared" si="7"/>
        <v>105</v>
      </c>
      <c r="W15" s="431">
        <f t="shared" si="8"/>
        <v>210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30</v>
      </c>
      <c r="F16" s="423">
        <f t="shared" si="0"/>
        <v>210</v>
      </c>
      <c r="G16" s="424">
        <v>46111</v>
      </c>
      <c r="H16" s="425">
        <f t="shared" ca="1" si="5"/>
        <v>197</v>
      </c>
      <c r="I16" s="426">
        <v>2</v>
      </c>
      <c r="J16" s="427" t="s">
        <v>335</v>
      </c>
      <c r="K16" s="464"/>
      <c r="L16" s="465"/>
      <c r="M16" s="465"/>
      <c r="N16" s="465">
        <v>0.5</v>
      </c>
      <c r="O16" s="465">
        <v>0.5</v>
      </c>
      <c r="P16" s="466"/>
      <c r="Q16" s="428">
        <f t="shared" si="6"/>
        <v>0</v>
      </c>
      <c r="R16" s="429">
        <f t="shared" si="1"/>
        <v>0</v>
      </c>
      <c r="S16" s="429">
        <f t="shared" si="1"/>
        <v>0</v>
      </c>
      <c r="T16" s="429">
        <f t="shared" ref="T16:V79" si="10">+$F16*N16</f>
        <v>105</v>
      </c>
      <c r="U16" s="429">
        <f t="shared" si="7"/>
        <v>105</v>
      </c>
      <c r="V16" s="430">
        <f t="shared" si="7"/>
        <v>0</v>
      </c>
      <c r="W16" s="431">
        <f t="shared" si="8"/>
        <v>210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46114</v>
      </c>
      <c r="H17" s="425">
        <f t="shared" ca="1" si="5"/>
        <v>194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112</v>
      </c>
      <c r="R17" s="429">
        <f t="shared" si="1"/>
        <v>0</v>
      </c>
      <c r="S17" s="429">
        <f t="shared" si="1"/>
        <v>0</v>
      </c>
      <c r="T17" s="429">
        <f t="shared" si="10"/>
        <v>0</v>
      </c>
      <c r="U17" s="429">
        <f t="shared" si="7"/>
        <v>112</v>
      </c>
      <c r="V17" s="430">
        <f t="shared" si="7"/>
        <v>0</v>
      </c>
      <c r="W17" s="431">
        <f t="shared" si="8"/>
        <v>224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46115</v>
      </c>
      <c r="H18" s="425">
        <f t="shared" ca="1" si="5"/>
        <v>193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29">
        <f t="shared" si="10"/>
        <v>0</v>
      </c>
      <c r="U18" s="429">
        <f t="shared" si="7"/>
        <v>70</v>
      </c>
      <c r="V18" s="430">
        <f t="shared" si="7"/>
        <v>0</v>
      </c>
      <c r="W18" s="431">
        <f t="shared" si="8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27</v>
      </c>
      <c r="F19" s="423">
        <f t="shared" si="0"/>
        <v>189</v>
      </c>
      <c r="G19" s="424">
        <v>46113</v>
      </c>
      <c r="H19" s="425">
        <f t="shared" ca="1" si="5"/>
        <v>195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94.5</v>
      </c>
      <c r="R19" s="429">
        <f t="shared" si="1"/>
        <v>0</v>
      </c>
      <c r="S19" s="429">
        <f t="shared" si="1"/>
        <v>0</v>
      </c>
      <c r="T19" s="429">
        <f t="shared" si="10"/>
        <v>0</v>
      </c>
      <c r="U19" s="429">
        <f t="shared" si="7"/>
        <v>94.5</v>
      </c>
      <c r="V19" s="430">
        <f t="shared" si="7"/>
        <v>0</v>
      </c>
      <c r="W19" s="431">
        <f t="shared" si="8"/>
        <v>189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26</v>
      </c>
      <c r="F20" s="423">
        <f t="shared" si="0"/>
        <v>182</v>
      </c>
      <c r="G20" s="424">
        <v>46113</v>
      </c>
      <c r="H20" s="425">
        <f t="shared" ca="1" si="5"/>
        <v>195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91</v>
      </c>
      <c r="R20" s="429">
        <f t="shared" si="1"/>
        <v>0</v>
      </c>
      <c r="S20" s="429">
        <f t="shared" si="1"/>
        <v>0</v>
      </c>
      <c r="T20" s="429">
        <f t="shared" si="10"/>
        <v>0</v>
      </c>
      <c r="U20" s="429">
        <f t="shared" si="7"/>
        <v>91</v>
      </c>
      <c r="V20" s="430">
        <f t="shared" si="7"/>
        <v>0</v>
      </c>
      <c r="W20" s="431">
        <f t="shared" si="8"/>
        <v>182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46114</v>
      </c>
      <c r="H21" s="425">
        <f t="shared" ca="1" si="5"/>
        <v>194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29">
        <f t="shared" si="10"/>
        <v>0</v>
      </c>
      <c r="U21" s="429">
        <f t="shared" si="7"/>
        <v>98</v>
      </c>
      <c r="V21" s="430">
        <f t="shared" si="7"/>
        <v>0</v>
      </c>
      <c r="W21" s="431">
        <f t="shared" si="8"/>
        <v>196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46113</v>
      </c>
      <c r="H22" s="425">
        <f t="shared" ca="1" si="5"/>
        <v>195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29">
        <f t="shared" si="10"/>
        <v>0</v>
      </c>
      <c r="U22" s="429">
        <f t="shared" si="7"/>
        <v>84</v>
      </c>
      <c r="V22" s="430">
        <f t="shared" si="7"/>
        <v>0</v>
      </c>
      <c r="W22" s="431">
        <f t="shared" si="8"/>
        <v>168</v>
      </c>
      <c r="X22" s="437"/>
      <c r="Y22" s="453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46113</v>
      </c>
      <c r="H23" s="425">
        <f t="shared" ca="1" si="5"/>
        <v>195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29">
        <f t="shared" si="10"/>
        <v>0</v>
      </c>
      <c r="U23" s="429">
        <f t="shared" si="7"/>
        <v>70</v>
      </c>
      <c r="V23" s="430">
        <f t="shared" si="7"/>
        <v>70</v>
      </c>
      <c r="W23" s="431">
        <f t="shared" si="8"/>
        <v>140</v>
      </c>
      <c r="X23" s="437"/>
      <c r="Y23" s="453">
        <f t="shared" si="2"/>
        <v>0</v>
      </c>
      <c r="Z23" s="307"/>
      <c r="AA23" s="538"/>
      <c r="AB23" s="539"/>
      <c r="AC23" s="539"/>
      <c r="AD23" s="541" t="s">
        <v>24</v>
      </c>
      <c r="AE23" s="542" t="s">
        <v>26</v>
      </c>
      <c r="AF23" s="543" t="s">
        <v>27</v>
      </c>
      <c r="AG23" s="544" t="s">
        <v>28</v>
      </c>
      <c r="AH23" s="545" t="s">
        <v>29</v>
      </c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46114</v>
      </c>
      <c r="H24" s="425">
        <f t="shared" ca="1" si="5"/>
        <v>194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29">
        <f t="shared" si="10"/>
        <v>0</v>
      </c>
      <c r="U24" s="429">
        <f t="shared" si="7"/>
        <v>84</v>
      </c>
      <c r="V24" s="430">
        <f t="shared" si="7"/>
        <v>0</v>
      </c>
      <c r="W24" s="431">
        <f t="shared" si="8"/>
        <v>168</v>
      </c>
      <c r="X24" s="437"/>
      <c r="Y24" s="453">
        <f t="shared" si="2"/>
        <v>0</v>
      </c>
      <c r="Z24" s="307"/>
      <c r="AA24" s="538"/>
      <c r="AB24" s="539"/>
      <c r="AC24" s="546" t="s">
        <v>372</v>
      </c>
      <c r="AD24" s="547">
        <v>16200</v>
      </c>
      <c r="AE24" s="547">
        <v>15750</v>
      </c>
      <c r="AF24" s="547">
        <v>15750</v>
      </c>
      <c r="AG24" s="547">
        <v>15750</v>
      </c>
      <c r="AH24" s="547">
        <v>15750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46111</v>
      </c>
      <c r="H25" s="425">
        <f t="shared" ca="1" si="5"/>
        <v>197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29">
        <f t="shared" si="10"/>
        <v>0</v>
      </c>
      <c r="U25" s="429">
        <f t="shared" si="7"/>
        <v>77</v>
      </c>
      <c r="V25" s="430">
        <f t="shared" si="7"/>
        <v>0</v>
      </c>
      <c r="W25" s="431">
        <f t="shared" si="8"/>
        <v>154</v>
      </c>
      <c r="X25" s="437"/>
      <c r="Y25" s="453">
        <f t="shared" si="2"/>
        <v>0</v>
      </c>
      <c r="Z25" s="307"/>
      <c r="AA25" s="538"/>
      <c r="AB25" s="539"/>
      <c r="AC25" s="546" t="s">
        <v>373</v>
      </c>
      <c r="AD25" s="547">
        <v>15900</v>
      </c>
      <c r="AE25" s="547">
        <v>15500</v>
      </c>
      <c r="AF25" s="547">
        <v>15500</v>
      </c>
      <c r="AG25" s="547">
        <v>15000</v>
      </c>
      <c r="AH25" s="547">
        <v>15500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22</v>
      </c>
      <c r="F26" s="423">
        <f t="shared" si="0"/>
        <v>154</v>
      </c>
      <c r="G26" s="424">
        <v>46114</v>
      </c>
      <c r="H26" s="425">
        <f t="shared" ca="1" si="5"/>
        <v>194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77</v>
      </c>
      <c r="T26" s="429">
        <f t="shared" si="10"/>
        <v>0</v>
      </c>
      <c r="U26" s="429">
        <f t="shared" si="7"/>
        <v>77</v>
      </c>
      <c r="V26" s="430">
        <f t="shared" si="7"/>
        <v>0</v>
      </c>
      <c r="W26" s="431">
        <f t="shared" si="8"/>
        <v>154</v>
      </c>
      <c r="X26" s="437"/>
      <c r="Y26" s="453">
        <f t="shared" si="2"/>
        <v>0</v>
      </c>
      <c r="Z26" s="307"/>
      <c r="AA26" s="548"/>
      <c r="AB26" s="549"/>
      <c r="AC26" s="550" t="s">
        <v>375</v>
      </c>
      <c r="AD26" s="547">
        <v>0</v>
      </c>
      <c r="AE26" s="551">
        <v>0</v>
      </c>
      <c r="AF26" s="551">
        <v>0</v>
      </c>
      <c r="AG26" s="551">
        <v>15000</v>
      </c>
      <c r="AH26" s="551">
        <v>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46111</v>
      </c>
      <c r="H27" s="425">
        <f t="shared" ca="1" si="5"/>
        <v>197</v>
      </c>
      <c r="I27" s="426">
        <v>3</v>
      </c>
      <c r="J27" s="427" t="str">
        <f>VLOOKUP(I27,Secteurs!$A$2:$C$4,3)</f>
        <v>Armel SOKAMBA</v>
      </c>
      <c r="K27" s="464">
        <v>0.25</v>
      </c>
      <c r="L27" s="465"/>
      <c r="M27" s="465"/>
      <c r="N27" s="465">
        <v>0.25</v>
      </c>
      <c r="O27" s="465">
        <v>0.5</v>
      </c>
      <c r="P27" s="466"/>
      <c r="Q27" s="428">
        <f t="shared" si="6"/>
        <v>35</v>
      </c>
      <c r="R27" s="429">
        <f t="shared" si="1"/>
        <v>0</v>
      </c>
      <c r="S27" s="429">
        <f t="shared" si="1"/>
        <v>0</v>
      </c>
      <c r="T27" s="429">
        <f t="shared" si="10"/>
        <v>35</v>
      </c>
      <c r="U27" s="429">
        <f t="shared" si="7"/>
        <v>70</v>
      </c>
      <c r="V27" s="430">
        <f t="shared" si="7"/>
        <v>0</v>
      </c>
      <c r="W27" s="431">
        <f t="shared" si="8"/>
        <v>140</v>
      </c>
      <c r="X27" s="437"/>
      <c r="Y27" s="453">
        <f t="shared" si="2"/>
        <v>0</v>
      </c>
      <c r="Z27" s="307"/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46111</v>
      </c>
      <c r="H28" s="425">
        <f t="shared" ca="1" si="5"/>
        <v>197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29">
        <f t="shared" si="10"/>
        <v>0</v>
      </c>
      <c r="U28" s="429">
        <f t="shared" si="7"/>
        <v>91</v>
      </c>
      <c r="V28" s="430">
        <f t="shared" si="7"/>
        <v>0</v>
      </c>
      <c r="W28" s="431">
        <f t="shared" si="8"/>
        <v>182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46114</v>
      </c>
      <c r="H29" s="425">
        <f t="shared" ca="1" si="5"/>
        <v>194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28">
        <f t="shared" si="6"/>
        <v>91</v>
      </c>
      <c r="R29" s="429">
        <f t="shared" si="1"/>
        <v>0</v>
      </c>
      <c r="S29" s="429">
        <f t="shared" si="1"/>
        <v>0</v>
      </c>
      <c r="T29" s="429">
        <f t="shared" si="10"/>
        <v>0</v>
      </c>
      <c r="U29" s="429">
        <f t="shared" si="7"/>
        <v>91</v>
      </c>
      <c r="V29" s="430">
        <f t="shared" si="7"/>
        <v>0</v>
      </c>
      <c r="W29" s="431">
        <f t="shared" si="8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46115</v>
      </c>
      <c r="H30" s="425">
        <f t="shared" ca="1" si="5"/>
        <v>193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/>
      <c r="O30" s="465">
        <v>0.25</v>
      </c>
      <c r="P30" s="466"/>
      <c r="Q30" s="428">
        <f t="shared" si="6"/>
        <v>147</v>
      </c>
      <c r="R30" s="429">
        <f t="shared" si="1"/>
        <v>0</v>
      </c>
      <c r="S30" s="429">
        <f t="shared" si="1"/>
        <v>0</v>
      </c>
      <c r="T30" s="429">
        <f t="shared" si="10"/>
        <v>0</v>
      </c>
      <c r="U30" s="429">
        <f t="shared" si="7"/>
        <v>49</v>
      </c>
      <c r="V30" s="430">
        <f t="shared" si="7"/>
        <v>0</v>
      </c>
      <c r="W30" s="431">
        <f t="shared" si="8"/>
        <v>196</v>
      </c>
      <c r="X30" s="437"/>
      <c r="Y30" s="453">
        <f t="shared" si="2"/>
        <v>0</v>
      </c>
      <c r="Z30" s="307"/>
      <c r="AA30" s="879" t="s">
        <v>396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10</v>
      </c>
      <c r="F31" s="423">
        <f t="shared" si="0"/>
        <v>70</v>
      </c>
      <c r="G31" s="424">
        <v>46115</v>
      </c>
      <c r="H31" s="425">
        <f t="shared" ca="1" si="5"/>
        <v>193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6"/>
        <v>35</v>
      </c>
      <c r="R31" s="429">
        <f t="shared" si="1"/>
        <v>0</v>
      </c>
      <c r="S31" s="429">
        <f t="shared" si="1"/>
        <v>0</v>
      </c>
      <c r="T31" s="429">
        <f t="shared" si="10"/>
        <v>35</v>
      </c>
      <c r="U31" s="429">
        <f t="shared" si="7"/>
        <v>0</v>
      </c>
      <c r="V31" s="430">
        <f t="shared" si="7"/>
        <v>0</v>
      </c>
      <c r="W31" s="431">
        <f t="shared" si="8"/>
        <v>70</v>
      </c>
      <c r="X31" s="437"/>
      <c r="Y31" s="453">
        <f t="shared" si="2"/>
        <v>0</v>
      </c>
      <c r="Z31" s="307"/>
      <c r="AA31" s="888" t="s">
        <v>397</v>
      </c>
      <c r="AB31" s="888"/>
      <c r="AC31" s="888"/>
      <c r="AD31" s="888"/>
      <c r="AE31" s="888"/>
      <c r="AF31" s="888"/>
      <c r="AG31" s="888"/>
      <c r="AH31" s="888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46114</v>
      </c>
      <c r="H32" s="425">
        <f t="shared" ca="1" si="5"/>
        <v>194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6"/>
        <v>91</v>
      </c>
      <c r="R32" s="429">
        <f t="shared" si="1"/>
        <v>0</v>
      </c>
      <c r="S32" s="429">
        <f t="shared" si="1"/>
        <v>0</v>
      </c>
      <c r="T32" s="429">
        <f t="shared" si="10"/>
        <v>91</v>
      </c>
      <c r="U32" s="429">
        <f t="shared" si="7"/>
        <v>0</v>
      </c>
      <c r="V32" s="430">
        <f t="shared" si="7"/>
        <v>0</v>
      </c>
      <c r="W32" s="431">
        <f t="shared" si="8"/>
        <v>182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46113</v>
      </c>
      <c r="H33" s="425">
        <f t="shared" ca="1" si="5"/>
        <v>195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/>
      <c r="O33" s="465">
        <v>1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29">
        <f t="shared" si="10"/>
        <v>0</v>
      </c>
      <c r="U33" s="429">
        <f t="shared" si="7"/>
        <v>168</v>
      </c>
      <c r="V33" s="430">
        <f t="shared" si="7"/>
        <v>0</v>
      </c>
      <c r="W33" s="431">
        <f t="shared" si="8"/>
        <v>168</v>
      </c>
      <c r="X33" s="437"/>
      <c r="Y33" s="453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46111</v>
      </c>
      <c r="H34" s="425">
        <f t="shared" ca="1" si="5"/>
        <v>197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29">
        <f t="shared" si="10"/>
        <v>0</v>
      </c>
      <c r="U34" s="429">
        <f t="shared" si="7"/>
        <v>126</v>
      </c>
      <c r="V34" s="430">
        <f t="shared" si="7"/>
        <v>0</v>
      </c>
      <c r="W34" s="431">
        <f t="shared" si="8"/>
        <v>252</v>
      </c>
      <c r="X34" s="437"/>
      <c r="Y34" s="453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201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29">
        <f t="shared" si="10"/>
        <v>0</v>
      </c>
      <c r="U35" s="429">
        <f t="shared" si="7"/>
        <v>63</v>
      </c>
      <c r="V35" s="430">
        <f t="shared" si="7"/>
        <v>63</v>
      </c>
      <c r="W35" s="431">
        <f t="shared" si="8"/>
        <v>252</v>
      </c>
      <c r="X35" s="437"/>
      <c r="Y35" s="453">
        <f t="shared" si="2"/>
        <v>0</v>
      </c>
      <c r="AA35" s="567" t="s">
        <v>398</v>
      </c>
      <c r="AB35" s="567"/>
      <c r="AC35" s="567"/>
      <c r="AD35" s="567"/>
      <c r="AE35" s="568"/>
      <c r="AF35" s="568"/>
      <c r="AG35" s="568"/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200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29">
        <f t="shared" si="10"/>
        <v>0</v>
      </c>
      <c r="U36" s="429">
        <f t="shared" si="7"/>
        <v>77</v>
      </c>
      <c r="V36" s="430">
        <f t="shared" si="7"/>
        <v>0</v>
      </c>
      <c r="W36" s="431">
        <f t="shared" si="8"/>
        <v>154</v>
      </c>
      <c r="X36" s="437"/>
      <c r="Y36" s="453">
        <f t="shared" si="2"/>
        <v>0</v>
      </c>
      <c r="AA36" s="567" t="s">
        <v>399</v>
      </c>
      <c r="AB36" s="567"/>
      <c r="AC36" s="567"/>
      <c r="AD36" s="567"/>
      <c r="AE36" s="568"/>
      <c r="AF36" s="568"/>
      <c r="AG36" s="568"/>
      <c r="AH36" s="107"/>
    </row>
    <row r="37" spans="1:34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6</v>
      </c>
      <c r="F37" s="423">
        <f t="shared" si="0"/>
        <v>42</v>
      </c>
      <c r="G37" s="424">
        <v>46115</v>
      </c>
      <c r="H37" s="425">
        <f t="shared" ca="1" si="5"/>
        <v>193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42</v>
      </c>
      <c r="R37" s="429">
        <f t="shared" si="6"/>
        <v>0</v>
      </c>
      <c r="S37" s="429">
        <f t="shared" si="6"/>
        <v>0</v>
      </c>
      <c r="T37" s="429">
        <f t="shared" si="10"/>
        <v>0</v>
      </c>
      <c r="U37" s="429">
        <f t="shared" si="7"/>
        <v>0</v>
      </c>
      <c r="V37" s="430">
        <f t="shared" si="7"/>
        <v>0</v>
      </c>
      <c r="W37" s="431">
        <f t="shared" si="8"/>
        <v>42</v>
      </c>
      <c r="X37" s="437"/>
      <c r="Y37" s="453">
        <f t="shared" si="2"/>
        <v>0</v>
      </c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209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29">
        <f t="shared" si="10"/>
        <v>42</v>
      </c>
      <c r="U38" s="429">
        <f t="shared" si="7"/>
        <v>0</v>
      </c>
      <c r="V38" s="430">
        <f t="shared" si="7"/>
        <v>0</v>
      </c>
      <c r="W38" s="431">
        <f t="shared" si="8"/>
        <v>168</v>
      </c>
      <c r="X38" s="437"/>
      <c r="Y38" s="453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46111</v>
      </c>
      <c r="H39" s="425">
        <f t="shared" ca="1" si="5"/>
        <v>197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29">
        <f t="shared" si="10"/>
        <v>0</v>
      </c>
      <c r="U39" s="429">
        <f t="shared" si="7"/>
        <v>0</v>
      </c>
      <c r="V39" s="430">
        <f t="shared" si="7"/>
        <v>0</v>
      </c>
      <c r="W39" s="431">
        <f t="shared" si="8"/>
        <v>70</v>
      </c>
      <c r="X39" s="437"/>
      <c r="Y39" s="453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46111</v>
      </c>
      <c r="H40" s="425">
        <f t="shared" ca="1" si="5"/>
        <v>197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29">
        <f t="shared" si="10"/>
        <v>0</v>
      </c>
      <c r="U40" s="429">
        <f t="shared" si="7"/>
        <v>0</v>
      </c>
      <c r="V40" s="430">
        <f t="shared" si="7"/>
        <v>0</v>
      </c>
      <c r="W40" s="431">
        <f t="shared" si="8"/>
        <v>35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208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29">
        <f t="shared" si="10"/>
        <v>35</v>
      </c>
      <c r="U41" s="429">
        <f t="shared" si="7"/>
        <v>0</v>
      </c>
      <c r="V41" s="430">
        <f t="shared" si="7"/>
        <v>35</v>
      </c>
      <c r="W41" s="431">
        <f t="shared" si="8"/>
        <v>70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24</v>
      </c>
      <c r="F42" s="423">
        <f t="shared" si="0"/>
        <v>168</v>
      </c>
      <c r="G42" s="424">
        <v>46115</v>
      </c>
      <c r="H42" s="425">
        <f t="shared" ca="1" si="5"/>
        <v>193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6"/>
        <v>0</v>
      </c>
      <c r="R42" s="429">
        <f t="shared" si="6"/>
        <v>0</v>
      </c>
      <c r="S42" s="429">
        <f t="shared" si="6"/>
        <v>0</v>
      </c>
      <c r="T42" s="429">
        <f t="shared" si="10"/>
        <v>0</v>
      </c>
      <c r="U42" s="429">
        <f t="shared" si="7"/>
        <v>0</v>
      </c>
      <c r="V42" s="430">
        <f t="shared" si="7"/>
        <v>168</v>
      </c>
      <c r="W42" s="431">
        <f t="shared" si="8"/>
        <v>168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46113</v>
      </c>
      <c r="H43" s="425">
        <f t="shared" ca="1" si="5"/>
        <v>195</v>
      </c>
      <c r="I43" s="426">
        <v>3</v>
      </c>
      <c r="J43" s="427" t="str">
        <f>VLOOKUP(I43,Secteurs!$A$2:$C$4,3)</f>
        <v>Armel SOKAMBA</v>
      </c>
      <c r="K43" s="464">
        <v>0.25</v>
      </c>
      <c r="L43" s="465"/>
      <c r="M43" s="465"/>
      <c r="N43" s="465"/>
      <c r="O43" s="465">
        <v>0.25</v>
      </c>
      <c r="P43" s="466">
        <v>0.5</v>
      </c>
      <c r="Q43" s="428">
        <f t="shared" si="6"/>
        <v>52.5</v>
      </c>
      <c r="R43" s="429">
        <f t="shared" si="6"/>
        <v>0</v>
      </c>
      <c r="S43" s="429">
        <f t="shared" si="6"/>
        <v>0</v>
      </c>
      <c r="T43" s="429">
        <f t="shared" si="10"/>
        <v>0</v>
      </c>
      <c r="U43" s="429">
        <f t="shared" si="7"/>
        <v>52.5</v>
      </c>
      <c r="V43" s="430">
        <f t="shared" si="7"/>
        <v>105</v>
      </c>
      <c r="W43" s="431">
        <f t="shared" si="8"/>
        <v>210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46113</v>
      </c>
      <c r="H44" s="425">
        <f t="shared" ca="1" si="5"/>
        <v>195</v>
      </c>
      <c r="I44" s="426">
        <v>3</v>
      </c>
      <c r="J44" s="427" t="str">
        <f>VLOOKUP(I44,Secteurs!$A$2:$C$4,3)</f>
        <v>Armel SOKAMBA</v>
      </c>
      <c r="K44" s="464">
        <v>0.25</v>
      </c>
      <c r="L44" s="465"/>
      <c r="M44" s="465"/>
      <c r="N44" s="465"/>
      <c r="O44" s="465">
        <v>0.25</v>
      </c>
      <c r="P44" s="466">
        <v>0.5</v>
      </c>
      <c r="Q44" s="428">
        <f t="shared" si="6"/>
        <v>42</v>
      </c>
      <c r="R44" s="429">
        <f t="shared" si="6"/>
        <v>0</v>
      </c>
      <c r="S44" s="429">
        <f t="shared" si="6"/>
        <v>0</v>
      </c>
      <c r="T44" s="429">
        <f t="shared" si="10"/>
        <v>0</v>
      </c>
      <c r="U44" s="429">
        <f t="shared" si="7"/>
        <v>42</v>
      </c>
      <c r="V44" s="430">
        <f t="shared" si="7"/>
        <v>84</v>
      </c>
      <c r="W44" s="431">
        <f t="shared" si="8"/>
        <v>168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20</v>
      </c>
      <c r="F45" s="423">
        <f t="shared" si="0"/>
        <v>140</v>
      </c>
      <c r="G45" s="424">
        <v>46114</v>
      </c>
      <c r="H45" s="425">
        <f t="shared" ca="1" si="5"/>
        <v>194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>
        <v>0.75</v>
      </c>
      <c r="N45" s="465"/>
      <c r="O45" s="465"/>
      <c r="P45" s="466"/>
      <c r="Q45" s="428">
        <f t="shared" si="6"/>
        <v>35</v>
      </c>
      <c r="R45" s="429">
        <f t="shared" si="6"/>
        <v>0</v>
      </c>
      <c r="S45" s="429">
        <f t="shared" si="6"/>
        <v>105</v>
      </c>
      <c r="T45" s="429">
        <f t="shared" si="10"/>
        <v>0</v>
      </c>
      <c r="U45" s="429">
        <f t="shared" si="7"/>
        <v>0</v>
      </c>
      <c r="V45" s="430">
        <f t="shared" si="7"/>
        <v>0</v>
      </c>
      <c r="W45" s="431">
        <f t="shared" si="8"/>
        <v>140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12</v>
      </c>
      <c r="F46" s="423">
        <f t="shared" si="0"/>
        <v>84</v>
      </c>
      <c r="G46" s="424">
        <v>46132</v>
      </c>
      <c r="H46" s="425">
        <f t="shared" ca="1" si="5"/>
        <v>176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/>
      <c r="N46" s="465"/>
      <c r="O46" s="465">
        <v>0.75</v>
      </c>
      <c r="P46" s="466"/>
      <c r="Q46" s="428">
        <f t="shared" si="6"/>
        <v>21</v>
      </c>
      <c r="R46" s="429">
        <f t="shared" si="6"/>
        <v>0</v>
      </c>
      <c r="S46" s="429">
        <f t="shared" si="6"/>
        <v>0</v>
      </c>
      <c r="T46" s="429">
        <f t="shared" si="10"/>
        <v>0</v>
      </c>
      <c r="U46" s="429">
        <f t="shared" si="7"/>
        <v>63</v>
      </c>
      <c r="V46" s="430">
        <f t="shared" si="7"/>
        <v>0</v>
      </c>
      <c r="W46" s="431">
        <f t="shared" si="8"/>
        <v>84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46115</v>
      </c>
      <c r="H47" s="425">
        <f t="shared" ca="1" si="5"/>
        <v>193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29">
        <f t="shared" si="10"/>
        <v>0</v>
      </c>
      <c r="U47" s="429">
        <f t="shared" si="7"/>
        <v>0</v>
      </c>
      <c r="V47" s="430">
        <f t="shared" si="7"/>
        <v>84</v>
      </c>
      <c r="W47" s="431">
        <f t="shared" si="8"/>
        <v>168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46114</v>
      </c>
      <c r="H48" s="425">
        <f t="shared" ca="1" si="5"/>
        <v>194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28">
        <f t="shared" si="6"/>
        <v>28</v>
      </c>
      <c r="R48" s="429">
        <f t="shared" si="6"/>
        <v>0</v>
      </c>
      <c r="S48" s="429">
        <f t="shared" si="6"/>
        <v>0</v>
      </c>
      <c r="T48" s="429">
        <f t="shared" si="10"/>
        <v>28</v>
      </c>
      <c r="U48" s="429">
        <f t="shared" si="7"/>
        <v>0</v>
      </c>
      <c r="V48" s="430">
        <f t="shared" si="7"/>
        <v>0</v>
      </c>
      <c r="W48" s="431">
        <f t="shared" si="8"/>
        <v>56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46113</v>
      </c>
      <c r="H49" s="425">
        <f t="shared" ca="1" si="5"/>
        <v>195</v>
      </c>
      <c r="I49" s="426">
        <v>1</v>
      </c>
      <c r="J49" s="427" t="str">
        <f>VLOOKUP(I49,Secteurs!$A$2:$C$4,3)</f>
        <v>Alexis MABOUNDA</v>
      </c>
      <c r="K49" s="464"/>
      <c r="L49" s="465"/>
      <c r="M49" s="465"/>
      <c r="N49" s="465">
        <v>0.5</v>
      </c>
      <c r="O49" s="465"/>
      <c r="P49" s="466">
        <v>0.5</v>
      </c>
      <c r="Q49" s="428">
        <f t="shared" si="6"/>
        <v>0</v>
      </c>
      <c r="R49" s="429">
        <f t="shared" si="6"/>
        <v>0</v>
      </c>
      <c r="S49" s="429">
        <f t="shared" si="6"/>
        <v>0</v>
      </c>
      <c r="T49" s="429">
        <f t="shared" si="10"/>
        <v>49</v>
      </c>
      <c r="U49" s="429">
        <f t="shared" si="7"/>
        <v>0</v>
      </c>
      <c r="V49" s="430">
        <f t="shared" si="7"/>
        <v>49</v>
      </c>
      <c r="W49" s="431">
        <f t="shared" si="8"/>
        <v>98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46112</v>
      </c>
      <c r="H50" s="425">
        <f t="shared" ca="1" si="5"/>
        <v>196</v>
      </c>
      <c r="I50" s="426">
        <v>1</v>
      </c>
      <c r="J50" s="438" t="str">
        <f>VLOOKUP(I50,Secteurs!$A$2:$C$4,3)</f>
        <v>Alexis MABOUNDA</v>
      </c>
      <c r="K50" s="464"/>
      <c r="L50" s="465"/>
      <c r="M50" s="465"/>
      <c r="N50" s="465">
        <v>0.5</v>
      </c>
      <c r="O50" s="465"/>
      <c r="P50" s="466">
        <v>0.5</v>
      </c>
      <c r="Q50" s="428">
        <f t="shared" si="6"/>
        <v>0</v>
      </c>
      <c r="R50" s="429">
        <f t="shared" si="6"/>
        <v>0</v>
      </c>
      <c r="S50" s="429">
        <f t="shared" si="6"/>
        <v>0</v>
      </c>
      <c r="T50" s="429">
        <f t="shared" si="10"/>
        <v>63</v>
      </c>
      <c r="U50" s="429">
        <f t="shared" si="7"/>
        <v>0</v>
      </c>
      <c r="V50" s="430">
        <f t="shared" si="7"/>
        <v>63</v>
      </c>
      <c r="W50" s="431">
        <f t="shared" si="8"/>
        <v>126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46115</v>
      </c>
      <c r="H51" s="425">
        <f t="shared" ca="1" si="5"/>
        <v>193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49</v>
      </c>
      <c r="R51" s="429">
        <f t="shared" si="6"/>
        <v>0</v>
      </c>
      <c r="S51" s="429">
        <f t="shared" si="6"/>
        <v>0</v>
      </c>
      <c r="T51" s="429">
        <f t="shared" si="10"/>
        <v>0</v>
      </c>
      <c r="U51" s="429">
        <f t="shared" si="7"/>
        <v>0</v>
      </c>
      <c r="V51" s="430">
        <f t="shared" si="7"/>
        <v>49</v>
      </c>
      <c r="W51" s="431">
        <f t="shared" si="8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13</v>
      </c>
      <c r="F52" s="423">
        <f t="shared" si="0"/>
        <v>91</v>
      </c>
      <c r="G52" s="424">
        <v>46114</v>
      </c>
      <c r="H52" s="425">
        <f t="shared" ca="1" si="5"/>
        <v>194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29">
        <f t="shared" si="10"/>
        <v>45.5</v>
      </c>
      <c r="U52" s="429">
        <f t="shared" si="7"/>
        <v>0</v>
      </c>
      <c r="V52" s="430">
        <f t="shared" si="7"/>
        <v>45.5</v>
      </c>
      <c r="W52" s="431">
        <f t="shared" si="8"/>
        <v>91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22</v>
      </c>
      <c r="F53" s="423">
        <f t="shared" si="0"/>
        <v>154</v>
      </c>
      <c r="G53" s="424">
        <v>46114</v>
      </c>
      <c r="H53" s="425">
        <f t="shared" ca="1" si="5"/>
        <v>194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29">
        <f t="shared" si="10"/>
        <v>0</v>
      </c>
      <c r="U53" s="429">
        <f t="shared" si="7"/>
        <v>0</v>
      </c>
      <c r="V53" s="430">
        <f t="shared" si="7"/>
        <v>154</v>
      </c>
      <c r="W53" s="431">
        <f t="shared" si="8"/>
        <v>154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232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29">
        <f t="shared" si="10"/>
        <v>0</v>
      </c>
      <c r="U54" s="429">
        <f t="shared" si="7"/>
        <v>63</v>
      </c>
      <c r="V54" s="430">
        <f t="shared" si="7"/>
        <v>0</v>
      </c>
      <c r="W54" s="431">
        <f t="shared" si="8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13</v>
      </c>
      <c r="F55" s="423">
        <f t="shared" si="0"/>
        <v>91</v>
      </c>
      <c r="G55" s="424">
        <v>46114</v>
      </c>
      <c r="H55" s="425">
        <f t="shared" ca="1" si="5"/>
        <v>194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>
        <v>0.5</v>
      </c>
      <c r="O55" s="465"/>
      <c r="P55" s="466"/>
      <c r="Q55" s="428">
        <f t="shared" si="6"/>
        <v>45.5</v>
      </c>
      <c r="R55" s="429">
        <f t="shared" si="6"/>
        <v>0</v>
      </c>
      <c r="S55" s="429">
        <f t="shared" si="6"/>
        <v>0</v>
      </c>
      <c r="T55" s="429">
        <f t="shared" si="10"/>
        <v>45.5</v>
      </c>
      <c r="U55" s="429">
        <f t="shared" si="7"/>
        <v>0</v>
      </c>
      <c r="V55" s="430">
        <f t="shared" si="7"/>
        <v>0</v>
      </c>
      <c r="W55" s="431">
        <f t="shared" si="8"/>
        <v>91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46112</v>
      </c>
      <c r="H56" s="425">
        <f t="shared" ca="1" si="5"/>
        <v>196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28">
        <f t="shared" si="6"/>
        <v>105</v>
      </c>
      <c r="R56" s="429">
        <f t="shared" si="6"/>
        <v>0</v>
      </c>
      <c r="S56" s="429">
        <f t="shared" si="6"/>
        <v>52.5</v>
      </c>
      <c r="T56" s="429">
        <f t="shared" si="10"/>
        <v>52.5</v>
      </c>
      <c r="U56" s="429">
        <f t="shared" si="7"/>
        <v>0</v>
      </c>
      <c r="V56" s="430">
        <f t="shared" si="7"/>
        <v>0</v>
      </c>
      <c r="W56" s="431">
        <f t="shared" si="8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52</v>
      </c>
      <c r="F57" s="423">
        <f t="shared" si="0"/>
        <v>364</v>
      </c>
      <c r="G57" s="424">
        <v>46114</v>
      </c>
      <c r="H57" s="425">
        <f t="shared" ca="1" si="5"/>
        <v>194</v>
      </c>
      <c r="I57" s="426">
        <v>1</v>
      </c>
      <c r="J57" s="427" t="str">
        <f>VLOOKUP(I57,Secteurs!$A$2:$C$4,3)</f>
        <v>Alexis MABOUNDA</v>
      </c>
      <c r="K57" s="464"/>
      <c r="L57" s="465">
        <v>0.5</v>
      </c>
      <c r="M57" s="465"/>
      <c r="N57" s="465"/>
      <c r="O57" s="465"/>
      <c r="P57" s="466">
        <v>0.5</v>
      </c>
      <c r="Q57" s="428">
        <f t="shared" si="6"/>
        <v>0</v>
      </c>
      <c r="R57" s="429">
        <f t="shared" si="6"/>
        <v>182</v>
      </c>
      <c r="S57" s="429">
        <f t="shared" si="6"/>
        <v>0</v>
      </c>
      <c r="T57" s="429">
        <f t="shared" si="10"/>
        <v>0</v>
      </c>
      <c r="U57" s="429">
        <f t="shared" si="7"/>
        <v>0</v>
      </c>
      <c r="V57" s="430">
        <f t="shared" si="7"/>
        <v>182</v>
      </c>
      <c r="W57" s="431">
        <f t="shared" si="8"/>
        <v>364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36</v>
      </c>
      <c r="F58" s="423">
        <f t="shared" si="0"/>
        <v>252</v>
      </c>
      <c r="G58" s="424">
        <v>46113</v>
      </c>
      <c r="H58" s="425">
        <f t="shared" ca="1" si="5"/>
        <v>195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1</v>
      </c>
      <c r="O58" s="465"/>
      <c r="P58" s="466"/>
      <c r="Q58" s="428">
        <f t="shared" si="6"/>
        <v>0</v>
      </c>
      <c r="R58" s="429">
        <f t="shared" si="6"/>
        <v>0</v>
      </c>
      <c r="S58" s="429">
        <f t="shared" si="6"/>
        <v>0</v>
      </c>
      <c r="T58" s="429">
        <f t="shared" si="10"/>
        <v>252</v>
      </c>
      <c r="U58" s="429">
        <f t="shared" si="7"/>
        <v>0</v>
      </c>
      <c r="V58" s="430">
        <f t="shared" si="7"/>
        <v>0</v>
      </c>
      <c r="W58" s="431">
        <f t="shared" si="8"/>
        <v>252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46114</v>
      </c>
      <c r="H59" s="425">
        <f t="shared" ca="1" si="5"/>
        <v>194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/>
      <c r="O59" s="465"/>
      <c r="P59" s="466">
        <v>0.5</v>
      </c>
      <c r="Q59" s="428">
        <f t="shared" si="6"/>
        <v>0</v>
      </c>
      <c r="R59" s="429">
        <f t="shared" si="6"/>
        <v>0</v>
      </c>
      <c r="S59" s="429">
        <f t="shared" si="6"/>
        <v>70</v>
      </c>
      <c r="T59" s="429">
        <f t="shared" si="10"/>
        <v>0</v>
      </c>
      <c r="U59" s="429">
        <f t="shared" si="7"/>
        <v>0</v>
      </c>
      <c r="V59" s="430">
        <f t="shared" si="7"/>
        <v>70</v>
      </c>
      <c r="W59" s="431">
        <f t="shared" si="8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46114</v>
      </c>
      <c r="H60" s="425">
        <f t="shared" ca="1" si="5"/>
        <v>194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/>
      <c r="P60" s="466">
        <v>0.5</v>
      </c>
      <c r="Q60" s="428">
        <f t="shared" si="6"/>
        <v>0</v>
      </c>
      <c r="R60" s="429">
        <f t="shared" si="6"/>
        <v>0</v>
      </c>
      <c r="S60" s="429">
        <f t="shared" si="6"/>
        <v>84</v>
      </c>
      <c r="T60" s="429">
        <f t="shared" si="10"/>
        <v>0</v>
      </c>
      <c r="U60" s="429">
        <f t="shared" si="7"/>
        <v>0</v>
      </c>
      <c r="V60" s="430">
        <f t="shared" si="7"/>
        <v>84</v>
      </c>
      <c r="W60" s="431">
        <f t="shared" si="8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46115</v>
      </c>
      <c r="H61" s="425">
        <f t="shared" ca="1" si="5"/>
        <v>193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/>
      <c r="O61" s="465"/>
      <c r="P61" s="466">
        <v>0.25</v>
      </c>
      <c r="Q61" s="428">
        <f t="shared" si="6"/>
        <v>84</v>
      </c>
      <c r="R61" s="429">
        <f t="shared" si="6"/>
        <v>0</v>
      </c>
      <c r="S61" s="429">
        <f t="shared" si="6"/>
        <v>42</v>
      </c>
      <c r="T61" s="429">
        <f t="shared" si="10"/>
        <v>0</v>
      </c>
      <c r="U61" s="429">
        <f t="shared" si="7"/>
        <v>0</v>
      </c>
      <c r="V61" s="430">
        <f t="shared" si="7"/>
        <v>42</v>
      </c>
      <c r="W61" s="431">
        <f t="shared" si="8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30</v>
      </c>
      <c r="F62" s="423">
        <f t="shared" si="0"/>
        <v>210</v>
      </c>
      <c r="G62" s="424">
        <v>46114</v>
      </c>
      <c r="H62" s="425">
        <f ca="1">+IF(A62=1,(+TODAY())-G62,"Sans objet")</f>
        <v>194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0.25</v>
      </c>
      <c r="N62" s="465">
        <v>0.25</v>
      </c>
      <c r="O62" s="465"/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52.5</v>
      </c>
      <c r="T62" s="429">
        <f t="shared" si="10"/>
        <v>52.5</v>
      </c>
      <c r="U62" s="429">
        <f t="shared" si="7"/>
        <v>0</v>
      </c>
      <c r="V62" s="430">
        <f t="shared" si="7"/>
        <v>105</v>
      </c>
      <c r="W62" s="431">
        <f t="shared" si="8"/>
        <v>210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46114</v>
      </c>
      <c r="H63" s="425">
        <f t="shared" ca="1" si="5"/>
        <v>194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63</v>
      </c>
      <c r="T63" s="429">
        <f t="shared" si="10"/>
        <v>0</v>
      </c>
      <c r="U63" s="429">
        <f t="shared" si="7"/>
        <v>63</v>
      </c>
      <c r="V63" s="430">
        <f t="shared" si="7"/>
        <v>126</v>
      </c>
      <c r="W63" s="431">
        <f t="shared" si="8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46114</v>
      </c>
      <c r="H64" s="425">
        <f t="shared" ca="1" si="5"/>
        <v>194</v>
      </c>
      <c r="I64" s="426">
        <v>1</v>
      </c>
      <c r="J64" s="427" t="str">
        <f>VLOOKUP(I64,Secteurs!$A$2:$C$4,3)</f>
        <v>Alexis MABOUNDA</v>
      </c>
      <c r="K64" s="464"/>
      <c r="L64" s="465"/>
      <c r="M64" s="465">
        <v>0.5</v>
      </c>
      <c r="N64" s="465">
        <v>0.5</v>
      </c>
      <c r="O64" s="465"/>
      <c r="P64" s="466"/>
      <c r="Q64" s="428">
        <f t="shared" si="6"/>
        <v>0</v>
      </c>
      <c r="R64" s="429">
        <f t="shared" si="6"/>
        <v>0</v>
      </c>
      <c r="S64" s="429">
        <f t="shared" si="6"/>
        <v>91</v>
      </c>
      <c r="T64" s="429">
        <f t="shared" si="10"/>
        <v>91</v>
      </c>
      <c r="U64" s="429">
        <f t="shared" si="7"/>
        <v>0</v>
      </c>
      <c r="V64" s="430">
        <f t="shared" si="7"/>
        <v>0</v>
      </c>
      <c r="W64" s="431">
        <f t="shared" si="8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46111</v>
      </c>
      <c r="H65" s="425">
        <f t="shared" ca="1" si="5"/>
        <v>197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/>
      <c r="P65" s="466">
        <v>0.5</v>
      </c>
      <c r="Q65" s="428">
        <f t="shared" si="6"/>
        <v>0</v>
      </c>
      <c r="R65" s="429">
        <f t="shared" si="6"/>
        <v>0</v>
      </c>
      <c r="S65" s="429">
        <f t="shared" si="6"/>
        <v>0</v>
      </c>
      <c r="T65" s="429">
        <f t="shared" si="10"/>
        <v>70</v>
      </c>
      <c r="U65" s="429">
        <f t="shared" si="7"/>
        <v>0</v>
      </c>
      <c r="V65" s="430">
        <f t="shared" si="7"/>
        <v>70</v>
      </c>
      <c r="W65" s="431">
        <f t="shared" si="8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30</v>
      </c>
      <c r="F66" s="423">
        <f t="shared" si="0"/>
        <v>210</v>
      </c>
      <c r="G66" s="424">
        <v>46111</v>
      </c>
      <c r="H66" s="425">
        <f t="shared" ca="1" si="5"/>
        <v>197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29">
        <f t="shared" si="10"/>
        <v>0</v>
      </c>
      <c r="U66" s="429">
        <f t="shared" si="7"/>
        <v>0</v>
      </c>
      <c r="V66" s="430">
        <f t="shared" si="7"/>
        <v>210</v>
      </c>
      <c r="W66" s="431">
        <f t="shared" si="8"/>
        <v>210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26</v>
      </c>
      <c r="F67" s="423">
        <f t="shared" si="0"/>
        <v>182</v>
      </c>
      <c r="G67" s="424">
        <v>46115</v>
      </c>
      <c r="H67" s="425">
        <f t="shared" ca="1" si="5"/>
        <v>193</v>
      </c>
      <c r="I67" s="426">
        <v>1</v>
      </c>
      <c r="J67" s="427" t="str">
        <f>VLOOKUP(I67,Secteurs!$A$2:$C$4,3)</f>
        <v>Alexis MABOUNDA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U130" si="11">+$F67*K67</f>
        <v>91</v>
      </c>
      <c r="R67" s="429">
        <f t="shared" si="11"/>
        <v>0</v>
      </c>
      <c r="S67" s="429">
        <f t="shared" si="11"/>
        <v>0</v>
      </c>
      <c r="T67" s="429">
        <f t="shared" si="10"/>
        <v>0</v>
      </c>
      <c r="U67" s="429">
        <f t="shared" si="10"/>
        <v>0</v>
      </c>
      <c r="V67" s="430">
        <f t="shared" si="10"/>
        <v>91</v>
      </c>
      <c r="W67" s="431">
        <f t="shared" ref="W67:W130" si="12">SUM(Q67:V67)</f>
        <v>182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0" si="13">+IF(E68&gt;0,1,0)</f>
        <v>1</v>
      </c>
      <c r="B68" s="207" t="s">
        <v>152</v>
      </c>
      <c r="C68" s="159" t="s">
        <v>120</v>
      </c>
      <c r="D68" s="157" t="s">
        <v>116</v>
      </c>
      <c r="E68" s="400">
        <v>30</v>
      </c>
      <c r="F68" s="423">
        <f t="shared" si="0"/>
        <v>210</v>
      </c>
      <c r="G68" s="424">
        <v>46111</v>
      </c>
      <c r="H68" s="425">
        <f t="shared" ref="H68:H137" ca="1" si="14">+IF(A68=1,(+TODAY())-G68,"Sans objet")</f>
        <v>197</v>
      </c>
      <c r="I68" s="426">
        <v>2</v>
      </c>
      <c r="J68" s="427" t="s">
        <v>335</v>
      </c>
      <c r="K68" s="464"/>
      <c r="L68" s="465"/>
      <c r="M68" s="465"/>
      <c r="N68" s="465">
        <v>0.5</v>
      </c>
      <c r="O68" s="465"/>
      <c r="P68" s="466">
        <v>0.5</v>
      </c>
      <c r="Q68" s="428">
        <f t="shared" si="11"/>
        <v>0</v>
      </c>
      <c r="R68" s="429">
        <f t="shared" si="11"/>
        <v>0</v>
      </c>
      <c r="S68" s="429">
        <f t="shared" si="11"/>
        <v>0</v>
      </c>
      <c r="T68" s="429">
        <f t="shared" si="10"/>
        <v>105</v>
      </c>
      <c r="U68" s="429">
        <f t="shared" si="10"/>
        <v>0</v>
      </c>
      <c r="V68" s="430">
        <f t="shared" si="10"/>
        <v>105</v>
      </c>
      <c r="W68" s="431">
        <f t="shared" si="12"/>
        <v>210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3"/>
        <v>1</v>
      </c>
      <c r="B69" s="207" t="s">
        <v>389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46113</v>
      </c>
      <c r="H69" s="425">
        <f t="shared" ca="1" si="14"/>
        <v>195</v>
      </c>
      <c r="I69" s="426">
        <v>1</v>
      </c>
      <c r="J69" s="427" t="str">
        <f>VLOOKUP(I69,Secteurs!$A$2:$C$4,3)</f>
        <v>Alexis MABOUNDA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70</v>
      </c>
      <c r="R69" s="429">
        <f t="shared" si="11"/>
        <v>0</v>
      </c>
      <c r="S69" s="429">
        <f t="shared" si="11"/>
        <v>0</v>
      </c>
      <c r="T69" s="429">
        <f t="shared" si="10"/>
        <v>0</v>
      </c>
      <c r="U69" s="429">
        <f t="shared" si="10"/>
        <v>0</v>
      </c>
      <c r="V69" s="430">
        <f t="shared" si="10"/>
        <v>70</v>
      </c>
      <c r="W69" s="431">
        <f t="shared" si="12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3"/>
        <v>1</v>
      </c>
      <c r="B70" s="207" t="s">
        <v>154</v>
      </c>
      <c r="C70" s="499" t="s">
        <v>120</v>
      </c>
      <c r="D70" s="157" t="s">
        <v>116</v>
      </c>
      <c r="E70" s="400">
        <v>30</v>
      </c>
      <c r="F70" s="423">
        <f t="shared" si="0"/>
        <v>210</v>
      </c>
      <c r="G70" s="424">
        <v>46113</v>
      </c>
      <c r="H70" s="425">
        <f t="shared" ca="1" si="14"/>
        <v>195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29">
        <f t="shared" si="10"/>
        <v>0</v>
      </c>
      <c r="U70" s="429">
        <f t="shared" si="10"/>
        <v>0</v>
      </c>
      <c r="V70" s="430">
        <f t="shared" si="10"/>
        <v>210</v>
      </c>
      <c r="W70" s="431">
        <f t="shared" si="12"/>
        <v>210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3"/>
        <v>1</v>
      </c>
      <c r="B71" s="207" t="s">
        <v>155</v>
      </c>
      <c r="C71" s="159" t="s">
        <v>120</v>
      </c>
      <c r="D71" s="157" t="s">
        <v>116</v>
      </c>
      <c r="E71" s="400">
        <v>30</v>
      </c>
      <c r="F71" s="423">
        <f t="shared" si="0"/>
        <v>210</v>
      </c>
      <c r="G71" s="424">
        <v>46113</v>
      </c>
      <c r="H71" s="425">
        <f t="shared" ca="1" si="14"/>
        <v>195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29">
        <f t="shared" si="10"/>
        <v>0</v>
      </c>
      <c r="U71" s="429">
        <f t="shared" si="10"/>
        <v>0</v>
      </c>
      <c r="V71" s="430">
        <f t="shared" si="10"/>
        <v>210</v>
      </c>
      <c r="W71" s="431">
        <f t="shared" si="12"/>
        <v>210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422">
        <f t="shared" si="13"/>
        <v>1</v>
      </c>
      <c r="B72" s="207" t="s">
        <v>158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46113</v>
      </c>
      <c r="H72" s="425">
        <f t="shared" ca="1" si="14"/>
        <v>195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70</v>
      </c>
      <c r="S72" s="429">
        <f t="shared" si="11"/>
        <v>0</v>
      </c>
      <c r="T72" s="429">
        <f t="shared" si="10"/>
        <v>0</v>
      </c>
      <c r="U72" s="429">
        <f t="shared" si="10"/>
        <v>70</v>
      </c>
      <c r="V72" s="430">
        <f t="shared" si="10"/>
        <v>0</v>
      </c>
      <c r="W72" s="431">
        <f t="shared" si="12"/>
        <v>140</v>
      </c>
      <c r="X72" s="437"/>
      <c r="Y72" s="453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13"/>
        <v>1</v>
      </c>
      <c r="B73" s="207" t="s">
        <v>366</v>
      </c>
      <c r="C73" s="159" t="s">
        <v>120</v>
      </c>
      <c r="D73" s="157" t="s">
        <v>36</v>
      </c>
      <c r="E73" s="400">
        <v>14</v>
      </c>
      <c r="F73" s="423">
        <f t="shared" si="0"/>
        <v>98</v>
      </c>
      <c r="G73" s="424">
        <v>46114</v>
      </c>
      <c r="H73" s="425">
        <f t="shared" ca="1" si="14"/>
        <v>194</v>
      </c>
      <c r="I73" s="426">
        <v>2</v>
      </c>
      <c r="J73" s="427" t="s">
        <v>334</v>
      </c>
      <c r="K73" s="464"/>
      <c r="L73" s="465"/>
      <c r="M73" s="465"/>
      <c r="N73" s="465">
        <v>0.5</v>
      </c>
      <c r="O73" s="465">
        <v>0.5</v>
      </c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29">
        <f t="shared" si="10"/>
        <v>49</v>
      </c>
      <c r="U73" s="429">
        <f t="shared" si="10"/>
        <v>49</v>
      </c>
      <c r="V73" s="430">
        <f t="shared" si="10"/>
        <v>0</v>
      </c>
      <c r="W73" s="431">
        <f t="shared" si="12"/>
        <v>98</v>
      </c>
      <c r="X73" s="437"/>
      <c r="Y73" s="453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13"/>
        <v>1</v>
      </c>
      <c r="B74" s="207" t="s">
        <v>326</v>
      </c>
      <c r="C74" s="159" t="s">
        <v>120</v>
      </c>
      <c r="D74" s="157" t="s">
        <v>36</v>
      </c>
      <c r="E74" s="400">
        <v>16</v>
      </c>
      <c r="F74" s="423">
        <f t="shared" si="0"/>
        <v>112</v>
      </c>
      <c r="G74" s="424">
        <v>46113</v>
      </c>
      <c r="H74" s="425">
        <f t="shared" ca="1" si="14"/>
        <v>195</v>
      </c>
      <c r="I74" s="426">
        <v>1</v>
      </c>
      <c r="J74" s="427" t="str">
        <f>VLOOKUP(I74,Secteurs!$A$2:$C$4,3)</f>
        <v>Alexis MABOUNDA</v>
      </c>
      <c r="K74" s="464"/>
      <c r="L74" s="465"/>
      <c r="M74" s="465"/>
      <c r="N74" s="465">
        <v>0.5</v>
      </c>
      <c r="O74" s="465">
        <v>0.5</v>
      </c>
      <c r="P74" s="466"/>
      <c r="Q74" s="428">
        <f t="shared" si="11"/>
        <v>0</v>
      </c>
      <c r="R74" s="429">
        <f t="shared" si="11"/>
        <v>0</v>
      </c>
      <c r="S74" s="429">
        <f t="shared" si="11"/>
        <v>0</v>
      </c>
      <c r="T74" s="429">
        <f t="shared" si="10"/>
        <v>56</v>
      </c>
      <c r="U74" s="429">
        <f t="shared" si="10"/>
        <v>56</v>
      </c>
      <c r="V74" s="430">
        <f t="shared" si="10"/>
        <v>0</v>
      </c>
      <c r="W74" s="431">
        <f t="shared" si="12"/>
        <v>112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3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46115</v>
      </c>
      <c r="H75" s="425">
        <f t="shared" ca="1" si="14"/>
        <v>193</v>
      </c>
      <c r="I75" s="426">
        <v>3</v>
      </c>
      <c r="J75" s="427" t="str">
        <f>VLOOKUP(I75,Secteurs!$A$2:$C$4,3)</f>
        <v>Armel SOKAMBA</v>
      </c>
      <c r="K75" s="464"/>
      <c r="L75" s="465"/>
      <c r="M75" s="465"/>
      <c r="N75" s="465"/>
      <c r="O75" s="465">
        <v>1</v>
      </c>
      <c r="P75" s="466"/>
      <c r="Q75" s="428">
        <f t="shared" si="11"/>
        <v>0</v>
      </c>
      <c r="R75" s="429">
        <f t="shared" si="11"/>
        <v>0</v>
      </c>
      <c r="S75" s="429">
        <f t="shared" si="11"/>
        <v>0</v>
      </c>
      <c r="T75" s="429">
        <f t="shared" si="10"/>
        <v>0</v>
      </c>
      <c r="U75" s="429">
        <f t="shared" si="10"/>
        <v>168</v>
      </c>
      <c r="V75" s="430">
        <f t="shared" si="10"/>
        <v>0</v>
      </c>
      <c r="W75" s="431">
        <f t="shared" si="12"/>
        <v>168</v>
      </c>
      <c r="X75" s="437"/>
      <c r="Y75" s="453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13"/>
        <v>1</v>
      </c>
      <c r="B76" s="207" t="s">
        <v>328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46113</v>
      </c>
      <c r="H76" s="425">
        <f t="shared" ca="1" si="14"/>
        <v>195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29">
        <f t="shared" si="10"/>
        <v>42</v>
      </c>
      <c r="U76" s="429">
        <f t="shared" si="10"/>
        <v>0</v>
      </c>
      <c r="V76" s="430">
        <f t="shared" si="10"/>
        <v>84</v>
      </c>
      <c r="W76" s="431">
        <f t="shared" si="12"/>
        <v>168</v>
      </c>
      <c r="X76" s="437"/>
      <c r="Y76" s="453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13"/>
        <v>1</v>
      </c>
      <c r="B77" s="207" t="s">
        <v>329</v>
      </c>
      <c r="C77" s="159" t="s">
        <v>120</v>
      </c>
      <c r="D77" s="157" t="s">
        <v>116</v>
      </c>
      <c r="E77" s="400">
        <v>16</v>
      </c>
      <c r="F77" s="423">
        <f t="shared" si="0"/>
        <v>112</v>
      </c>
      <c r="G77" s="424">
        <v>46115</v>
      </c>
      <c r="H77" s="425">
        <f t="shared" ca="1" si="14"/>
        <v>193</v>
      </c>
      <c r="I77" s="426">
        <v>3</v>
      </c>
      <c r="J77" s="427" t="str">
        <f>VLOOKUP(I77,Secteurs!$A$2:$C$4,3)</f>
        <v>Armel SOKAMBA</v>
      </c>
      <c r="K77" s="464"/>
      <c r="L77" s="465"/>
      <c r="M77" s="465"/>
      <c r="N77" s="465"/>
      <c r="O77" s="465">
        <v>0.5</v>
      </c>
      <c r="P77" s="466">
        <v>0.5</v>
      </c>
      <c r="Q77" s="428">
        <f t="shared" si="11"/>
        <v>0</v>
      </c>
      <c r="R77" s="429">
        <f t="shared" si="11"/>
        <v>0</v>
      </c>
      <c r="S77" s="429">
        <f t="shared" si="11"/>
        <v>0</v>
      </c>
      <c r="T77" s="429">
        <f t="shared" si="10"/>
        <v>0</v>
      </c>
      <c r="U77" s="429">
        <f t="shared" si="10"/>
        <v>56</v>
      </c>
      <c r="V77" s="430">
        <f t="shared" si="10"/>
        <v>56</v>
      </c>
      <c r="W77" s="431">
        <f t="shared" si="12"/>
        <v>112</v>
      </c>
      <c r="X77" s="437"/>
      <c r="Y77" s="453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3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46113</v>
      </c>
      <c r="H78" s="425">
        <f t="shared" ca="1" si="14"/>
        <v>195</v>
      </c>
      <c r="I78" s="426">
        <v>3</v>
      </c>
      <c r="J78" s="427" t="str">
        <f>VLOOKUP(I78,Secteurs!$A$2:$C$4,3)</f>
        <v>Armel SOKAMBA</v>
      </c>
      <c r="K78" s="464"/>
      <c r="L78" s="465"/>
      <c r="M78" s="465"/>
      <c r="N78" s="465">
        <v>0.25</v>
      </c>
      <c r="O78" s="465">
        <v>0.5</v>
      </c>
      <c r="P78" s="466">
        <v>0.25</v>
      </c>
      <c r="Q78" s="428">
        <f t="shared" si="11"/>
        <v>0</v>
      </c>
      <c r="R78" s="429">
        <f t="shared" si="11"/>
        <v>0</v>
      </c>
      <c r="S78" s="429">
        <f t="shared" si="11"/>
        <v>0</v>
      </c>
      <c r="T78" s="429">
        <f t="shared" si="10"/>
        <v>35</v>
      </c>
      <c r="U78" s="429">
        <f t="shared" si="10"/>
        <v>70</v>
      </c>
      <c r="V78" s="430">
        <f t="shared" si="10"/>
        <v>35</v>
      </c>
      <c r="W78" s="431">
        <f t="shared" si="12"/>
        <v>140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3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4"/>
        <v>230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29">
        <f t="shared" si="10"/>
        <v>0</v>
      </c>
      <c r="U79" s="429">
        <f t="shared" si="10"/>
        <v>0</v>
      </c>
      <c r="V79" s="430">
        <f t="shared" si="10"/>
        <v>84</v>
      </c>
      <c r="W79" s="431">
        <f t="shared" si="12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3"/>
        <v>1</v>
      </c>
      <c r="B80" s="208" t="s">
        <v>172</v>
      </c>
      <c r="C80" s="159" t="s">
        <v>120</v>
      </c>
      <c r="D80" s="157" t="s">
        <v>116</v>
      </c>
      <c r="E80" s="400">
        <v>8</v>
      </c>
      <c r="F80" s="423">
        <f t="shared" si="0"/>
        <v>56</v>
      </c>
      <c r="G80" s="424">
        <v>46115</v>
      </c>
      <c r="H80" s="425">
        <f t="shared" ca="1" si="14"/>
        <v>193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0.5</v>
      </c>
      <c r="N80" s="465"/>
      <c r="O80" s="465"/>
      <c r="P80" s="466">
        <v>0.5</v>
      </c>
      <c r="Q80" s="428">
        <f t="shared" si="11"/>
        <v>0</v>
      </c>
      <c r="R80" s="429">
        <f t="shared" si="11"/>
        <v>0</v>
      </c>
      <c r="S80" s="429">
        <f t="shared" si="11"/>
        <v>28</v>
      </c>
      <c r="T80" s="429">
        <f t="shared" si="11"/>
        <v>0</v>
      </c>
      <c r="U80" s="429">
        <f t="shared" si="11"/>
        <v>0</v>
      </c>
      <c r="V80" s="430">
        <f t="shared" ref="V80:V143" si="15">+$F80*P80</f>
        <v>28</v>
      </c>
      <c r="W80" s="431">
        <f t="shared" si="12"/>
        <v>56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3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46114</v>
      </c>
      <c r="H81" s="425">
        <f t="shared" ca="1" si="14"/>
        <v>194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29">
        <f t="shared" si="11"/>
        <v>63</v>
      </c>
      <c r="U81" s="429">
        <f t="shared" si="11"/>
        <v>0</v>
      </c>
      <c r="V81" s="430">
        <f t="shared" si="15"/>
        <v>63</v>
      </c>
      <c r="W81" s="431">
        <f t="shared" si="12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3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4"/>
        <v>223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29">
        <f t="shared" si="11"/>
        <v>70</v>
      </c>
      <c r="U82" s="429">
        <f t="shared" si="11"/>
        <v>0</v>
      </c>
      <c r="V82" s="430">
        <f t="shared" si="15"/>
        <v>0</v>
      </c>
      <c r="W82" s="431">
        <f t="shared" si="12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3"/>
        <v>1</v>
      </c>
      <c r="B83" s="208" t="s">
        <v>330</v>
      </c>
      <c r="C83" s="213" t="s">
        <v>120</v>
      </c>
      <c r="D83" s="157" t="s">
        <v>36</v>
      </c>
      <c r="E83" s="400">
        <v>20</v>
      </c>
      <c r="F83" s="423">
        <f t="shared" si="0"/>
        <v>140</v>
      </c>
      <c r="G83" s="424">
        <v>46115</v>
      </c>
      <c r="H83" s="425">
        <f t="shared" ca="1" si="14"/>
        <v>193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29">
        <f t="shared" si="11"/>
        <v>70</v>
      </c>
      <c r="U83" s="429">
        <f t="shared" si="11"/>
        <v>0</v>
      </c>
      <c r="V83" s="430">
        <f t="shared" si="15"/>
        <v>70</v>
      </c>
      <c r="W83" s="431">
        <f t="shared" si="12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3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6">E84*7</f>
        <v>210</v>
      </c>
      <c r="G84" s="424">
        <v>46111</v>
      </c>
      <c r="H84" s="425">
        <f t="shared" ca="1" si="14"/>
        <v>197</v>
      </c>
      <c r="I84" s="426">
        <v>2</v>
      </c>
      <c r="J84" s="427" t="s">
        <v>335</v>
      </c>
      <c r="K84" s="464"/>
      <c r="L84" s="465"/>
      <c r="M84" s="465"/>
      <c r="N84" s="465"/>
      <c r="O84" s="465">
        <v>0.5</v>
      </c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29">
        <f t="shared" si="11"/>
        <v>0</v>
      </c>
      <c r="U84" s="429">
        <f t="shared" si="11"/>
        <v>105</v>
      </c>
      <c r="V84" s="430">
        <f t="shared" si="15"/>
        <v>105</v>
      </c>
      <c r="W84" s="431">
        <f t="shared" si="12"/>
        <v>210</v>
      </c>
      <c r="X84" s="437"/>
      <c r="Y84" s="453">
        <f t="shared" ref="Y84:Y147" si="17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3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6"/>
        <v>182</v>
      </c>
      <c r="G85" s="424">
        <v>46114</v>
      </c>
      <c r="H85" s="425">
        <f t="shared" ca="1" si="14"/>
        <v>194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29">
        <f t="shared" si="11"/>
        <v>91</v>
      </c>
      <c r="U85" s="429">
        <f t="shared" si="11"/>
        <v>0</v>
      </c>
      <c r="V85" s="430">
        <f t="shared" si="15"/>
        <v>91</v>
      </c>
      <c r="W85" s="431">
        <f t="shared" si="12"/>
        <v>182</v>
      </c>
      <c r="X85" s="437"/>
      <c r="Y85" s="453">
        <f t="shared" si="17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3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6"/>
        <v>196</v>
      </c>
      <c r="G86" s="424">
        <v>46112</v>
      </c>
      <c r="H86" s="425">
        <f t="shared" ca="1" si="14"/>
        <v>196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29">
        <f t="shared" si="11"/>
        <v>98</v>
      </c>
      <c r="U86" s="429">
        <f t="shared" si="11"/>
        <v>0</v>
      </c>
      <c r="V86" s="430">
        <f t="shared" si="15"/>
        <v>98</v>
      </c>
      <c r="W86" s="431">
        <f t="shared" si="12"/>
        <v>196</v>
      </c>
      <c r="X86" s="437"/>
      <c r="Y86" s="453">
        <f t="shared" si="17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3"/>
        <v>1</v>
      </c>
      <c r="B87" s="207" t="s">
        <v>181</v>
      </c>
      <c r="C87" s="159" t="s">
        <v>120</v>
      </c>
      <c r="D87" s="157" t="s">
        <v>116</v>
      </c>
      <c r="E87" s="400">
        <v>25</v>
      </c>
      <c r="F87" s="423">
        <f t="shared" si="16"/>
        <v>175</v>
      </c>
      <c r="G87" s="424">
        <v>46112</v>
      </c>
      <c r="H87" s="425">
        <f t="shared" ca="1" si="14"/>
        <v>196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28">
        <f t="shared" si="11"/>
        <v>0</v>
      </c>
      <c r="R87" s="429">
        <f t="shared" si="11"/>
        <v>0</v>
      </c>
      <c r="S87" s="429">
        <f t="shared" si="11"/>
        <v>0</v>
      </c>
      <c r="T87" s="429">
        <f t="shared" si="11"/>
        <v>87.5</v>
      </c>
      <c r="U87" s="429">
        <f t="shared" si="11"/>
        <v>0</v>
      </c>
      <c r="V87" s="430">
        <f t="shared" si="15"/>
        <v>87.5</v>
      </c>
      <c r="W87" s="431">
        <f t="shared" si="12"/>
        <v>175</v>
      </c>
      <c r="X87" s="437"/>
      <c r="Y87" s="453">
        <f t="shared" si="17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13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6"/>
        <v>168</v>
      </c>
      <c r="G88" s="424">
        <v>46112</v>
      </c>
      <c r="H88" s="425">
        <f t="shared" ca="1" si="14"/>
        <v>196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29">
        <f t="shared" si="11"/>
        <v>42</v>
      </c>
      <c r="U88" s="429">
        <f t="shared" si="11"/>
        <v>42</v>
      </c>
      <c r="V88" s="430">
        <f t="shared" si="15"/>
        <v>42</v>
      </c>
      <c r="W88" s="431">
        <f t="shared" si="12"/>
        <v>168</v>
      </c>
      <c r="X88" s="437"/>
      <c r="Y88" s="453">
        <f t="shared" si="17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13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6"/>
        <v>182</v>
      </c>
      <c r="G89" s="424">
        <v>46112</v>
      </c>
      <c r="H89" s="425">
        <f t="shared" ca="1" si="14"/>
        <v>196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29">
        <f t="shared" si="11"/>
        <v>91</v>
      </c>
      <c r="U89" s="429">
        <f t="shared" si="11"/>
        <v>0</v>
      </c>
      <c r="V89" s="430">
        <f t="shared" si="15"/>
        <v>91</v>
      </c>
      <c r="W89" s="431">
        <f t="shared" si="12"/>
        <v>182</v>
      </c>
      <c r="X89" s="437"/>
      <c r="Y89" s="453">
        <f t="shared" si="17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3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6"/>
        <v>252</v>
      </c>
      <c r="G90" s="424">
        <v>46101</v>
      </c>
      <c r="H90" s="425">
        <f t="shared" ca="1" si="14"/>
        <v>207</v>
      </c>
      <c r="I90" s="426">
        <v>2</v>
      </c>
      <c r="J90" s="427" t="str">
        <f>VLOOKUP(I90,Secteurs!$A$2:$C$4,3)</f>
        <v>Félix OVOURA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63</v>
      </c>
      <c r="S90" s="429">
        <f t="shared" si="11"/>
        <v>0</v>
      </c>
      <c r="T90" s="429">
        <f t="shared" si="11"/>
        <v>63</v>
      </c>
      <c r="U90" s="429">
        <f t="shared" si="11"/>
        <v>63</v>
      </c>
      <c r="V90" s="430">
        <f t="shared" si="15"/>
        <v>63</v>
      </c>
      <c r="W90" s="431">
        <f t="shared" si="12"/>
        <v>252</v>
      </c>
      <c r="X90" s="437"/>
      <c r="Y90" s="453">
        <f t="shared" si="17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3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6"/>
        <v>168</v>
      </c>
      <c r="G91" s="440">
        <v>46112</v>
      </c>
      <c r="H91" s="425">
        <f t="shared" ca="1" si="14"/>
        <v>196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29">
        <f t="shared" si="11"/>
        <v>42</v>
      </c>
      <c r="U91" s="429">
        <f t="shared" si="11"/>
        <v>0</v>
      </c>
      <c r="V91" s="430">
        <f t="shared" si="15"/>
        <v>84</v>
      </c>
      <c r="W91" s="431">
        <f t="shared" si="12"/>
        <v>168</v>
      </c>
      <c r="X91" s="437"/>
      <c r="Y91" s="453">
        <f t="shared" si="17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13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6"/>
        <v>196</v>
      </c>
      <c r="G92" s="424">
        <v>46113</v>
      </c>
      <c r="H92" s="425">
        <f t="shared" ca="1" si="14"/>
        <v>195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29">
        <f t="shared" si="11"/>
        <v>0</v>
      </c>
      <c r="U92" s="429">
        <f t="shared" ref="U92:V149" si="18">+$F92*O92</f>
        <v>0</v>
      </c>
      <c r="V92" s="430">
        <f t="shared" si="15"/>
        <v>98</v>
      </c>
      <c r="W92" s="431">
        <f t="shared" si="12"/>
        <v>196</v>
      </c>
      <c r="X92" s="437"/>
      <c r="Y92" s="453">
        <f t="shared" si="17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13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6"/>
        <v>168</v>
      </c>
      <c r="G93" s="424">
        <v>46100</v>
      </c>
      <c r="H93" s="425">
        <f t="shared" ca="1" si="14"/>
        <v>208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29">
        <f t="shared" si="11"/>
        <v>84</v>
      </c>
      <c r="U93" s="429">
        <f t="shared" si="18"/>
        <v>0</v>
      </c>
      <c r="V93" s="430">
        <f t="shared" si="15"/>
        <v>84</v>
      </c>
      <c r="W93" s="431">
        <f t="shared" si="12"/>
        <v>168</v>
      </c>
      <c r="X93" s="437"/>
      <c r="Y93" s="453">
        <f t="shared" si="17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3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6"/>
        <v>140</v>
      </c>
      <c r="G94" s="424">
        <v>46114</v>
      </c>
      <c r="H94" s="425">
        <f t="shared" ca="1" si="14"/>
        <v>194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29">
        <f t="shared" si="11"/>
        <v>70</v>
      </c>
      <c r="U94" s="429">
        <f t="shared" si="18"/>
        <v>0</v>
      </c>
      <c r="V94" s="430">
        <f t="shared" si="15"/>
        <v>70</v>
      </c>
      <c r="W94" s="431">
        <f t="shared" si="12"/>
        <v>140</v>
      </c>
      <c r="X94" s="437"/>
      <c r="Y94" s="453">
        <f t="shared" si="17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3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6"/>
        <v>154</v>
      </c>
      <c r="G95" s="424">
        <v>46115</v>
      </c>
      <c r="H95" s="425">
        <f t="shared" ca="1" si="14"/>
        <v>193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0.25</v>
      </c>
      <c r="O95" s="465">
        <v>0.5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29">
        <f t="shared" si="11"/>
        <v>38.5</v>
      </c>
      <c r="U95" s="429">
        <f t="shared" si="18"/>
        <v>77</v>
      </c>
      <c r="V95" s="430">
        <f t="shared" si="15"/>
        <v>38.5</v>
      </c>
      <c r="W95" s="431">
        <f t="shared" si="12"/>
        <v>154</v>
      </c>
      <c r="X95" s="437"/>
      <c r="Y95" s="453">
        <f t="shared" si="17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3"/>
        <v>1</v>
      </c>
      <c r="B96" s="208" t="s">
        <v>197</v>
      </c>
      <c r="C96" s="213" t="s">
        <v>123</v>
      </c>
      <c r="D96" s="157" t="s">
        <v>36</v>
      </c>
      <c r="E96" s="400">
        <v>3</v>
      </c>
      <c r="F96" s="423">
        <f t="shared" si="16"/>
        <v>21</v>
      </c>
      <c r="G96" s="424">
        <v>46113</v>
      </c>
      <c r="H96" s="425">
        <f t="shared" ca="1" si="14"/>
        <v>195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29">
        <f t="shared" si="11"/>
        <v>21</v>
      </c>
      <c r="U96" s="429">
        <f t="shared" si="18"/>
        <v>0</v>
      </c>
      <c r="V96" s="430">
        <f t="shared" si="15"/>
        <v>0</v>
      </c>
      <c r="W96" s="431">
        <f t="shared" si="12"/>
        <v>21</v>
      </c>
      <c r="X96" s="437"/>
      <c r="Y96" s="453">
        <f t="shared" si="17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3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6"/>
        <v>28</v>
      </c>
      <c r="G97" s="424">
        <v>46111</v>
      </c>
      <c r="H97" s="425">
        <f t="shared" ca="1" si="14"/>
        <v>197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29">
        <f t="shared" si="11"/>
        <v>14</v>
      </c>
      <c r="U97" s="429">
        <f t="shared" si="18"/>
        <v>14</v>
      </c>
      <c r="V97" s="430">
        <f t="shared" si="15"/>
        <v>0</v>
      </c>
      <c r="W97" s="431">
        <f t="shared" si="12"/>
        <v>28</v>
      </c>
      <c r="X97" s="437"/>
      <c r="Y97" s="453">
        <f t="shared" si="17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3"/>
        <v>1</v>
      </c>
      <c r="B98" s="208" t="s">
        <v>341</v>
      </c>
      <c r="C98" s="213" t="s">
        <v>348</v>
      </c>
      <c r="D98" s="157" t="s">
        <v>36</v>
      </c>
      <c r="E98" s="400">
        <v>26</v>
      </c>
      <c r="F98" s="423">
        <f t="shared" si="16"/>
        <v>182</v>
      </c>
      <c r="G98" s="424">
        <v>46113</v>
      </c>
      <c r="H98" s="425">
        <f t="shared" ca="1" si="14"/>
        <v>195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91</v>
      </c>
      <c r="R98" s="429">
        <f t="shared" si="11"/>
        <v>0</v>
      </c>
      <c r="S98" s="429">
        <f t="shared" si="11"/>
        <v>0</v>
      </c>
      <c r="T98" s="429">
        <f t="shared" si="11"/>
        <v>0</v>
      </c>
      <c r="U98" s="429">
        <f t="shared" si="18"/>
        <v>91</v>
      </c>
      <c r="V98" s="430">
        <f t="shared" si="15"/>
        <v>0</v>
      </c>
      <c r="W98" s="431">
        <f t="shared" si="12"/>
        <v>182</v>
      </c>
      <c r="X98" s="437"/>
      <c r="Y98" s="453">
        <f t="shared" si="17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3"/>
        <v>1</v>
      </c>
      <c r="B99" s="208" t="s">
        <v>204</v>
      </c>
      <c r="C99" s="213" t="s">
        <v>123</v>
      </c>
      <c r="D99" s="157" t="s">
        <v>36</v>
      </c>
      <c r="E99" s="400">
        <v>12</v>
      </c>
      <c r="F99" s="423">
        <f t="shared" si="16"/>
        <v>84</v>
      </c>
      <c r="G99" s="424">
        <v>46100</v>
      </c>
      <c r="H99" s="425">
        <f t="shared" ca="1" si="14"/>
        <v>208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>
        <v>0.5</v>
      </c>
      <c r="O99" s="465"/>
      <c r="P99" s="466"/>
      <c r="Q99" s="428">
        <f t="shared" si="11"/>
        <v>0</v>
      </c>
      <c r="R99" s="429">
        <f t="shared" si="11"/>
        <v>42</v>
      </c>
      <c r="S99" s="429">
        <f t="shared" si="11"/>
        <v>0</v>
      </c>
      <c r="T99" s="429">
        <f t="shared" si="11"/>
        <v>42</v>
      </c>
      <c r="U99" s="429">
        <f t="shared" si="18"/>
        <v>0</v>
      </c>
      <c r="V99" s="430">
        <f t="shared" si="15"/>
        <v>0</v>
      </c>
      <c r="W99" s="431">
        <f t="shared" si="12"/>
        <v>84</v>
      </c>
      <c r="X99" s="437"/>
      <c r="Y99" s="453">
        <f t="shared" si="17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3"/>
        <v>1</v>
      </c>
      <c r="B100" s="208" t="s">
        <v>205</v>
      </c>
      <c r="C100" s="213" t="s">
        <v>123</v>
      </c>
      <c r="D100" s="157" t="s">
        <v>36</v>
      </c>
      <c r="E100" s="400">
        <v>8</v>
      </c>
      <c r="F100" s="423">
        <f t="shared" si="16"/>
        <v>56</v>
      </c>
      <c r="G100" s="424">
        <v>46113</v>
      </c>
      <c r="H100" s="425">
        <f t="shared" ca="1" si="14"/>
        <v>195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29">
        <f t="shared" si="11"/>
        <v>0</v>
      </c>
      <c r="U100" s="429">
        <f t="shared" si="18"/>
        <v>56</v>
      </c>
      <c r="V100" s="430">
        <f t="shared" si="15"/>
        <v>0</v>
      </c>
      <c r="W100" s="431">
        <f t="shared" si="12"/>
        <v>56</v>
      </c>
      <c r="X100" s="437"/>
      <c r="Y100" s="453">
        <f t="shared" si="17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3"/>
        <v>1</v>
      </c>
      <c r="B101" s="208" t="s">
        <v>206</v>
      </c>
      <c r="C101" s="213" t="s">
        <v>123</v>
      </c>
      <c r="D101" s="157" t="s">
        <v>36</v>
      </c>
      <c r="E101" s="400">
        <v>16</v>
      </c>
      <c r="F101" s="423">
        <f t="shared" si="16"/>
        <v>112</v>
      </c>
      <c r="G101" s="424">
        <v>46111</v>
      </c>
      <c r="H101" s="425">
        <f t="shared" ca="1" si="14"/>
        <v>197</v>
      </c>
      <c r="I101" s="426">
        <v>2</v>
      </c>
      <c r="J101" s="427" t="s">
        <v>335</v>
      </c>
      <c r="K101" s="464"/>
      <c r="L101" s="465"/>
      <c r="M101" s="465">
        <v>0.5</v>
      </c>
      <c r="N101" s="465"/>
      <c r="O101" s="465"/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56</v>
      </c>
      <c r="T101" s="429">
        <f t="shared" si="11"/>
        <v>0</v>
      </c>
      <c r="U101" s="429">
        <f t="shared" si="18"/>
        <v>0</v>
      </c>
      <c r="V101" s="430">
        <f t="shared" si="15"/>
        <v>56</v>
      </c>
      <c r="W101" s="431">
        <f t="shared" si="12"/>
        <v>112</v>
      </c>
      <c r="X101" s="437"/>
      <c r="Y101" s="453">
        <f t="shared" si="17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3"/>
        <v>1</v>
      </c>
      <c r="B102" s="208" t="s">
        <v>209</v>
      </c>
      <c r="C102" s="500" t="s">
        <v>123</v>
      </c>
      <c r="D102" s="160" t="s">
        <v>36</v>
      </c>
      <c r="E102" s="400">
        <v>42</v>
      </c>
      <c r="F102" s="423">
        <f t="shared" si="16"/>
        <v>294</v>
      </c>
      <c r="G102" s="424">
        <v>46113</v>
      </c>
      <c r="H102" s="425">
        <f t="shared" ca="1" si="14"/>
        <v>195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0.5</v>
      </c>
      <c r="O102" s="465"/>
      <c r="P102" s="466"/>
      <c r="Q102" s="428">
        <f t="shared" si="11"/>
        <v>0</v>
      </c>
      <c r="R102" s="429">
        <f t="shared" si="11"/>
        <v>147</v>
      </c>
      <c r="S102" s="429">
        <f t="shared" si="11"/>
        <v>0</v>
      </c>
      <c r="T102" s="429">
        <f t="shared" si="11"/>
        <v>147</v>
      </c>
      <c r="U102" s="429">
        <f t="shared" si="18"/>
        <v>0</v>
      </c>
      <c r="V102" s="430">
        <f t="shared" si="15"/>
        <v>0</v>
      </c>
      <c r="W102" s="431">
        <f t="shared" si="12"/>
        <v>294</v>
      </c>
      <c r="X102" s="437"/>
      <c r="Y102" s="453">
        <f t="shared" si="17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571">
        <f t="shared" si="13"/>
        <v>0</v>
      </c>
      <c r="B103" s="569" t="s">
        <v>211</v>
      </c>
      <c r="C103" s="572" t="s">
        <v>123</v>
      </c>
      <c r="D103" s="573" t="s">
        <v>36</v>
      </c>
      <c r="E103" s="574">
        <v>0</v>
      </c>
      <c r="F103" s="570">
        <f t="shared" si="16"/>
        <v>0</v>
      </c>
      <c r="G103" s="575">
        <v>46113</v>
      </c>
      <c r="H103" s="576" t="str">
        <f t="shared" ca="1" si="14"/>
        <v>Sans objet</v>
      </c>
      <c r="I103" s="577">
        <v>1</v>
      </c>
      <c r="J103" s="578" t="str">
        <f>VLOOKUP(I103,Secteurs!$A$2:$C$4,3)</f>
        <v>Alexis MABOUNDA</v>
      </c>
      <c r="K103" s="579"/>
      <c r="L103" s="580"/>
      <c r="M103" s="580"/>
      <c r="N103" s="580"/>
      <c r="O103" s="580"/>
      <c r="P103" s="581"/>
      <c r="Q103" s="582">
        <f t="shared" si="11"/>
        <v>0</v>
      </c>
      <c r="R103" s="583">
        <f t="shared" si="11"/>
        <v>0</v>
      </c>
      <c r="S103" s="583">
        <f t="shared" si="11"/>
        <v>0</v>
      </c>
      <c r="T103" s="583">
        <f t="shared" si="11"/>
        <v>0</v>
      </c>
      <c r="U103" s="583">
        <f t="shared" si="18"/>
        <v>0</v>
      </c>
      <c r="V103" s="584">
        <f t="shared" si="15"/>
        <v>0</v>
      </c>
      <c r="W103" s="570">
        <f t="shared" si="12"/>
        <v>0</v>
      </c>
      <c r="X103" s="585"/>
      <c r="Y103" s="586">
        <f t="shared" si="17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422">
        <f t="shared" si="13"/>
        <v>1</v>
      </c>
      <c r="B104" s="208" t="s">
        <v>367</v>
      </c>
      <c r="C104" s="213" t="s">
        <v>123</v>
      </c>
      <c r="D104" s="160" t="s">
        <v>36</v>
      </c>
      <c r="E104" s="400">
        <v>26</v>
      </c>
      <c r="F104" s="423">
        <f t="shared" si="16"/>
        <v>182</v>
      </c>
      <c r="G104" s="424">
        <v>46115</v>
      </c>
      <c r="H104" s="425">
        <f t="shared" ca="1" si="14"/>
        <v>193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29">
        <f t="shared" si="11"/>
        <v>0</v>
      </c>
      <c r="U104" s="429">
        <f t="shared" si="18"/>
        <v>182</v>
      </c>
      <c r="V104" s="430">
        <f t="shared" si="15"/>
        <v>0</v>
      </c>
      <c r="W104" s="431">
        <f t="shared" si="12"/>
        <v>182</v>
      </c>
      <c r="X104" s="437"/>
      <c r="Y104" s="453">
        <f t="shared" si="17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3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6"/>
        <v>140</v>
      </c>
      <c r="G105" s="424">
        <v>46113</v>
      </c>
      <c r="H105" s="425">
        <f t="shared" ca="1" si="14"/>
        <v>195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29">
        <f t="shared" si="11"/>
        <v>0</v>
      </c>
      <c r="U105" s="429">
        <f t="shared" si="18"/>
        <v>70</v>
      </c>
      <c r="V105" s="430">
        <f t="shared" si="15"/>
        <v>70</v>
      </c>
      <c r="W105" s="431">
        <f t="shared" si="12"/>
        <v>140</v>
      </c>
      <c r="X105" s="437"/>
      <c r="Y105" s="453">
        <f t="shared" si="17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3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6"/>
        <v>140</v>
      </c>
      <c r="G106" s="424">
        <v>46114</v>
      </c>
      <c r="H106" s="425">
        <f t="shared" ca="1" si="14"/>
        <v>194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1"/>
        <v>70</v>
      </c>
      <c r="R106" s="429">
        <f t="shared" si="11"/>
        <v>70</v>
      </c>
      <c r="S106" s="429">
        <f t="shared" si="11"/>
        <v>0</v>
      </c>
      <c r="T106" s="429">
        <f t="shared" si="11"/>
        <v>0</v>
      </c>
      <c r="U106" s="429">
        <f t="shared" si="18"/>
        <v>0</v>
      </c>
      <c r="V106" s="430">
        <f t="shared" si="15"/>
        <v>0</v>
      </c>
      <c r="W106" s="431">
        <f t="shared" si="12"/>
        <v>140</v>
      </c>
      <c r="X106" s="437"/>
      <c r="Y106" s="453">
        <f t="shared" si="17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3"/>
        <v>1</v>
      </c>
      <c r="B107" s="208" t="s">
        <v>215</v>
      </c>
      <c r="C107" s="500" t="s">
        <v>348</v>
      </c>
      <c r="D107" s="160" t="s">
        <v>36</v>
      </c>
      <c r="E107" s="400">
        <v>20</v>
      </c>
      <c r="F107" s="423">
        <f t="shared" si="16"/>
        <v>140</v>
      </c>
      <c r="G107" s="424">
        <v>46115</v>
      </c>
      <c r="H107" s="425">
        <f t="shared" ca="1" si="14"/>
        <v>193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35</v>
      </c>
      <c r="R107" s="429">
        <f t="shared" si="11"/>
        <v>0</v>
      </c>
      <c r="S107" s="429">
        <f t="shared" si="11"/>
        <v>0</v>
      </c>
      <c r="T107" s="429">
        <f t="shared" si="11"/>
        <v>35</v>
      </c>
      <c r="U107" s="429">
        <f t="shared" si="18"/>
        <v>35</v>
      </c>
      <c r="V107" s="430">
        <f t="shared" si="15"/>
        <v>35</v>
      </c>
      <c r="W107" s="431">
        <f t="shared" si="12"/>
        <v>140</v>
      </c>
      <c r="X107" s="437"/>
      <c r="Y107" s="453">
        <f t="shared" si="17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3"/>
        <v>1</v>
      </c>
      <c r="B108" s="208" t="s">
        <v>311</v>
      </c>
      <c r="C108" s="213" t="s">
        <v>120</v>
      </c>
      <c r="D108" s="160" t="s">
        <v>36</v>
      </c>
      <c r="E108" s="400">
        <v>36</v>
      </c>
      <c r="F108" s="423">
        <f t="shared" si="16"/>
        <v>252</v>
      </c>
      <c r="G108" s="424">
        <v>46114</v>
      </c>
      <c r="H108" s="425">
        <f t="shared" ca="1" si="14"/>
        <v>194</v>
      </c>
      <c r="I108" s="426">
        <v>1</v>
      </c>
      <c r="J108" s="427" t="str">
        <f>VLOOKUP(I108,Secteurs!$A$2:$C$4,3)</f>
        <v>Alexis MABOUNDA</v>
      </c>
      <c r="K108" s="464"/>
      <c r="L108" s="465">
        <v>0.5</v>
      </c>
      <c r="M108" s="465"/>
      <c r="N108" s="465">
        <v>0.5</v>
      </c>
      <c r="O108" s="465"/>
      <c r="P108" s="466"/>
      <c r="Q108" s="428">
        <f t="shared" si="11"/>
        <v>0</v>
      </c>
      <c r="R108" s="429">
        <f t="shared" si="11"/>
        <v>126</v>
      </c>
      <c r="S108" s="429">
        <f t="shared" si="11"/>
        <v>0</v>
      </c>
      <c r="T108" s="429">
        <f t="shared" si="11"/>
        <v>126</v>
      </c>
      <c r="U108" s="429">
        <f t="shared" si="18"/>
        <v>0</v>
      </c>
      <c r="V108" s="430">
        <f t="shared" si="15"/>
        <v>0</v>
      </c>
      <c r="W108" s="431">
        <f t="shared" si="12"/>
        <v>252</v>
      </c>
      <c r="X108" s="437"/>
      <c r="Y108" s="453">
        <f t="shared" si="17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3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6"/>
        <v>168</v>
      </c>
      <c r="G109" s="424">
        <v>46093</v>
      </c>
      <c r="H109" s="425">
        <f t="shared" ca="1" si="14"/>
        <v>215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29">
        <f t="shared" si="11"/>
        <v>42</v>
      </c>
      <c r="U109" s="429">
        <f t="shared" si="18"/>
        <v>42</v>
      </c>
      <c r="V109" s="430">
        <f t="shared" si="15"/>
        <v>42</v>
      </c>
      <c r="W109" s="431">
        <f t="shared" si="12"/>
        <v>168</v>
      </c>
      <c r="X109" s="437"/>
      <c r="Y109" s="453">
        <f t="shared" si="17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3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6"/>
        <v>140</v>
      </c>
      <c r="G110" s="424">
        <v>46114</v>
      </c>
      <c r="H110" s="425">
        <f t="shared" ca="1" si="14"/>
        <v>194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si="11"/>
        <v>0</v>
      </c>
      <c r="R110" s="429">
        <f t="shared" si="11"/>
        <v>70</v>
      </c>
      <c r="S110" s="429">
        <f t="shared" si="11"/>
        <v>0</v>
      </c>
      <c r="T110" s="429">
        <f t="shared" si="11"/>
        <v>0</v>
      </c>
      <c r="U110" s="429">
        <f t="shared" si="18"/>
        <v>0</v>
      </c>
      <c r="V110" s="430">
        <f t="shared" si="15"/>
        <v>70</v>
      </c>
      <c r="W110" s="431">
        <f t="shared" si="12"/>
        <v>140</v>
      </c>
      <c r="X110" s="437"/>
      <c r="Y110" s="453">
        <f t="shared" si="17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571">
        <f t="shared" si="13"/>
        <v>0</v>
      </c>
      <c r="B111" s="569" t="s">
        <v>221</v>
      </c>
      <c r="C111" s="572" t="s">
        <v>123</v>
      </c>
      <c r="D111" s="588" t="s">
        <v>36</v>
      </c>
      <c r="E111" s="574">
        <v>0</v>
      </c>
      <c r="F111" s="570">
        <f t="shared" si="16"/>
        <v>0</v>
      </c>
      <c r="G111" s="575">
        <v>46114</v>
      </c>
      <c r="H111" s="576" t="str">
        <f t="shared" ca="1" si="14"/>
        <v>Sans objet</v>
      </c>
      <c r="I111" s="577">
        <v>1</v>
      </c>
      <c r="J111" s="578" t="str">
        <f>VLOOKUP(I111,Secteurs!$A$2:$C$4,3)</f>
        <v>Alexis MABOUNDA</v>
      </c>
      <c r="K111" s="579"/>
      <c r="L111" s="580"/>
      <c r="M111" s="580"/>
      <c r="N111" s="580"/>
      <c r="O111" s="580"/>
      <c r="P111" s="581"/>
      <c r="Q111" s="582">
        <f t="shared" si="11"/>
        <v>0</v>
      </c>
      <c r="R111" s="583">
        <f t="shared" si="11"/>
        <v>0</v>
      </c>
      <c r="S111" s="583">
        <f t="shared" si="11"/>
        <v>0</v>
      </c>
      <c r="T111" s="583">
        <f t="shared" si="11"/>
        <v>0</v>
      </c>
      <c r="U111" s="583">
        <f t="shared" si="18"/>
        <v>0</v>
      </c>
      <c r="V111" s="584">
        <f t="shared" si="15"/>
        <v>0</v>
      </c>
      <c r="W111" s="570">
        <f t="shared" si="12"/>
        <v>0</v>
      </c>
      <c r="X111" s="585"/>
      <c r="Y111" s="586">
        <f t="shared" si="17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422">
        <f t="shared" si="13"/>
        <v>1</v>
      </c>
      <c r="B112" s="208" t="s">
        <v>223</v>
      </c>
      <c r="C112" s="500" t="s">
        <v>123</v>
      </c>
      <c r="D112" s="157" t="s">
        <v>36</v>
      </c>
      <c r="E112" s="400">
        <v>10</v>
      </c>
      <c r="F112" s="423">
        <f t="shared" si="16"/>
        <v>70</v>
      </c>
      <c r="G112" s="424">
        <v>46115</v>
      </c>
      <c r="H112" s="425">
        <f t="shared" ca="1" si="14"/>
        <v>193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28">
        <f t="shared" si="11"/>
        <v>0</v>
      </c>
      <c r="R112" s="429">
        <f t="shared" si="11"/>
        <v>70</v>
      </c>
      <c r="S112" s="429">
        <f t="shared" si="11"/>
        <v>0</v>
      </c>
      <c r="T112" s="429">
        <f t="shared" si="11"/>
        <v>0</v>
      </c>
      <c r="U112" s="429">
        <f t="shared" si="18"/>
        <v>0</v>
      </c>
      <c r="V112" s="430">
        <f t="shared" si="15"/>
        <v>0</v>
      </c>
      <c r="W112" s="431">
        <f t="shared" si="12"/>
        <v>70</v>
      </c>
      <c r="X112" s="437"/>
      <c r="Y112" s="453">
        <f t="shared" si="17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3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6"/>
        <v>42</v>
      </c>
      <c r="G113" s="424">
        <v>46114</v>
      </c>
      <c r="H113" s="425">
        <f t="shared" ca="1" si="14"/>
        <v>194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1"/>
        <v>0</v>
      </c>
      <c r="R113" s="429">
        <f t="shared" si="11"/>
        <v>0</v>
      </c>
      <c r="S113" s="429">
        <f t="shared" si="11"/>
        <v>42</v>
      </c>
      <c r="T113" s="429">
        <f t="shared" si="11"/>
        <v>0</v>
      </c>
      <c r="U113" s="429">
        <f t="shared" si="18"/>
        <v>0</v>
      </c>
      <c r="V113" s="430">
        <f t="shared" si="15"/>
        <v>0</v>
      </c>
      <c r="W113" s="431">
        <f t="shared" si="12"/>
        <v>42</v>
      </c>
      <c r="X113" s="437"/>
      <c r="Y113" s="453">
        <f t="shared" si="17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3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6"/>
        <v>84</v>
      </c>
      <c r="G114" s="424">
        <v>46112</v>
      </c>
      <c r="H114" s="425">
        <f t="shared" ca="1" si="14"/>
        <v>196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1"/>
        <v>0</v>
      </c>
      <c r="R114" s="429">
        <f t="shared" si="11"/>
        <v>42</v>
      </c>
      <c r="S114" s="429">
        <f t="shared" si="11"/>
        <v>0</v>
      </c>
      <c r="T114" s="429">
        <f t="shared" si="11"/>
        <v>0</v>
      </c>
      <c r="U114" s="429">
        <f t="shared" si="18"/>
        <v>42</v>
      </c>
      <c r="V114" s="430">
        <f t="shared" si="15"/>
        <v>0</v>
      </c>
      <c r="W114" s="431">
        <f t="shared" si="12"/>
        <v>84</v>
      </c>
      <c r="X114" s="437"/>
      <c r="Y114" s="453">
        <f t="shared" si="17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3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6"/>
        <v>14</v>
      </c>
      <c r="G115" s="424">
        <v>46111</v>
      </c>
      <c r="H115" s="425">
        <f t="shared" ca="1" si="14"/>
        <v>197</v>
      </c>
      <c r="I115" s="426">
        <v>2</v>
      </c>
      <c r="J115" s="427" t="s">
        <v>335</v>
      </c>
      <c r="K115" s="464">
        <v>0.5</v>
      </c>
      <c r="L115" s="465"/>
      <c r="M115" s="465"/>
      <c r="N115" s="465"/>
      <c r="O115" s="465">
        <v>0.5</v>
      </c>
      <c r="P115" s="466"/>
      <c r="Q115" s="428">
        <f t="shared" si="11"/>
        <v>7</v>
      </c>
      <c r="R115" s="429">
        <f t="shared" si="11"/>
        <v>0</v>
      </c>
      <c r="S115" s="429">
        <f t="shared" si="11"/>
        <v>0</v>
      </c>
      <c r="T115" s="429">
        <f t="shared" si="11"/>
        <v>0</v>
      </c>
      <c r="U115" s="429">
        <f t="shared" si="18"/>
        <v>7</v>
      </c>
      <c r="V115" s="430">
        <f t="shared" si="15"/>
        <v>0</v>
      </c>
      <c r="W115" s="431">
        <f t="shared" si="12"/>
        <v>14</v>
      </c>
      <c r="X115" s="437"/>
      <c r="Y115" s="453">
        <f t="shared" si="17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3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6"/>
        <v>140</v>
      </c>
      <c r="G116" s="424">
        <v>46113</v>
      </c>
      <c r="H116" s="425">
        <f t="shared" ca="1" si="14"/>
        <v>195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1"/>
        <v>0</v>
      </c>
      <c r="R116" s="429">
        <f t="shared" si="11"/>
        <v>70</v>
      </c>
      <c r="S116" s="429">
        <f t="shared" si="11"/>
        <v>70</v>
      </c>
      <c r="T116" s="429">
        <f t="shared" si="11"/>
        <v>0</v>
      </c>
      <c r="U116" s="429">
        <f t="shared" si="18"/>
        <v>0</v>
      </c>
      <c r="V116" s="430">
        <f t="shared" si="15"/>
        <v>0</v>
      </c>
      <c r="W116" s="431">
        <f t="shared" si="12"/>
        <v>140</v>
      </c>
      <c r="X116" s="437"/>
      <c r="Y116" s="453">
        <f t="shared" si="17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3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6"/>
        <v>98</v>
      </c>
      <c r="G117" s="424">
        <v>46085</v>
      </c>
      <c r="H117" s="425">
        <f t="shared" ca="1" si="14"/>
        <v>223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1"/>
        <v>0</v>
      </c>
      <c r="R117" s="429">
        <f t="shared" si="11"/>
        <v>98</v>
      </c>
      <c r="S117" s="429">
        <f t="shared" si="11"/>
        <v>0</v>
      </c>
      <c r="T117" s="429">
        <f t="shared" si="11"/>
        <v>0</v>
      </c>
      <c r="U117" s="429">
        <f t="shared" si="18"/>
        <v>0</v>
      </c>
      <c r="V117" s="430">
        <f t="shared" si="15"/>
        <v>0</v>
      </c>
      <c r="W117" s="431">
        <f t="shared" si="12"/>
        <v>98</v>
      </c>
      <c r="X117" s="437"/>
      <c r="Y117" s="453">
        <f t="shared" si="17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3"/>
        <v>1</v>
      </c>
      <c r="B118" s="208" t="s">
        <v>231</v>
      </c>
      <c r="C118" s="213" t="s">
        <v>123</v>
      </c>
      <c r="D118" s="157" t="s">
        <v>36</v>
      </c>
      <c r="E118" s="400">
        <v>22</v>
      </c>
      <c r="F118" s="423">
        <f t="shared" si="16"/>
        <v>154</v>
      </c>
      <c r="G118" s="424">
        <v>46101</v>
      </c>
      <c r="H118" s="425">
        <f t="shared" ca="1" si="14"/>
        <v>207</v>
      </c>
      <c r="I118" s="443">
        <v>2</v>
      </c>
      <c r="J118" s="444" t="str">
        <f>VLOOKUP(I118,Secteurs!$A$2:$C$4,3)</f>
        <v>Félix OVOURA</v>
      </c>
      <c r="K118" s="464"/>
      <c r="L118" s="465"/>
      <c r="M118" s="465"/>
      <c r="N118" s="465"/>
      <c r="O118" s="465">
        <v>0.5</v>
      </c>
      <c r="P118" s="466">
        <v>0.5</v>
      </c>
      <c r="Q118" s="428">
        <f t="shared" si="11"/>
        <v>0</v>
      </c>
      <c r="R118" s="429">
        <f t="shared" si="11"/>
        <v>0</v>
      </c>
      <c r="S118" s="429">
        <f t="shared" si="11"/>
        <v>0</v>
      </c>
      <c r="T118" s="429">
        <f t="shared" si="11"/>
        <v>0</v>
      </c>
      <c r="U118" s="429">
        <f t="shared" si="18"/>
        <v>77</v>
      </c>
      <c r="V118" s="430">
        <f t="shared" si="15"/>
        <v>77</v>
      </c>
      <c r="W118" s="431">
        <f t="shared" si="12"/>
        <v>154</v>
      </c>
      <c r="X118" s="437"/>
      <c r="Y118" s="453">
        <f t="shared" si="17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3"/>
        <v>1</v>
      </c>
      <c r="B119" s="208" t="s">
        <v>332</v>
      </c>
      <c r="C119" s="213" t="s">
        <v>123</v>
      </c>
      <c r="D119" s="157" t="s">
        <v>36</v>
      </c>
      <c r="E119" s="400">
        <v>8</v>
      </c>
      <c r="F119" s="423">
        <f t="shared" si="16"/>
        <v>56</v>
      </c>
      <c r="G119" s="424">
        <v>46115</v>
      </c>
      <c r="H119" s="425">
        <f t="shared" ca="1" si="14"/>
        <v>193</v>
      </c>
      <c r="I119" s="426">
        <v>1</v>
      </c>
      <c r="J119" s="427" t="str">
        <f>VLOOKUP(I119,Secteurs!$A$2:$C$4,3)</f>
        <v>Alexis MABOUNDA</v>
      </c>
      <c r="K119" s="464"/>
      <c r="L119" s="465"/>
      <c r="M119" s="465"/>
      <c r="N119" s="465"/>
      <c r="O119" s="465"/>
      <c r="P119" s="466">
        <v>1</v>
      </c>
      <c r="Q119" s="428">
        <f t="shared" si="11"/>
        <v>0</v>
      </c>
      <c r="R119" s="429">
        <f t="shared" si="11"/>
        <v>0</v>
      </c>
      <c r="S119" s="429">
        <f t="shared" si="11"/>
        <v>0</v>
      </c>
      <c r="T119" s="429">
        <f t="shared" si="11"/>
        <v>0</v>
      </c>
      <c r="U119" s="429">
        <f t="shared" si="18"/>
        <v>0</v>
      </c>
      <c r="V119" s="430">
        <f t="shared" si="15"/>
        <v>56</v>
      </c>
      <c r="W119" s="431">
        <f t="shared" si="12"/>
        <v>56</v>
      </c>
      <c r="X119" s="437"/>
      <c r="Y119" s="453">
        <f t="shared" si="17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3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6"/>
        <v>168</v>
      </c>
      <c r="G120" s="424">
        <v>46115</v>
      </c>
      <c r="H120" s="425">
        <f t="shared" ca="1" si="14"/>
        <v>193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1"/>
        <v>0</v>
      </c>
      <c r="R120" s="429">
        <f t="shared" si="11"/>
        <v>0</v>
      </c>
      <c r="S120" s="429">
        <f t="shared" si="11"/>
        <v>0</v>
      </c>
      <c r="T120" s="429">
        <f t="shared" si="11"/>
        <v>0</v>
      </c>
      <c r="U120" s="429">
        <f t="shared" si="18"/>
        <v>168</v>
      </c>
      <c r="V120" s="430">
        <f t="shared" si="15"/>
        <v>0</v>
      </c>
      <c r="W120" s="431">
        <f t="shared" si="12"/>
        <v>168</v>
      </c>
      <c r="X120" s="437"/>
      <c r="Y120" s="453">
        <f t="shared" si="17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3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6"/>
        <v>49</v>
      </c>
      <c r="G121" s="424">
        <v>46112</v>
      </c>
      <c r="H121" s="425">
        <f t="shared" ca="1" si="14"/>
        <v>196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1"/>
        <v>24.5</v>
      </c>
      <c r="R121" s="429">
        <f t="shared" si="11"/>
        <v>0</v>
      </c>
      <c r="S121" s="429">
        <f t="shared" si="11"/>
        <v>24.5</v>
      </c>
      <c r="T121" s="429">
        <f t="shared" si="11"/>
        <v>0</v>
      </c>
      <c r="U121" s="429">
        <f t="shared" si="18"/>
        <v>0</v>
      </c>
      <c r="V121" s="430">
        <f t="shared" si="15"/>
        <v>0</v>
      </c>
      <c r="W121" s="431">
        <f t="shared" si="12"/>
        <v>49</v>
      </c>
      <c r="X121" s="437"/>
      <c r="Y121" s="453">
        <f t="shared" si="17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3"/>
        <v>1</v>
      </c>
      <c r="B122" s="208" t="s">
        <v>239</v>
      </c>
      <c r="C122" s="213" t="s">
        <v>123</v>
      </c>
      <c r="D122" s="157" t="s">
        <v>36</v>
      </c>
      <c r="E122" s="400">
        <v>10</v>
      </c>
      <c r="F122" s="423">
        <f t="shared" si="16"/>
        <v>70</v>
      </c>
      <c r="G122" s="424">
        <v>46112</v>
      </c>
      <c r="H122" s="425">
        <f t="shared" ca="1" si="14"/>
        <v>196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1"/>
        <v>0</v>
      </c>
      <c r="R122" s="429">
        <f t="shared" si="11"/>
        <v>35</v>
      </c>
      <c r="S122" s="429">
        <f t="shared" si="11"/>
        <v>0</v>
      </c>
      <c r="T122" s="429">
        <f t="shared" si="11"/>
        <v>0</v>
      </c>
      <c r="U122" s="429">
        <f t="shared" si="18"/>
        <v>35</v>
      </c>
      <c r="V122" s="430">
        <f t="shared" si="15"/>
        <v>0</v>
      </c>
      <c r="W122" s="431">
        <f t="shared" si="12"/>
        <v>70</v>
      </c>
      <c r="X122" s="437"/>
      <c r="Y122" s="453">
        <f t="shared" si="17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3"/>
        <v>1</v>
      </c>
      <c r="B123" s="207" t="s">
        <v>241</v>
      </c>
      <c r="C123" s="159" t="s">
        <v>348</v>
      </c>
      <c r="D123" s="157" t="s">
        <v>36</v>
      </c>
      <c r="E123" s="400">
        <v>26</v>
      </c>
      <c r="F123" s="423">
        <f t="shared" si="16"/>
        <v>182</v>
      </c>
      <c r="G123" s="424">
        <v>46111</v>
      </c>
      <c r="H123" s="425">
        <f t="shared" ca="1" si="14"/>
        <v>197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1"/>
        <v>0</v>
      </c>
      <c r="R123" s="429">
        <f t="shared" si="11"/>
        <v>91</v>
      </c>
      <c r="S123" s="429">
        <f t="shared" si="11"/>
        <v>0</v>
      </c>
      <c r="T123" s="429">
        <f t="shared" si="11"/>
        <v>0</v>
      </c>
      <c r="U123" s="429">
        <f t="shared" si="18"/>
        <v>0</v>
      </c>
      <c r="V123" s="430">
        <f t="shared" si="15"/>
        <v>91</v>
      </c>
      <c r="W123" s="431">
        <f t="shared" si="12"/>
        <v>182</v>
      </c>
      <c r="X123" s="437"/>
      <c r="Y123" s="453">
        <f t="shared" si="17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3"/>
        <v>1</v>
      </c>
      <c r="B124" s="207" t="s">
        <v>244</v>
      </c>
      <c r="C124" s="159" t="s">
        <v>348</v>
      </c>
      <c r="D124" s="157" t="s">
        <v>36</v>
      </c>
      <c r="E124" s="400">
        <v>22</v>
      </c>
      <c r="F124" s="423">
        <f t="shared" si="16"/>
        <v>154</v>
      </c>
      <c r="G124" s="424">
        <v>46111</v>
      </c>
      <c r="H124" s="425">
        <f t="shared" ca="1" si="14"/>
        <v>197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>
        <v>0.5</v>
      </c>
      <c r="O124" s="465"/>
      <c r="P124" s="466"/>
      <c r="Q124" s="428">
        <f t="shared" si="11"/>
        <v>0</v>
      </c>
      <c r="R124" s="429">
        <f t="shared" si="11"/>
        <v>77</v>
      </c>
      <c r="S124" s="429">
        <f t="shared" si="11"/>
        <v>0</v>
      </c>
      <c r="T124" s="429">
        <f t="shared" si="11"/>
        <v>77</v>
      </c>
      <c r="U124" s="429">
        <f t="shared" si="18"/>
        <v>0</v>
      </c>
      <c r="V124" s="430">
        <f t="shared" si="15"/>
        <v>0</v>
      </c>
      <c r="W124" s="431">
        <f t="shared" si="12"/>
        <v>154</v>
      </c>
      <c r="X124" s="437"/>
      <c r="Y124" s="453">
        <f t="shared" si="17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3"/>
        <v>1</v>
      </c>
      <c r="B125" s="207" t="s">
        <v>247</v>
      </c>
      <c r="C125" s="159" t="s">
        <v>348</v>
      </c>
      <c r="D125" s="157" t="s">
        <v>36</v>
      </c>
      <c r="E125" s="400">
        <v>16</v>
      </c>
      <c r="F125" s="423">
        <f t="shared" si="16"/>
        <v>112</v>
      </c>
      <c r="G125" s="424">
        <v>46111</v>
      </c>
      <c r="H125" s="425">
        <f t="shared" ca="1" si="14"/>
        <v>197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1"/>
        <v>0</v>
      </c>
      <c r="R125" s="429">
        <f t="shared" si="11"/>
        <v>56</v>
      </c>
      <c r="S125" s="429">
        <f t="shared" si="11"/>
        <v>0</v>
      </c>
      <c r="T125" s="429">
        <f t="shared" si="11"/>
        <v>56</v>
      </c>
      <c r="U125" s="429">
        <f t="shared" si="18"/>
        <v>0</v>
      </c>
      <c r="V125" s="430">
        <f t="shared" si="15"/>
        <v>0</v>
      </c>
      <c r="W125" s="431">
        <f t="shared" si="12"/>
        <v>112</v>
      </c>
      <c r="X125" s="437"/>
      <c r="Y125" s="453">
        <f t="shared" si="17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3"/>
        <v>1</v>
      </c>
      <c r="B126" s="208" t="s">
        <v>250</v>
      </c>
      <c r="C126" s="213" t="s">
        <v>123</v>
      </c>
      <c r="D126" s="157" t="s">
        <v>36</v>
      </c>
      <c r="E126" s="400">
        <v>18</v>
      </c>
      <c r="F126" s="423">
        <f t="shared" si="16"/>
        <v>126</v>
      </c>
      <c r="G126" s="424">
        <v>46113</v>
      </c>
      <c r="H126" s="425">
        <f t="shared" ca="1" si="14"/>
        <v>195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0.5</v>
      </c>
      <c r="P126" s="466">
        <v>0.5</v>
      </c>
      <c r="Q126" s="428">
        <f t="shared" si="11"/>
        <v>0</v>
      </c>
      <c r="R126" s="429">
        <f t="shared" si="11"/>
        <v>0</v>
      </c>
      <c r="S126" s="429">
        <f t="shared" si="11"/>
        <v>0</v>
      </c>
      <c r="T126" s="429">
        <f t="shared" si="11"/>
        <v>0</v>
      </c>
      <c r="U126" s="429">
        <f t="shared" si="18"/>
        <v>63</v>
      </c>
      <c r="V126" s="430">
        <f t="shared" si="15"/>
        <v>63</v>
      </c>
      <c r="W126" s="431">
        <f t="shared" si="12"/>
        <v>126</v>
      </c>
      <c r="X126" s="437"/>
      <c r="Y126" s="453">
        <f t="shared" si="17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3"/>
        <v>1</v>
      </c>
      <c r="B127" s="156" t="s">
        <v>352</v>
      </c>
      <c r="C127" s="200" t="s">
        <v>123</v>
      </c>
      <c r="D127" s="157" t="s">
        <v>36</v>
      </c>
      <c r="E127" s="400">
        <v>20</v>
      </c>
      <c r="F127" s="423">
        <f t="shared" si="16"/>
        <v>140</v>
      </c>
      <c r="G127" s="424">
        <v>46114</v>
      </c>
      <c r="H127" s="425">
        <f t="shared" ca="1" si="14"/>
        <v>194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1"/>
        <v>0</v>
      </c>
      <c r="R127" s="429">
        <f t="shared" si="11"/>
        <v>0</v>
      </c>
      <c r="S127" s="429">
        <f t="shared" si="11"/>
        <v>0</v>
      </c>
      <c r="T127" s="429">
        <f t="shared" si="11"/>
        <v>70</v>
      </c>
      <c r="U127" s="429">
        <f t="shared" si="18"/>
        <v>70</v>
      </c>
      <c r="V127" s="430">
        <f t="shared" si="15"/>
        <v>0</v>
      </c>
      <c r="W127" s="431">
        <f t="shared" si="12"/>
        <v>140</v>
      </c>
      <c r="X127" s="437"/>
      <c r="Y127" s="453">
        <f t="shared" si="17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3"/>
        <v>1</v>
      </c>
      <c r="B128" s="469" t="s">
        <v>377</v>
      </c>
      <c r="C128" s="144" t="s">
        <v>123</v>
      </c>
      <c r="D128" s="157" t="s">
        <v>36</v>
      </c>
      <c r="E128" s="400">
        <v>2</v>
      </c>
      <c r="F128" s="423">
        <f t="shared" si="16"/>
        <v>14</v>
      </c>
      <c r="G128" s="424">
        <v>46112</v>
      </c>
      <c r="H128" s="425">
        <f t="shared" ca="1" si="14"/>
        <v>196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1"/>
        <v>0</v>
      </c>
      <c r="R128" s="429">
        <f t="shared" si="11"/>
        <v>14</v>
      </c>
      <c r="S128" s="429">
        <f t="shared" si="11"/>
        <v>0</v>
      </c>
      <c r="T128" s="429">
        <f t="shared" si="11"/>
        <v>0</v>
      </c>
      <c r="U128" s="429">
        <f t="shared" si="18"/>
        <v>0</v>
      </c>
      <c r="V128" s="430">
        <f t="shared" si="15"/>
        <v>0</v>
      </c>
      <c r="W128" s="431">
        <f t="shared" si="12"/>
        <v>14</v>
      </c>
      <c r="X128" s="437"/>
      <c r="Y128" s="453">
        <f t="shared" si="17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3"/>
        <v>1</v>
      </c>
      <c r="B129" s="156" t="s">
        <v>256</v>
      </c>
      <c r="C129" s="496" t="s">
        <v>123</v>
      </c>
      <c r="D129" s="157" t="s">
        <v>36</v>
      </c>
      <c r="E129" s="400">
        <v>5</v>
      </c>
      <c r="F129" s="423">
        <f t="shared" si="16"/>
        <v>35</v>
      </c>
      <c r="G129" s="424">
        <v>46112</v>
      </c>
      <c r="H129" s="425">
        <f t="shared" ca="1" si="14"/>
        <v>196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1"/>
        <v>0</v>
      </c>
      <c r="R129" s="429">
        <f t="shared" si="11"/>
        <v>0</v>
      </c>
      <c r="S129" s="429">
        <f t="shared" si="11"/>
        <v>35</v>
      </c>
      <c r="T129" s="429">
        <f t="shared" si="11"/>
        <v>0</v>
      </c>
      <c r="U129" s="429">
        <f t="shared" si="18"/>
        <v>0</v>
      </c>
      <c r="V129" s="430">
        <f t="shared" si="15"/>
        <v>0</v>
      </c>
      <c r="W129" s="431">
        <f t="shared" si="12"/>
        <v>35</v>
      </c>
      <c r="X129" s="437"/>
      <c r="Y129" s="453">
        <f t="shared" si="17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3"/>
        <v>1</v>
      </c>
      <c r="B130" s="156" t="s">
        <v>345</v>
      </c>
      <c r="C130" s="200" t="s">
        <v>123</v>
      </c>
      <c r="D130" s="157" t="s">
        <v>36</v>
      </c>
      <c r="E130" s="400">
        <v>2</v>
      </c>
      <c r="F130" s="423">
        <f t="shared" si="16"/>
        <v>14</v>
      </c>
      <c r="G130" s="424">
        <v>46112</v>
      </c>
      <c r="H130" s="425">
        <f ca="1">+IF(A130=1,(+TODAY())-G130,"Sans objet")</f>
        <v>196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1"/>
        <v>14</v>
      </c>
      <c r="R130" s="429">
        <f t="shared" si="11"/>
        <v>0</v>
      </c>
      <c r="S130" s="429">
        <f t="shared" si="11"/>
        <v>0</v>
      </c>
      <c r="T130" s="429">
        <f t="shared" si="11"/>
        <v>0</v>
      </c>
      <c r="U130" s="429">
        <f t="shared" si="18"/>
        <v>0</v>
      </c>
      <c r="V130" s="430">
        <f t="shared" si="15"/>
        <v>0</v>
      </c>
      <c r="W130" s="431">
        <f t="shared" si="12"/>
        <v>14</v>
      </c>
      <c r="X130" s="437"/>
      <c r="Y130" s="453">
        <f t="shared" si="17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9" si="19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6"/>
        <v>42</v>
      </c>
      <c r="G131" s="424">
        <v>46112</v>
      </c>
      <c r="H131" s="425">
        <f ca="1">+IF(A131=1,(+TODAY())-G131,"Sans objet")</f>
        <v>196</v>
      </c>
      <c r="I131" s="426">
        <v>1</v>
      </c>
      <c r="J131" s="427" t="str">
        <f>VLOOKUP(I131,Secteurs!$A$2:$C$4,3)</f>
        <v>Alexis MABOUNDA</v>
      </c>
      <c r="K131" s="464"/>
      <c r="L131" s="566">
        <v>1</v>
      </c>
      <c r="M131" s="465"/>
      <c r="N131" s="465"/>
      <c r="O131" s="465"/>
      <c r="P131" s="466"/>
      <c r="Q131" s="428">
        <f t="shared" ref="Q131:T149" si="20">+$F131*K131</f>
        <v>0</v>
      </c>
      <c r="R131" s="429">
        <f t="shared" si="20"/>
        <v>42</v>
      </c>
      <c r="S131" s="429">
        <f t="shared" si="20"/>
        <v>0</v>
      </c>
      <c r="T131" s="429">
        <f t="shared" si="20"/>
        <v>0</v>
      </c>
      <c r="U131" s="429">
        <f t="shared" si="18"/>
        <v>0</v>
      </c>
      <c r="V131" s="430">
        <f t="shared" si="15"/>
        <v>0</v>
      </c>
      <c r="W131" s="431">
        <f t="shared" ref="W131:W149" si="21">SUM(Q131:V131)</f>
        <v>42</v>
      </c>
      <c r="X131" s="437"/>
      <c r="Y131" s="453">
        <f t="shared" si="17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9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6"/>
        <v>21</v>
      </c>
      <c r="G132" s="440">
        <v>46113</v>
      </c>
      <c r="H132" s="425">
        <f t="shared" ref="H132:H135" ca="1" si="22">+IF(A132=1,(+TODAY())-G132,"Sans objet")</f>
        <v>195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20"/>
        <v>0</v>
      </c>
      <c r="R132" s="429">
        <f t="shared" si="20"/>
        <v>0</v>
      </c>
      <c r="S132" s="429">
        <f t="shared" si="20"/>
        <v>21</v>
      </c>
      <c r="T132" s="429">
        <f t="shared" si="20"/>
        <v>0</v>
      </c>
      <c r="U132" s="429">
        <f t="shared" si="18"/>
        <v>0</v>
      </c>
      <c r="V132" s="430">
        <f t="shared" si="15"/>
        <v>0</v>
      </c>
      <c r="W132" s="431">
        <f t="shared" si="21"/>
        <v>21</v>
      </c>
      <c r="X132" s="437"/>
      <c r="Y132" s="453">
        <f t="shared" si="17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9"/>
        <v>1</v>
      </c>
      <c r="B133" s="156" t="s">
        <v>263</v>
      </c>
      <c r="C133" s="496" t="s">
        <v>123</v>
      </c>
      <c r="D133" s="157" t="s">
        <v>36</v>
      </c>
      <c r="E133" s="400">
        <v>20</v>
      </c>
      <c r="F133" s="423">
        <f t="shared" si="16"/>
        <v>140</v>
      </c>
      <c r="G133" s="424">
        <v>46112</v>
      </c>
      <c r="H133" s="425">
        <f t="shared" ca="1" si="22"/>
        <v>196</v>
      </c>
      <c r="I133" s="426">
        <v>2</v>
      </c>
      <c r="J133" s="427" t="s">
        <v>334</v>
      </c>
      <c r="K133" s="464"/>
      <c r="L133" s="465">
        <v>0.5</v>
      </c>
      <c r="M133" s="465"/>
      <c r="N133" s="465">
        <v>0.5</v>
      </c>
      <c r="O133" s="465"/>
      <c r="P133" s="466"/>
      <c r="Q133" s="428">
        <f t="shared" si="20"/>
        <v>0</v>
      </c>
      <c r="R133" s="429">
        <f t="shared" si="20"/>
        <v>70</v>
      </c>
      <c r="S133" s="429">
        <f t="shared" si="20"/>
        <v>0</v>
      </c>
      <c r="T133" s="429">
        <f t="shared" si="20"/>
        <v>70</v>
      </c>
      <c r="U133" s="429">
        <f t="shared" si="18"/>
        <v>0</v>
      </c>
      <c r="V133" s="430">
        <f t="shared" si="15"/>
        <v>0</v>
      </c>
      <c r="W133" s="431">
        <f t="shared" si="21"/>
        <v>140</v>
      </c>
      <c r="X133" s="437"/>
      <c r="Y133" s="453">
        <f t="shared" si="17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9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6"/>
        <v>126</v>
      </c>
      <c r="G134" s="424">
        <v>46112</v>
      </c>
      <c r="H134" s="425">
        <f t="shared" ca="1" si="22"/>
        <v>196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20"/>
        <v>0</v>
      </c>
      <c r="R134" s="429">
        <f t="shared" si="20"/>
        <v>31.5</v>
      </c>
      <c r="S134" s="429">
        <f t="shared" si="20"/>
        <v>0</v>
      </c>
      <c r="T134" s="429">
        <f t="shared" si="20"/>
        <v>31.5</v>
      </c>
      <c r="U134" s="429">
        <f t="shared" si="18"/>
        <v>31.5</v>
      </c>
      <c r="V134" s="430">
        <f t="shared" si="15"/>
        <v>31.5</v>
      </c>
      <c r="W134" s="431">
        <f t="shared" si="21"/>
        <v>126</v>
      </c>
      <c r="X134" s="437"/>
      <c r="Y134" s="453">
        <f t="shared" si="17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9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6"/>
        <v>84</v>
      </c>
      <c r="G135" s="424">
        <v>46098</v>
      </c>
      <c r="H135" s="425">
        <f t="shared" ca="1" si="22"/>
        <v>210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20"/>
        <v>21</v>
      </c>
      <c r="R135" s="429">
        <f t="shared" si="20"/>
        <v>0</v>
      </c>
      <c r="S135" s="429">
        <f t="shared" si="20"/>
        <v>0</v>
      </c>
      <c r="T135" s="429">
        <f t="shared" si="20"/>
        <v>21</v>
      </c>
      <c r="U135" s="429">
        <f t="shared" si="18"/>
        <v>21</v>
      </c>
      <c r="V135" s="430">
        <f t="shared" si="15"/>
        <v>21</v>
      </c>
      <c r="W135" s="431">
        <f t="shared" si="21"/>
        <v>84</v>
      </c>
      <c r="X135" s="437"/>
      <c r="Y135" s="453">
        <f t="shared" si="17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9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6"/>
        <v>14</v>
      </c>
      <c r="G136" s="424">
        <v>46111</v>
      </c>
      <c r="H136" s="533">
        <f t="shared" ca="1" si="14"/>
        <v>197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20"/>
        <v>0</v>
      </c>
      <c r="R136" s="429">
        <f t="shared" si="20"/>
        <v>0</v>
      </c>
      <c r="S136" s="429">
        <f t="shared" si="20"/>
        <v>14</v>
      </c>
      <c r="T136" s="429">
        <f t="shared" si="20"/>
        <v>0</v>
      </c>
      <c r="U136" s="429">
        <f t="shared" si="18"/>
        <v>0</v>
      </c>
      <c r="V136" s="430">
        <f t="shared" si="15"/>
        <v>0</v>
      </c>
      <c r="W136" s="431">
        <f t="shared" si="21"/>
        <v>14</v>
      </c>
      <c r="X136" s="439"/>
      <c r="Y136" s="453">
        <f t="shared" si="17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9"/>
        <v>1</v>
      </c>
      <c r="B137" t="s">
        <v>349</v>
      </c>
      <c r="C137" s="442" t="s">
        <v>348</v>
      </c>
      <c r="D137" s="442" t="s">
        <v>36</v>
      </c>
      <c r="E137" s="446">
        <v>6</v>
      </c>
      <c r="F137" s="423">
        <f t="shared" si="16"/>
        <v>42</v>
      </c>
      <c r="G137" s="424">
        <v>46112</v>
      </c>
      <c r="H137" s="530">
        <f t="shared" ca="1" si="14"/>
        <v>196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20"/>
        <v>42</v>
      </c>
      <c r="R137" s="429">
        <f t="shared" si="20"/>
        <v>0</v>
      </c>
      <c r="S137" s="429">
        <f t="shared" si="20"/>
        <v>0</v>
      </c>
      <c r="T137" s="429">
        <f t="shared" si="20"/>
        <v>0</v>
      </c>
      <c r="U137" s="429">
        <f t="shared" si="18"/>
        <v>0</v>
      </c>
      <c r="V137" s="430">
        <f t="shared" si="15"/>
        <v>0</v>
      </c>
      <c r="W137" s="431">
        <f t="shared" si="21"/>
        <v>42</v>
      </c>
      <c r="X137" s="437"/>
      <c r="Y137" s="453">
        <f t="shared" si="17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9"/>
        <v>1</v>
      </c>
      <c r="B138" s="445" t="s">
        <v>359</v>
      </c>
      <c r="C138" s="442" t="s">
        <v>348</v>
      </c>
      <c r="D138" s="442" t="s">
        <v>36</v>
      </c>
      <c r="E138" s="446">
        <v>1</v>
      </c>
      <c r="F138" s="423">
        <f t="shared" si="16"/>
        <v>7</v>
      </c>
      <c r="G138" s="424">
        <v>46113</v>
      </c>
      <c r="H138" s="425">
        <f ca="1">+IF(A138=1,(+TODAY())-G138,"Sans objet")</f>
        <v>195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20"/>
        <v>0</v>
      </c>
      <c r="R138" s="429">
        <f t="shared" si="20"/>
        <v>7</v>
      </c>
      <c r="S138" s="429">
        <f t="shared" si="20"/>
        <v>0</v>
      </c>
      <c r="T138" s="429">
        <f t="shared" si="20"/>
        <v>0</v>
      </c>
      <c r="U138" s="429">
        <f t="shared" si="18"/>
        <v>0</v>
      </c>
      <c r="V138" s="430">
        <f t="shared" si="15"/>
        <v>0</v>
      </c>
      <c r="W138" s="431">
        <f t="shared" si="21"/>
        <v>7</v>
      </c>
      <c r="X138" s="437"/>
      <c r="Y138" s="453">
        <f t="shared" si="17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9"/>
        <v>1</v>
      </c>
      <c r="B139" s="445" t="s">
        <v>369</v>
      </c>
      <c r="C139" s="442" t="s">
        <v>123</v>
      </c>
      <c r="D139" s="442" t="s">
        <v>36</v>
      </c>
      <c r="E139" s="446">
        <v>5</v>
      </c>
      <c r="F139" s="423">
        <f t="shared" si="16"/>
        <v>35</v>
      </c>
      <c r="G139" s="424">
        <v>46113</v>
      </c>
      <c r="H139" s="425">
        <f t="shared" ref="H139:H149" ca="1" si="23">+IF(A139=1,(+TODAY())-G139,"Sans objet")</f>
        <v>195</v>
      </c>
      <c r="I139" s="426">
        <v>2</v>
      </c>
      <c r="J139" s="427" t="s">
        <v>334</v>
      </c>
      <c r="K139" s="447"/>
      <c r="L139" s="448">
        <v>1</v>
      </c>
      <c r="M139" s="448"/>
      <c r="N139" s="448"/>
      <c r="O139" s="448"/>
      <c r="P139" s="449"/>
      <c r="Q139" s="428">
        <f t="shared" si="20"/>
        <v>0</v>
      </c>
      <c r="R139" s="429">
        <f t="shared" si="20"/>
        <v>35</v>
      </c>
      <c r="S139" s="429">
        <f t="shared" si="20"/>
        <v>0</v>
      </c>
      <c r="T139" s="429">
        <f t="shared" si="20"/>
        <v>0</v>
      </c>
      <c r="U139" s="429">
        <f t="shared" si="18"/>
        <v>0</v>
      </c>
      <c r="V139" s="430">
        <f t="shared" si="15"/>
        <v>0</v>
      </c>
      <c r="W139" s="431">
        <f t="shared" si="21"/>
        <v>35</v>
      </c>
      <c r="X139" s="437"/>
      <c r="Y139" s="453">
        <f t="shared" si="17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9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6"/>
        <v>28</v>
      </c>
      <c r="G140" s="424">
        <v>46113</v>
      </c>
      <c r="H140" s="425">
        <f t="shared" ca="1" si="23"/>
        <v>195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29">
        <f t="shared" si="20"/>
        <v>0</v>
      </c>
      <c r="U140" s="429">
        <f t="shared" si="18"/>
        <v>28</v>
      </c>
      <c r="V140" s="430">
        <f t="shared" si="15"/>
        <v>0</v>
      </c>
      <c r="W140" s="431">
        <f t="shared" si="21"/>
        <v>28</v>
      </c>
      <c r="X140" s="437"/>
      <c r="Y140" s="453">
        <f t="shared" si="17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9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6"/>
        <v>14</v>
      </c>
      <c r="G141" s="424">
        <v>46112</v>
      </c>
      <c r="H141" s="425">
        <f t="shared" ca="1" si="23"/>
        <v>196</v>
      </c>
      <c r="I141" s="426">
        <v>1</v>
      </c>
      <c r="J141" s="427" t="str">
        <f>VLOOKUP(I141,Secteurs!$A$2:$C$4,3)</f>
        <v>Alexis MABOUNDA</v>
      </c>
      <c r="K141" s="447"/>
      <c r="L141" s="448">
        <v>1</v>
      </c>
      <c r="M141" s="448"/>
      <c r="N141" s="448"/>
      <c r="O141" s="448"/>
      <c r="P141" s="449"/>
      <c r="Q141" s="428">
        <f t="shared" si="20"/>
        <v>0</v>
      </c>
      <c r="R141" s="429">
        <f t="shared" si="20"/>
        <v>14</v>
      </c>
      <c r="S141" s="429">
        <f t="shared" si="20"/>
        <v>0</v>
      </c>
      <c r="T141" s="429">
        <f t="shared" si="20"/>
        <v>0</v>
      </c>
      <c r="U141" s="429">
        <f t="shared" si="18"/>
        <v>0</v>
      </c>
      <c r="V141" s="430">
        <f t="shared" si="15"/>
        <v>0</v>
      </c>
      <c r="W141" s="431">
        <f t="shared" si="21"/>
        <v>14</v>
      </c>
      <c r="X141" s="437"/>
      <c r="Y141" s="453">
        <f t="shared" si="17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9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6"/>
        <v>28</v>
      </c>
      <c r="G142" s="424">
        <v>46099</v>
      </c>
      <c r="H142" s="425">
        <f t="shared" ca="1" si="23"/>
        <v>209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20"/>
        <v>28</v>
      </c>
      <c r="R142" s="429">
        <f t="shared" si="20"/>
        <v>0</v>
      </c>
      <c r="S142" s="429">
        <f t="shared" si="20"/>
        <v>0</v>
      </c>
      <c r="T142" s="429">
        <f t="shared" si="20"/>
        <v>0</v>
      </c>
      <c r="U142" s="429">
        <f t="shared" si="18"/>
        <v>0</v>
      </c>
      <c r="V142" s="430">
        <f t="shared" si="15"/>
        <v>0</v>
      </c>
      <c r="W142" s="431">
        <f t="shared" si="21"/>
        <v>28</v>
      </c>
      <c r="X142" s="437"/>
      <c r="Y142" s="453">
        <f t="shared" si="17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9"/>
        <v>1</v>
      </c>
      <c r="B143" s="445" t="s">
        <v>353</v>
      </c>
      <c r="C143" s="442" t="s">
        <v>348</v>
      </c>
      <c r="D143" s="442" t="s">
        <v>36</v>
      </c>
      <c r="E143" s="446">
        <v>14</v>
      </c>
      <c r="F143" s="423">
        <f t="shared" si="16"/>
        <v>98</v>
      </c>
      <c r="G143" s="424">
        <v>46113</v>
      </c>
      <c r="H143" s="425">
        <f t="shared" ca="1" si="23"/>
        <v>195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/>
      <c r="O143" s="448"/>
      <c r="P143" s="449">
        <v>1</v>
      </c>
      <c r="Q143" s="428">
        <f t="shared" si="20"/>
        <v>0</v>
      </c>
      <c r="R143" s="429">
        <f t="shared" si="20"/>
        <v>0</v>
      </c>
      <c r="S143" s="429">
        <f t="shared" si="20"/>
        <v>0</v>
      </c>
      <c r="T143" s="429">
        <f t="shared" si="20"/>
        <v>0</v>
      </c>
      <c r="U143" s="429">
        <f t="shared" si="18"/>
        <v>0</v>
      </c>
      <c r="V143" s="430">
        <f t="shared" si="15"/>
        <v>98</v>
      </c>
      <c r="W143" s="431">
        <f t="shared" si="21"/>
        <v>98</v>
      </c>
      <c r="X143" s="437"/>
      <c r="Y143" s="453">
        <f t="shared" si="17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9"/>
        <v>1</v>
      </c>
      <c r="B144" s="445" t="s">
        <v>379</v>
      </c>
      <c r="C144" s="442" t="s">
        <v>348</v>
      </c>
      <c r="D144" s="442" t="s">
        <v>36</v>
      </c>
      <c r="E144" s="446">
        <v>15</v>
      </c>
      <c r="F144" s="423">
        <f t="shared" si="16"/>
        <v>105</v>
      </c>
      <c r="G144" s="424">
        <v>46113</v>
      </c>
      <c r="H144" s="425">
        <f t="shared" ca="1" si="23"/>
        <v>195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29">
        <f t="shared" si="20"/>
        <v>105</v>
      </c>
      <c r="U144" s="429">
        <f t="shared" si="18"/>
        <v>0</v>
      </c>
      <c r="V144" s="430">
        <f t="shared" si="18"/>
        <v>0</v>
      </c>
      <c r="W144" s="431">
        <f t="shared" si="21"/>
        <v>105</v>
      </c>
      <c r="X144" s="437"/>
      <c r="Y144" s="453">
        <f t="shared" si="17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9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6"/>
        <v>98</v>
      </c>
      <c r="G145" s="424">
        <v>46113</v>
      </c>
      <c r="H145" s="425">
        <f t="shared" ca="1" si="23"/>
        <v>195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0.25</v>
      </c>
      <c r="P145" s="449">
        <v>0.25</v>
      </c>
      <c r="Q145" s="428">
        <f t="shared" si="20"/>
        <v>0</v>
      </c>
      <c r="R145" s="429">
        <f t="shared" si="20"/>
        <v>49</v>
      </c>
      <c r="S145" s="429">
        <f t="shared" si="20"/>
        <v>0</v>
      </c>
      <c r="T145" s="429">
        <f t="shared" si="20"/>
        <v>0</v>
      </c>
      <c r="U145" s="429">
        <f t="shared" si="18"/>
        <v>24.5</v>
      </c>
      <c r="V145" s="430">
        <f t="shared" si="18"/>
        <v>24.5</v>
      </c>
      <c r="W145" s="431">
        <f t="shared" si="21"/>
        <v>98</v>
      </c>
      <c r="X145" s="437"/>
      <c r="Y145" s="453">
        <f t="shared" si="17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6"/>
        <v>7</v>
      </c>
      <c r="G146" s="424">
        <v>46100</v>
      </c>
      <c r="H146" s="425">
        <f t="shared" ca="1" si="23"/>
        <v>208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20"/>
        <v>0</v>
      </c>
      <c r="R146" s="429">
        <f t="shared" si="20"/>
        <v>0</v>
      </c>
      <c r="S146" s="429">
        <f t="shared" si="20"/>
        <v>0</v>
      </c>
      <c r="T146" s="429">
        <f t="shared" si="20"/>
        <v>0</v>
      </c>
      <c r="U146" s="429">
        <f t="shared" si="18"/>
        <v>7</v>
      </c>
      <c r="V146" s="430">
        <f t="shared" si="18"/>
        <v>0</v>
      </c>
      <c r="W146" s="431">
        <f t="shared" si="21"/>
        <v>7</v>
      </c>
      <c r="X146" s="437"/>
      <c r="Y146" s="453">
        <f t="shared" si="17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6"/>
        <v>70</v>
      </c>
      <c r="G147" s="424">
        <v>46107</v>
      </c>
      <c r="H147" s="425">
        <f t="shared" ca="1" si="23"/>
        <v>201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29">
        <f t="shared" si="20"/>
        <v>0</v>
      </c>
      <c r="U147" s="429">
        <f t="shared" si="18"/>
        <v>0</v>
      </c>
      <c r="V147" s="430">
        <f t="shared" si="18"/>
        <v>0</v>
      </c>
      <c r="W147" s="431">
        <f t="shared" si="21"/>
        <v>70</v>
      </c>
      <c r="X147" s="437"/>
      <c r="Y147" s="453">
        <f t="shared" si="17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ref="F148:F149" si="24">E148*7</f>
        <v>35</v>
      </c>
      <c r="G148" s="424">
        <v>46083</v>
      </c>
      <c r="H148" s="425">
        <f t="shared" ca="1" si="23"/>
        <v>225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20"/>
        <v>0</v>
      </c>
      <c r="R148" s="429">
        <f t="shared" si="20"/>
        <v>17.5</v>
      </c>
      <c r="S148" s="429">
        <f t="shared" si="20"/>
        <v>0</v>
      </c>
      <c r="T148" s="429">
        <f t="shared" si="20"/>
        <v>0</v>
      </c>
      <c r="U148" s="429">
        <f t="shared" si="18"/>
        <v>17.5</v>
      </c>
      <c r="V148" s="430">
        <f t="shared" si="18"/>
        <v>0</v>
      </c>
      <c r="W148" s="431">
        <f t="shared" si="21"/>
        <v>35</v>
      </c>
      <c r="X148" s="437"/>
      <c r="Y148" s="453">
        <f t="shared" ref="Y148:Y149" si="25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f t="shared" si="19"/>
        <v>1</v>
      </c>
      <c r="B149" s="445" t="s">
        <v>357</v>
      </c>
      <c r="C149" s="442" t="s">
        <v>35</v>
      </c>
      <c r="D149" s="442" t="s">
        <v>36</v>
      </c>
      <c r="E149" s="446">
        <v>20</v>
      </c>
      <c r="F149" s="423">
        <f t="shared" si="24"/>
        <v>140</v>
      </c>
      <c r="G149" s="424">
        <v>46111</v>
      </c>
      <c r="H149" s="425">
        <f t="shared" ca="1" si="23"/>
        <v>197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20"/>
        <v>0</v>
      </c>
      <c r="R149" s="429">
        <f t="shared" si="20"/>
        <v>0</v>
      </c>
      <c r="S149" s="429">
        <f t="shared" si="20"/>
        <v>0</v>
      </c>
      <c r="T149" s="429">
        <f t="shared" si="20"/>
        <v>70</v>
      </c>
      <c r="U149" s="429">
        <f t="shared" si="18"/>
        <v>70</v>
      </c>
      <c r="V149" s="430">
        <f t="shared" si="18"/>
        <v>0</v>
      </c>
      <c r="W149" s="431">
        <f t="shared" si="21"/>
        <v>140</v>
      </c>
      <c r="X149" s="437"/>
      <c r="Y149" s="453">
        <f t="shared" si="25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338"/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146</v>
      </c>
      <c r="B151" s="341"/>
      <c r="C151" s="341"/>
      <c r="D151" s="404"/>
      <c r="E151" s="342">
        <f>SUBTOTAL(9,E2:E149)</f>
        <v>2890</v>
      </c>
      <c r="F151" s="456">
        <f>SUBTOTAL(9,F2:F150)</f>
        <v>20230</v>
      </c>
      <c r="G151" s="343"/>
      <c r="H151" s="344">
        <f ca="1">(SUBTOTAL(9,H2:H150))/A151</f>
        <v>197.14383561643837</v>
      </c>
      <c r="I151" s="345"/>
      <c r="J151" s="345"/>
      <c r="K151" s="346">
        <f>(SUBTOTAL(9,K2:K150))/P$161</f>
        <v>0.51415094339622647</v>
      </c>
      <c r="L151" s="347">
        <f>(SUBTOTAL(9,L2:L150))/Q$161</f>
        <v>0.56451612903225812</v>
      </c>
      <c r="M151" s="347">
        <f>(SUBTOTAL(9,M2:M150))/S$161</f>
        <v>0.51</v>
      </c>
      <c r="N151" s="347">
        <f>(SUBTOTAL(9,N2:N150))/T$161</f>
        <v>0.47058823529411764</v>
      </c>
      <c r="O151" s="347">
        <f>(SUBTOTAL(9,O2:O150))/U$161</f>
        <v>0.51953125</v>
      </c>
      <c r="P151" s="348">
        <f>(SUBTOTAL(9,P2:P150))/V$161</f>
        <v>0.51229508196721307</v>
      </c>
      <c r="Q151" s="457">
        <f t="shared" ref="Q151:W151" si="26">SUBTOTAL(9,Q2:Q150)</f>
        <v>3657.5</v>
      </c>
      <c r="R151" s="457">
        <f t="shared" si="26"/>
        <v>1925</v>
      </c>
      <c r="S151" s="457">
        <f t="shared" si="26"/>
        <v>1302</v>
      </c>
      <c r="T151" s="457">
        <f t="shared" si="26"/>
        <v>3377.5</v>
      </c>
      <c r="U151" s="457">
        <f t="shared" si="26"/>
        <v>4980.5</v>
      </c>
      <c r="V151" s="457">
        <f t="shared" si="26"/>
        <v>4987.5</v>
      </c>
      <c r="W151" s="457">
        <f t="shared" si="26"/>
        <v>20230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0.18079584775086505</v>
      </c>
      <c r="R152" s="460">
        <f>R151/F151</f>
        <v>9.5155709342560554E-2</v>
      </c>
      <c r="S152" s="460">
        <f>S151/F151</f>
        <v>6.4359861591695502E-2</v>
      </c>
      <c r="T152" s="460">
        <f>T151/F151</f>
        <v>0.16695501730103807</v>
      </c>
      <c r="U152" s="460">
        <f>U151/F151</f>
        <v>0.24619377162629758</v>
      </c>
      <c r="V152" s="460">
        <f>V151/F151</f>
        <v>0.24653979238754326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3657.5</v>
      </c>
      <c r="C155" s="360"/>
      <c r="D155" s="407"/>
      <c r="E155" s="361">
        <f>B155/$F$151</f>
        <v>0.18079584775086505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7">+SUMIF(K$2:K$150,$O155,$A$2:$A$150)</f>
        <v>10</v>
      </c>
      <c r="Q155" s="364">
        <f t="shared" si="27"/>
        <v>6</v>
      </c>
      <c r="R155" s="365">
        <f>+P155+Q155</f>
        <v>16</v>
      </c>
      <c r="S155" s="365">
        <f t="shared" ref="S155:V158" si="28">+SUMIF(M$2:M$150,$O155,$A$2:$A$150)</f>
        <v>8</v>
      </c>
      <c r="T155" s="365">
        <f t="shared" si="28"/>
        <v>14</v>
      </c>
      <c r="U155" s="365">
        <f t="shared" si="28"/>
        <v>12</v>
      </c>
      <c r="V155" s="365">
        <f t="shared" si="28"/>
        <v>11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1925</v>
      </c>
      <c r="C156" s="369"/>
      <c r="D156" s="408"/>
      <c r="E156" s="370">
        <f t="shared" ref="E156" si="29">B156/$F$151</f>
        <v>9.5155709342560554E-2</v>
      </c>
      <c r="F156" s="107"/>
      <c r="G156" s="107"/>
      <c r="H156" s="107"/>
      <c r="I156" s="107"/>
      <c r="J156" s="107"/>
      <c r="O156" s="362">
        <v>0.5</v>
      </c>
      <c r="P156" s="363">
        <f t="shared" si="27"/>
        <v>36</v>
      </c>
      <c r="Q156" s="364">
        <f t="shared" si="27"/>
        <v>18</v>
      </c>
      <c r="R156" s="365">
        <f t="shared" ref="R156:R158" si="30">+P156+Q156</f>
        <v>54</v>
      </c>
      <c r="S156" s="365">
        <f t="shared" si="28"/>
        <v>12</v>
      </c>
      <c r="T156" s="365">
        <f t="shared" si="28"/>
        <v>33</v>
      </c>
      <c r="U156" s="365">
        <f t="shared" si="28"/>
        <v>43</v>
      </c>
      <c r="V156" s="365">
        <f t="shared" si="28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24</v>
      </c>
      <c r="B157" s="372">
        <f>B155+B156</f>
        <v>5582.5</v>
      </c>
      <c r="C157" s="372"/>
      <c r="D157" s="409"/>
      <c r="E157" s="373">
        <f>B157/$F$151</f>
        <v>0.27595155709342561</v>
      </c>
      <c r="F157" s="374">
        <f>+E157-R162</f>
        <v>-3.0555292221642882E-2</v>
      </c>
      <c r="G157" s="374"/>
      <c r="H157" s="374"/>
      <c r="I157" s="375"/>
      <c r="J157" s="375"/>
      <c r="O157" s="362">
        <v>0.75</v>
      </c>
      <c r="P157" s="363">
        <f t="shared" si="27"/>
        <v>1</v>
      </c>
      <c r="Q157" s="364">
        <f t="shared" si="27"/>
        <v>0</v>
      </c>
      <c r="R157" s="365">
        <f t="shared" si="30"/>
        <v>1</v>
      </c>
      <c r="S157" s="365">
        <f t="shared" si="28"/>
        <v>1</v>
      </c>
      <c r="T157" s="365">
        <f t="shared" si="28"/>
        <v>0</v>
      </c>
      <c r="U157" s="365">
        <f t="shared" si="28"/>
        <v>1</v>
      </c>
      <c r="V157" s="365">
        <f t="shared" si="28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>
      <c r="A158" s="324" t="s">
        <v>26</v>
      </c>
      <c r="B158" s="372">
        <f>S151</f>
        <v>1302</v>
      </c>
      <c r="C158" s="372"/>
      <c r="D158" s="409"/>
      <c r="E158" s="373">
        <f>B158/$F$151</f>
        <v>6.4359861591695502E-2</v>
      </c>
      <c r="F158" s="374">
        <f>+E158-S162</f>
        <v>-2.2968905531592171E-2</v>
      </c>
      <c r="G158" s="374"/>
      <c r="H158" s="374"/>
      <c r="I158" s="375"/>
      <c r="J158" s="375"/>
      <c r="O158" s="362">
        <v>1</v>
      </c>
      <c r="P158" s="363">
        <f t="shared" si="27"/>
        <v>6</v>
      </c>
      <c r="Q158" s="364">
        <f t="shared" si="27"/>
        <v>7</v>
      </c>
      <c r="R158" s="365">
        <f t="shared" si="30"/>
        <v>13</v>
      </c>
      <c r="S158" s="365">
        <f t="shared" si="28"/>
        <v>4</v>
      </c>
      <c r="T158" s="365">
        <f t="shared" si="28"/>
        <v>4</v>
      </c>
      <c r="U158" s="365">
        <f t="shared" si="28"/>
        <v>8</v>
      </c>
      <c r="V158" s="365">
        <f t="shared" si="28"/>
        <v>7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>
      <c r="A159" s="324" t="s">
        <v>27</v>
      </c>
      <c r="B159" s="372">
        <f>T151</f>
        <v>3377.5</v>
      </c>
      <c r="C159" s="372"/>
      <c r="D159" s="409"/>
      <c r="E159" s="373">
        <f>B159/$F$151</f>
        <v>0.16695501730103807</v>
      </c>
      <c r="F159" s="374">
        <f>+E159-T162</f>
        <v>2.5714556572024594E-3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0.51415094339622647</v>
      </c>
      <c r="Q159" s="378">
        <f t="shared" ref="Q159:T159" si="31">+SUMPRODUCT($O$155:$O$158,Q155:Q158)/Q161</f>
        <v>0.56451612903225812</v>
      </c>
      <c r="R159" s="379">
        <f t="shared" si="31"/>
        <v>0.53273809523809523</v>
      </c>
      <c r="S159" s="379">
        <f>+SUMPRODUCT($O$155:$O$158,S155:S158)/S161</f>
        <v>0.51</v>
      </c>
      <c r="T159" s="379">
        <f t="shared" si="31"/>
        <v>0.47058823529411764</v>
      </c>
      <c r="U159" s="379">
        <f>+SUMPRODUCT($O$155:$O$158,U155:U158)/U161</f>
        <v>0.51953125</v>
      </c>
      <c r="V159" s="379">
        <f>+SUMPRODUCT($O$155:$O$158,V155:V158)/V161</f>
        <v>0.51229508196721307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28</v>
      </c>
      <c r="B160" s="381">
        <f>U151</f>
        <v>4980.5</v>
      </c>
      <c r="C160" s="381"/>
      <c r="D160" s="410"/>
      <c r="E160" s="373">
        <f>B160/$F$151</f>
        <v>0.24619377162629758</v>
      </c>
      <c r="F160" s="374">
        <f>+E160-U162</f>
        <v>1.845404559890032E-2</v>
      </c>
      <c r="G160" s="374"/>
      <c r="H160" s="374"/>
      <c r="I160" s="375" t="s">
        <v>274</v>
      </c>
      <c r="J160" s="375"/>
      <c r="O160" s="376"/>
      <c r="P160" s="382">
        <f>+K151</f>
        <v>0.51415094339622647</v>
      </c>
      <c r="Q160" s="383">
        <f>+L151</f>
        <v>0.56451612903225812</v>
      </c>
      <c r="R160" s="384">
        <f>+(P160*P161+Q160*Q161)/R161</f>
        <v>0.53273809523809523</v>
      </c>
      <c r="S160" s="384">
        <f>+M151</f>
        <v>0.51</v>
      </c>
      <c r="T160" s="384">
        <f>+N151</f>
        <v>0.47058823529411764</v>
      </c>
      <c r="U160" s="384">
        <f>+O151</f>
        <v>0.51953125</v>
      </c>
      <c r="V160" s="384">
        <f>+P151</f>
        <v>0.51229508196721307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29</v>
      </c>
      <c r="B161" s="381">
        <f>V151</f>
        <v>4987.5</v>
      </c>
      <c r="C161" s="381"/>
      <c r="D161" s="410"/>
      <c r="E161" s="373">
        <f>B161/$F$151</f>
        <v>0.24653979238754326</v>
      </c>
      <c r="F161" s="374">
        <f>+E161-V162</f>
        <v>3.2498696497132329E-2</v>
      </c>
      <c r="G161" s="374"/>
      <c r="H161" s="374"/>
      <c r="I161" s="375"/>
      <c r="J161" s="375"/>
      <c r="N161" s="385">
        <f>+A151</f>
        <v>146</v>
      </c>
      <c r="O161" s="386" t="s">
        <v>272</v>
      </c>
      <c r="P161" s="387">
        <f>SUM(P155:P158)</f>
        <v>53</v>
      </c>
      <c r="Q161" s="387">
        <f>SUM(Q155:Q158)</f>
        <v>31</v>
      </c>
      <c r="R161" s="388">
        <f>SUM(R155:R158)</f>
        <v>84</v>
      </c>
      <c r="S161" s="387">
        <f>SUM(S155:S158)</f>
        <v>25</v>
      </c>
      <c r="T161" s="387">
        <f t="shared" ref="T161" si="32">SUM(T155:T158)</f>
        <v>51</v>
      </c>
      <c r="U161" s="387">
        <f>SUM(U155:U158)</f>
        <v>64</v>
      </c>
      <c r="V161" s="387">
        <f>SUM(V155:V158)</f>
        <v>61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0" t="s">
        <v>30</v>
      </c>
      <c r="B162" s="391">
        <f>SUM(B157:B161)</f>
        <v>20230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0.18664383561643838</v>
      </c>
      <c r="Q162" s="396">
        <f t="shared" ref="Q162:V162" si="33">+(Q160*Q161)/$N$161</f>
        <v>0.11986301369863013</v>
      </c>
      <c r="R162" s="373">
        <f>+Q162+P162</f>
        <v>0.3065068493150685</v>
      </c>
      <c r="S162" s="373">
        <f t="shared" si="33"/>
        <v>8.7328767123287673E-2</v>
      </c>
      <c r="T162" s="373">
        <f t="shared" si="33"/>
        <v>0.16438356164383561</v>
      </c>
      <c r="U162" s="373">
        <f t="shared" si="33"/>
        <v>0.22773972602739725</v>
      </c>
      <c r="V162" s="373">
        <f t="shared" si="33"/>
        <v>0.21404109589041093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A22:AH22"/>
    <mergeCell ref="AA30:AH30"/>
    <mergeCell ref="AA34:AH34"/>
    <mergeCell ref="AB75:AC75"/>
    <mergeCell ref="AA31:AH31"/>
  </mergeCells>
  <conditionalFormatting sqref="H2:H149">
    <cfRule type="cellIs" dxfId="239" priority="4" operator="lessThan">
      <formula>7</formula>
    </cfRule>
    <cfRule type="cellIs" dxfId="238" priority="5" operator="between">
      <formula>14</formula>
      <formula>7</formula>
    </cfRule>
    <cfRule type="cellIs" dxfId="237" priority="6" operator="greaterThan">
      <formula>14</formula>
    </cfRule>
  </conditionalFormatting>
  <conditionalFormatting sqref="H151">
    <cfRule type="cellIs" dxfId="236" priority="1" operator="lessThan">
      <formula>7</formula>
    </cfRule>
    <cfRule type="cellIs" dxfId="235" priority="2" operator="between">
      <formula>14</formula>
      <formula>7</formula>
    </cfRule>
    <cfRule type="cellIs" dxfId="23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C284-DDAF-4E2A-A565-C6592504C83E}">
  <dimension ref="A1:BT166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46112</v>
      </c>
      <c r="H2" s="624">
        <f ca="1">+IF(A2=1,(+TODAY())-G2,"Sans objet")</f>
        <v>196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0.5</v>
      </c>
      <c r="O2" s="628"/>
      <c r="P2" s="629"/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70</v>
      </c>
      <c r="U2" s="631">
        <f t="shared" si="1"/>
        <v>0</v>
      </c>
      <c r="V2" s="632">
        <f t="shared" si="1"/>
        <v>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12</v>
      </c>
      <c r="AB2" s="636">
        <v>0.19</v>
      </c>
      <c r="AC2" s="637">
        <v>7.0000000000000007E-2</v>
      </c>
      <c r="AD2" s="638">
        <f t="shared" ref="AD2:AD5" si="3">SUM(AB2:AC2)</f>
        <v>0.26</v>
      </c>
      <c r="AE2" s="639">
        <v>6.7000000000000004E-2</v>
      </c>
      <c r="AF2" s="639">
        <v>0.16200000000000001</v>
      </c>
      <c r="AG2" s="639">
        <v>0.22800000000000001</v>
      </c>
      <c r="AH2" s="639">
        <v>0.28399999999999997</v>
      </c>
      <c r="AI2" s="602">
        <f>SUM(AD2:AH2)</f>
        <v>1.0009999999999999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46122</v>
      </c>
      <c r="H3" s="624">
        <f t="shared" ref="H3:H67" ca="1" si="5">+IF(A3=1,(+TODAY())-G3,"Sans objet")</f>
        <v>186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/>
      <c r="P3" s="472">
        <v>0.5</v>
      </c>
      <c r="Q3" s="630">
        <f t="shared" ref="Q3:V67" si="6">+$F3*K3</f>
        <v>105</v>
      </c>
      <c r="R3" s="631">
        <f t="shared" si="1"/>
        <v>0</v>
      </c>
      <c r="S3" s="631">
        <f t="shared" si="1"/>
        <v>0</v>
      </c>
      <c r="T3" s="640">
        <f t="shared" si="1"/>
        <v>0</v>
      </c>
      <c r="U3" s="640">
        <f t="shared" si="1"/>
        <v>0</v>
      </c>
      <c r="V3" s="641">
        <f t="shared" si="1"/>
        <v>105</v>
      </c>
      <c r="W3" s="642">
        <f>SUM(Q3:V3)</f>
        <v>210</v>
      </c>
      <c r="X3" s="598"/>
      <c r="Y3" s="635">
        <f t="shared" si="2"/>
        <v>0</v>
      </c>
      <c r="AA3" s="589">
        <v>13</v>
      </c>
      <c r="AB3" s="636">
        <v>0.17</v>
      </c>
      <c r="AC3" s="637">
        <v>7.0000000000000007E-2</v>
      </c>
      <c r="AD3" s="638">
        <f t="shared" si="3"/>
        <v>0.24000000000000002</v>
      </c>
      <c r="AE3" s="643">
        <v>6.3E-2</v>
      </c>
      <c r="AF3" s="639">
        <v>0.17599999999999999</v>
      </c>
      <c r="AG3" s="639">
        <v>0.24199999999999999</v>
      </c>
      <c r="AH3" s="639">
        <v>0.27500000000000002</v>
      </c>
      <c r="AI3" s="602">
        <f>SUM(AD3:AH3)</f>
        <v>0.99600000000000011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187</v>
      </c>
      <c r="I4" s="625">
        <v>1</v>
      </c>
      <c r="J4" s="626" t="str">
        <f>VLOOKUP(I4,Secteurs!$A$2:$C$4,3)</f>
        <v>Alexis MABOUNDA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189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14</v>
      </c>
      <c r="AB4" s="636">
        <v>0.18</v>
      </c>
      <c r="AC4" s="637">
        <v>0.1</v>
      </c>
      <c r="AD4" s="638">
        <f t="shared" si="3"/>
        <v>0.28000000000000003</v>
      </c>
      <c r="AE4" s="643">
        <v>6.4000000000000001E-2</v>
      </c>
      <c r="AF4" s="639">
        <v>0.16900000000000001</v>
      </c>
      <c r="AG4" s="639">
        <v>0.24</v>
      </c>
      <c r="AH4" s="639">
        <v>0.247</v>
      </c>
      <c r="AI4" s="602">
        <f>SUM(AD4:AH4)</f>
        <v>1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186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105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15</v>
      </c>
      <c r="AB5" s="636">
        <v>0.19</v>
      </c>
      <c r="AC5" s="637">
        <v>0.08</v>
      </c>
      <c r="AD5" s="638">
        <f t="shared" si="3"/>
        <v>0.27</v>
      </c>
      <c r="AE5" s="643">
        <v>7.2999999999999995E-2</v>
      </c>
      <c r="AF5" s="639">
        <v>0.14099999999999999</v>
      </c>
      <c r="AG5" s="639">
        <v>0.246</v>
      </c>
      <c r="AH5" s="639">
        <v>0.27</v>
      </c>
      <c r="AI5" s="602">
        <f>SUM(AD5:AH5)</f>
        <v>1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46120</v>
      </c>
      <c r="H6" s="624">
        <f t="shared" ca="1" si="5"/>
        <v>188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77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1.0000000000000009E-2</v>
      </c>
      <c r="AC6" s="603">
        <f>AC5-AC4</f>
        <v>-2.0000000000000004E-2</v>
      </c>
      <c r="AD6" s="603">
        <f t="shared" ref="AD6" si="8">AD5-AD4</f>
        <v>-1.0000000000000009E-2</v>
      </c>
      <c r="AE6" s="603">
        <f>AE5-AE4</f>
        <v>8.9999999999999941E-3</v>
      </c>
      <c r="AF6" s="603">
        <f>AF5-AF4</f>
        <v>-2.8000000000000025E-2</v>
      </c>
      <c r="AG6" s="603">
        <f>AG5-AG4</f>
        <v>6.0000000000000053E-3</v>
      </c>
      <c r="AH6" s="603">
        <f>AH5-AH4</f>
        <v>2.300000000000002E-2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188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46120</v>
      </c>
      <c r="H8" s="624">
        <f t="shared" ca="1" si="5"/>
        <v>188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46122</v>
      </c>
      <c r="H9" s="624">
        <f t="shared" ca="1" si="5"/>
        <v>186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46120</v>
      </c>
      <c r="H10" s="624">
        <f t="shared" ca="1" si="5"/>
        <v>188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46120</v>
      </c>
      <c r="H11" s="624">
        <f t="shared" ca="1" si="5"/>
        <v>188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>
        <v>0.5</v>
      </c>
      <c r="N11" s="471"/>
      <c r="O11" s="471"/>
      <c r="P11" s="472"/>
      <c r="Q11" s="630">
        <f t="shared" si="6"/>
        <v>84</v>
      </c>
      <c r="R11" s="631">
        <f t="shared" si="1"/>
        <v>0</v>
      </c>
      <c r="S11" s="631">
        <f t="shared" si="1"/>
        <v>84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187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46121</v>
      </c>
      <c r="H13" s="624">
        <f t="shared" ca="1" si="5"/>
        <v>187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/>
      <c r="O13" s="471">
        <v>0.5</v>
      </c>
      <c r="P13" s="472">
        <v>0.5</v>
      </c>
      <c r="Q13" s="630">
        <f t="shared" si="6"/>
        <v>0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35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46121</v>
      </c>
      <c r="H14" s="624">
        <f t="shared" ca="1" si="5"/>
        <v>187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46121</v>
      </c>
      <c r="H15" s="624">
        <f t="shared" ca="1" si="5"/>
        <v>187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105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46120</v>
      </c>
      <c r="H16" s="624">
        <f t="shared" ca="1" si="5"/>
        <v>188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105</v>
      </c>
      <c r="R16" s="631">
        <f t="shared" si="1"/>
        <v>0</v>
      </c>
      <c r="S16" s="631">
        <f t="shared" si="1"/>
        <v>0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46114</v>
      </c>
      <c r="H17" s="624">
        <f t="shared" ca="1" si="5"/>
        <v>194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630">
        <f t="shared" si="6"/>
        <v>112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0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46115</v>
      </c>
      <c r="H18" s="624">
        <f t="shared" ca="1" si="5"/>
        <v>193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46122</v>
      </c>
      <c r="H19" s="624">
        <f t="shared" ca="1" si="5"/>
        <v>186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26</v>
      </c>
      <c r="F20" s="622">
        <f t="shared" si="0"/>
        <v>182</v>
      </c>
      <c r="G20" s="623">
        <v>46122</v>
      </c>
      <c r="H20" s="624">
        <f t="shared" ca="1" si="5"/>
        <v>186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91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91</v>
      </c>
      <c r="V20" s="641">
        <f t="shared" si="1"/>
        <v>0</v>
      </c>
      <c r="W20" s="642">
        <f t="shared" si="7"/>
        <v>182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188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26</v>
      </c>
      <c r="F22" s="622">
        <f t="shared" si="0"/>
        <v>182</v>
      </c>
      <c r="G22" s="623">
        <v>46122</v>
      </c>
      <c r="H22" s="624">
        <f t="shared" ca="1" si="5"/>
        <v>186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91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91</v>
      </c>
      <c r="V22" s="641">
        <f t="shared" si="1"/>
        <v>0</v>
      </c>
      <c r="W22" s="642">
        <f t="shared" si="7"/>
        <v>182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186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188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46120</v>
      </c>
      <c r="H25" s="624">
        <f t="shared" ca="1" si="5"/>
        <v>188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0.25</v>
      </c>
      <c r="N25" s="471"/>
      <c r="O25" s="471">
        <v>0.5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38.5</v>
      </c>
      <c r="T25" s="640">
        <f t="shared" si="1"/>
        <v>0</v>
      </c>
      <c r="U25" s="640">
        <f t="shared" si="1"/>
        <v>77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46114</v>
      </c>
      <c r="H26" s="624">
        <f t="shared" ca="1" si="5"/>
        <v>194</v>
      </c>
      <c r="I26" s="625">
        <v>3</v>
      </c>
      <c r="J26" s="626" t="str">
        <f>VLOOKUP(I26,Secteurs!$A$2:$C$4,3)</f>
        <v>Armel SOKAMBA</v>
      </c>
      <c r="K26" s="470"/>
      <c r="L26" s="471"/>
      <c r="M26" s="471">
        <v>0.5</v>
      </c>
      <c r="N26" s="471"/>
      <c r="O26" s="471">
        <v>0.5</v>
      </c>
      <c r="P26" s="472"/>
      <c r="Q26" s="630">
        <f t="shared" si="6"/>
        <v>0</v>
      </c>
      <c r="R26" s="631">
        <f t="shared" si="1"/>
        <v>0</v>
      </c>
      <c r="S26" s="631">
        <f t="shared" si="1"/>
        <v>77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188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46120</v>
      </c>
      <c r="H28" s="624">
        <f t="shared" ca="1" si="5"/>
        <v>188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91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9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188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46122</v>
      </c>
      <c r="H30" s="624">
        <f t="shared" ca="1" si="5"/>
        <v>186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98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618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46122</v>
      </c>
      <c r="H31" s="624">
        <f t="shared" ca="1" si="5"/>
        <v>186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35</v>
      </c>
      <c r="U31" s="640">
        <f t="shared" si="1"/>
        <v>0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618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46121</v>
      </c>
      <c r="H32" s="624">
        <f t="shared" ca="1" si="5"/>
        <v>187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>
        <v>0.5</v>
      </c>
      <c r="O32" s="471"/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84</v>
      </c>
      <c r="U32" s="640">
        <f t="shared" si="1"/>
        <v>0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46121</v>
      </c>
      <c r="H33" s="624">
        <f t="shared" ca="1" si="5"/>
        <v>187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168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618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46120</v>
      </c>
      <c r="H34" s="624">
        <f t="shared" ca="1" si="5"/>
        <v>188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898" t="s">
        <v>397</v>
      </c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618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46120</v>
      </c>
      <c r="H35" s="624">
        <f t="shared" ca="1" si="5"/>
        <v>188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618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46121</v>
      </c>
      <c r="H36" s="624">
        <f t="shared" ca="1" si="5"/>
        <v>187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649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46115</v>
      </c>
      <c r="H37" s="624">
        <f t="shared" ca="1" si="5"/>
        <v>193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735"/>
      <c r="AC37" s="735"/>
      <c r="AD37" s="735"/>
      <c r="AE37" s="735"/>
      <c r="AF37" s="735"/>
      <c r="AG37" s="735"/>
      <c r="AH37" s="735"/>
      <c r="AI37" s="735"/>
    </row>
    <row r="38" spans="1:35" ht="15.75">
      <c r="A38" s="617">
        <f t="shared" si="4"/>
        <v>1</v>
      </c>
      <c r="B38" s="649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46120</v>
      </c>
      <c r="H38" s="624">
        <f t="shared" ca="1" si="5"/>
        <v>188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649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46120</v>
      </c>
      <c r="H39" s="624">
        <f t="shared" ca="1" si="5"/>
        <v>188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649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188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649" t="s">
        <v>111</v>
      </c>
      <c r="C41" s="650" t="s">
        <v>348</v>
      </c>
      <c r="D41" s="620" t="s">
        <v>36</v>
      </c>
      <c r="E41" s="621">
        <v>10</v>
      </c>
      <c r="F41" s="622">
        <f t="shared" si="0"/>
        <v>70</v>
      </c>
      <c r="G41" s="623">
        <v>46121</v>
      </c>
      <c r="H41" s="624">
        <f t="shared" ca="1" si="5"/>
        <v>187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70</v>
      </c>
      <c r="V41" s="641">
        <f t="shared" si="6"/>
        <v>0</v>
      </c>
      <c r="W41" s="642">
        <f t="shared" si="7"/>
        <v>70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649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46122</v>
      </c>
      <c r="H42" s="624">
        <f t="shared" ca="1" si="5"/>
        <v>186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649" t="s">
        <v>118</v>
      </c>
      <c r="C43" s="650" t="s">
        <v>120</v>
      </c>
      <c r="D43" s="620" t="s">
        <v>116</v>
      </c>
      <c r="E43" s="621">
        <v>30</v>
      </c>
      <c r="F43" s="622">
        <f t="shared" si="0"/>
        <v>210</v>
      </c>
      <c r="G43" s="623">
        <v>46121</v>
      </c>
      <c r="H43" s="624">
        <f t="shared" ca="1" si="5"/>
        <v>187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>
        <v>0.25</v>
      </c>
      <c r="O43" s="471">
        <v>0.5</v>
      </c>
      <c r="P43" s="472"/>
      <c r="Q43" s="630">
        <f t="shared" si="6"/>
        <v>52.5</v>
      </c>
      <c r="R43" s="631">
        <f t="shared" si="6"/>
        <v>0</v>
      </c>
      <c r="S43" s="631">
        <f t="shared" si="6"/>
        <v>0</v>
      </c>
      <c r="T43" s="640">
        <f t="shared" si="6"/>
        <v>52.5</v>
      </c>
      <c r="U43" s="640">
        <f t="shared" si="6"/>
        <v>105</v>
      </c>
      <c r="V43" s="641">
        <f t="shared" si="6"/>
        <v>0</v>
      </c>
      <c r="W43" s="642">
        <f t="shared" si="7"/>
        <v>210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649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46121</v>
      </c>
      <c r="H44" s="624">
        <f t="shared" ca="1" si="5"/>
        <v>187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>
        <v>0.25</v>
      </c>
      <c r="N44" s="471"/>
      <c r="O44" s="471">
        <v>0.5</v>
      </c>
      <c r="P44" s="472"/>
      <c r="Q44" s="630">
        <f t="shared" si="6"/>
        <v>42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0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649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46114</v>
      </c>
      <c r="H45" s="624">
        <f t="shared" ca="1" si="5"/>
        <v>194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649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188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649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46115</v>
      </c>
      <c r="H47" s="624">
        <f t="shared" ca="1" si="5"/>
        <v>193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>
        <v>0.25</v>
      </c>
      <c r="N47" s="471"/>
      <c r="O47" s="471"/>
      <c r="P47" s="472">
        <v>0.5</v>
      </c>
      <c r="Q47" s="630">
        <f t="shared" si="6"/>
        <v>42</v>
      </c>
      <c r="R47" s="631">
        <f t="shared" si="6"/>
        <v>0</v>
      </c>
      <c r="S47" s="631">
        <f t="shared" si="6"/>
        <v>42</v>
      </c>
      <c r="T47" s="640">
        <f t="shared" si="6"/>
        <v>0</v>
      </c>
      <c r="U47" s="640">
        <f t="shared" si="6"/>
        <v>0</v>
      </c>
      <c r="V47" s="641">
        <f t="shared" si="6"/>
        <v>84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649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187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649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187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649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46120</v>
      </c>
      <c r="H50" s="624">
        <f t="shared" ca="1" si="5"/>
        <v>188</v>
      </c>
      <c r="I50" s="625">
        <v>1</v>
      </c>
      <c r="J50" s="652" t="str">
        <f>VLOOKUP(I50,Secteurs!$A$2:$C$4,3)</f>
        <v>Alexis MABOUNDA</v>
      </c>
      <c r="K50" s="470"/>
      <c r="L50" s="471"/>
      <c r="M50" s="471"/>
      <c r="N50" s="471">
        <v>0.5</v>
      </c>
      <c r="O50" s="471"/>
      <c r="P50" s="472">
        <v>0.5</v>
      </c>
      <c r="Q50" s="630">
        <f t="shared" si="6"/>
        <v>0</v>
      </c>
      <c r="R50" s="631">
        <f t="shared" si="6"/>
        <v>0</v>
      </c>
      <c r="S50" s="631">
        <f t="shared" si="6"/>
        <v>0</v>
      </c>
      <c r="T50" s="640">
        <f>+$F50*N50</f>
        <v>63</v>
      </c>
      <c r="U50" s="640">
        <f t="shared" si="6"/>
        <v>0</v>
      </c>
      <c r="V50" s="641">
        <f t="shared" si="6"/>
        <v>63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649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186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649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46114</v>
      </c>
      <c r="H52" s="624">
        <f t="shared" ca="1" si="5"/>
        <v>194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649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188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649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232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649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46114</v>
      </c>
      <c r="H55" s="624">
        <f t="shared" ca="1" si="5"/>
        <v>194</v>
      </c>
      <c r="I55" s="625">
        <v>1</v>
      </c>
      <c r="J55" s="626" t="str">
        <f>VLOOKUP(I55,Secteurs!$A$2:$C$4,3)</f>
        <v>Alexis MABOUNDA</v>
      </c>
      <c r="K55" s="470">
        <v>0.5</v>
      </c>
      <c r="L55" s="471"/>
      <c r="M55" s="471"/>
      <c r="N55" s="471">
        <v>0.5</v>
      </c>
      <c r="O55" s="471"/>
      <c r="P55" s="472"/>
      <c r="Q55" s="630">
        <f t="shared" si="6"/>
        <v>45.5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0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649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196</v>
      </c>
      <c r="I56" s="625">
        <v>1</v>
      </c>
      <c r="J56" s="626" t="str">
        <f>VLOOKUP(I56,Secteurs!$A$2:$C$4,3)</f>
        <v>Alexis MABOUNDA</v>
      </c>
      <c r="K56" s="470">
        <v>0.5</v>
      </c>
      <c r="L56" s="471"/>
      <c r="M56" s="471">
        <v>0.25</v>
      </c>
      <c r="N56" s="471">
        <v>0.25</v>
      </c>
      <c r="O56" s="471"/>
      <c r="P56" s="472"/>
      <c r="Q56" s="630">
        <f t="shared" si="6"/>
        <v>105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0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649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46114</v>
      </c>
      <c r="H57" s="624">
        <f t="shared" ca="1" si="5"/>
        <v>194</v>
      </c>
      <c r="I57" s="625">
        <v>1</v>
      </c>
      <c r="J57" s="626" t="str">
        <f>VLOOKUP(I57,Secteurs!$A$2:$C$4,3)</f>
        <v>Alexis MABOUNDA</v>
      </c>
      <c r="K57" s="470">
        <v>0.5</v>
      </c>
      <c r="L57" s="471">
        <v>0.25</v>
      </c>
      <c r="M57" s="471"/>
      <c r="N57" s="471"/>
      <c r="O57" s="471"/>
      <c r="P57" s="472">
        <v>0.25</v>
      </c>
      <c r="Q57" s="630">
        <f t="shared" si="6"/>
        <v>182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649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46121</v>
      </c>
      <c r="H58" s="624">
        <f t="shared" ca="1" si="5"/>
        <v>187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/>
      <c r="O58" s="471">
        <v>0.5</v>
      </c>
      <c r="P58" s="472">
        <v>0.5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649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46121</v>
      </c>
      <c r="H59" s="624">
        <f t="shared" ca="1" si="5"/>
        <v>187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0.5</v>
      </c>
      <c r="N59" s="471"/>
      <c r="O59" s="471"/>
      <c r="P59" s="472">
        <v>0.5</v>
      </c>
      <c r="Q59" s="630">
        <f t="shared" si="6"/>
        <v>0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126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649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46121</v>
      </c>
      <c r="H60" s="624">
        <f t="shared" ca="1" si="5"/>
        <v>187</v>
      </c>
      <c r="I60" s="625">
        <v>1</v>
      </c>
      <c r="J60" s="626" t="str">
        <f>VLOOKUP(I60,Secteurs!$A$2:$C$4,3)</f>
        <v>Alexis MABOUNDA</v>
      </c>
      <c r="K60" s="470"/>
      <c r="L60" s="471"/>
      <c r="M60" s="471">
        <v>0.5</v>
      </c>
      <c r="N60" s="471">
        <v>0.25</v>
      </c>
      <c r="O60" s="471"/>
      <c r="P60" s="472">
        <v>0.25</v>
      </c>
      <c r="Q60" s="630">
        <f t="shared" si="6"/>
        <v>0</v>
      </c>
      <c r="R60" s="631">
        <f t="shared" si="6"/>
        <v>0</v>
      </c>
      <c r="S60" s="631">
        <f t="shared" si="6"/>
        <v>112</v>
      </c>
      <c r="T60" s="640">
        <f t="shared" si="6"/>
        <v>56</v>
      </c>
      <c r="U60" s="640">
        <f t="shared" si="6"/>
        <v>0</v>
      </c>
      <c r="V60" s="641">
        <f t="shared" si="6"/>
        <v>56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649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46122</v>
      </c>
      <c r="H61" s="624">
        <f t="shared" ca="1" si="5"/>
        <v>186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/>
      <c r="N61" s="471"/>
      <c r="O61" s="471"/>
      <c r="P61" s="472">
        <v>0.5</v>
      </c>
      <c r="Q61" s="630">
        <f t="shared" si="6"/>
        <v>84</v>
      </c>
      <c r="R61" s="631">
        <f t="shared" si="6"/>
        <v>0</v>
      </c>
      <c r="S61" s="631">
        <f t="shared" si="6"/>
        <v>0</v>
      </c>
      <c r="T61" s="640">
        <f t="shared" si="6"/>
        <v>0</v>
      </c>
      <c r="U61" s="640">
        <f t="shared" si="6"/>
        <v>0</v>
      </c>
      <c r="V61" s="641">
        <f t="shared" si="6"/>
        <v>84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649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46121</v>
      </c>
      <c r="H62" s="624">
        <f ca="1">+IF(A62=1,(+TODAY())-G62,"Sans objet")</f>
        <v>187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649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187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649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46121</v>
      </c>
      <c r="H64" s="624">
        <f t="shared" ca="1" si="5"/>
        <v>187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>
        <v>0.5</v>
      </c>
      <c r="O64" s="471"/>
      <c r="P64" s="472">
        <v>0.25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91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649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46111</v>
      </c>
      <c r="H65" s="624">
        <f t="shared" ca="1" si="5"/>
        <v>197</v>
      </c>
      <c r="I65" s="625">
        <v>2</v>
      </c>
      <c r="J65" s="626" t="s">
        <v>334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649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46120</v>
      </c>
      <c r="H66" s="624">
        <f t="shared" ca="1" si="5"/>
        <v>188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649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46122</v>
      </c>
      <c r="H67" s="624">
        <f t="shared" ca="1" si="5"/>
        <v>186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649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46120</v>
      </c>
      <c r="H68" s="624">
        <f t="shared" ref="H68:H137" ca="1" si="10">+IF(A68=1,(+TODAY())-G68,"Sans objet")</f>
        <v>188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105</v>
      </c>
      <c r="U68" s="640">
        <f t="shared" si="11"/>
        <v>0</v>
      </c>
      <c r="V68" s="641">
        <f t="shared" si="11"/>
        <v>105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649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187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649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46122</v>
      </c>
      <c r="H70" s="624">
        <f t="shared" ca="1" si="10"/>
        <v>186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649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187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649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187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649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194</v>
      </c>
      <c r="I73" s="625">
        <v>2</v>
      </c>
      <c r="J73" s="626" t="s">
        <v>334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649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46113</v>
      </c>
      <c r="H74" s="624">
        <f t="shared" ca="1" si="10"/>
        <v>195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649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46115</v>
      </c>
      <c r="H75" s="624">
        <f t="shared" ca="1" si="10"/>
        <v>193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/>
      <c r="O75" s="471">
        <v>1</v>
      </c>
      <c r="P75" s="472"/>
      <c r="Q75" s="630">
        <f t="shared" si="11"/>
        <v>0</v>
      </c>
      <c r="R75" s="631">
        <f t="shared" si="11"/>
        <v>0</v>
      </c>
      <c r="S75" s="631">
        <f t="shared" si="11"/>
        <v>0</v>
      </c>
      <c r="T75" s="640">
        <f t="shared" si="11"/>
        <v>0</v>
      </c>
      <c r="U75" s="640">
        <f t="shared" si="11"/>
        <v>168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649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46122</v>
      </c>
      <c r="H76" s="624">
        <f t="shared" ca="1" si="10"/>
        <v>186</v>
      </c>
      <c r="I76" s="625">
        <v>3</v>
      </c>
      <c r="J76" s="626" t="str">
        <f>VLOOKUP(I76,Secteurs!$A$2:$C$4,3)</f>
        <v>Armel SOKAMBA</v>
      </c>
      <c r="K76" s="470"/>
      <c r="L76" s="471">
        <v>0.25</v>
      </c>
      <c r="M76" s="471"/>
      <c r="N76" s="471">
        <v>0.25</v>
      </c>
      <c r="O76" s="471"/>
      <c r="P76" s="472">
        <v>0.5</v>
      </c>
      <c r="Q76" s="630">
        <f t="shared" si="11"/>
        <v>0</v>
      </c>
      <c r="R76" s="631">
        <f t="shared" si="11"/>
        <v>42</v>
      </c>
      <c r="S76" s="631">
        <f t="shared" si="11"/>
        <v>0</v>
      </c>
      <c r="T76" s="640">
        <f t="shared" si="11"/>
        <v>42</v>
      </c>
      <c r="U76" s="640">
        <f t="shared" si="11"/>
        <v>0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649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46115</v>
      </c>
      <c r="H77" s="624">
        <f t="shared" ca="1" si="10"/>
        <v>193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/>
      <c r="O77" s="471">
        <v>0.5</v>
      </c>
      <c r="P77" s="472">
        <v>0.5</v>
      </c>
      <c r="Q77" s="630">
        <f t="shared" si="11"/>
        <v>0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56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649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46121</v>
      </c>
      <c r="H78" s="624">
        <f t="shared" ca="1" si="10"/>
        <v>187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0.25</v>
      </c>
      <c r="O78" s="471">
        <v>0.5</v>
      </c>
      <c r="P78" s="472">
        <v>0.25</v>
      </c>
      <c r="Q78" s="630">
        <f t="shared" si="11"/>
        <v>0</v>
      </c>
      <c r="R78" s="631">
        <f t="shared" si="11"/>
        <v>0</v>
      </c>
      <c r="S78" s="631">
        <f t="shared" si="11"/>
        <v>0</v>
      </c>
      <c r="T78" s="640">
        <f t="shared" si="11"/>
        <v>35</v>
      </c>
      <c r="U78" s="640">
        <f t="shared" si="11"/>
        <v>70</v>
      </c>
      <c r="V78" s="641">
        <f t="shared" si="11"/>
        <v>35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649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230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656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193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656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188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1"/>
        <v>112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656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46115</v>
      </c>
      <c r="H82" s="624">
        <f t="shared" ca="1" si="10"/>
        <v>193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656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46122</v>
      </c>
      <c r="H83" s="624">
        <f t="shared" ca="1" si="10"/>
        <v>186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649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46120</v>
      </c>
      <c r="H84" s="624">
        <f t="shared" ca="1" si="10"/>
        <v>188</v>
      </c>
      <c r="I84" s="625">
        <v>2</v>
      </c>
      <c r="J84" s="626" t="str">
        <f>VLOOKUP(I84,Secteurs!$A$2:$C$4,3)</f>
        <v>Félix OVOURA</v>
      </c>
      <c r="K84" s="470"/>
      <c r="L84" s="471">
        <v>0.25</v>
      </c>
      <c r="M84" s="471"/>
      <c r="N84" s="471">
        <v>0.25</v>
      </c>
      <c r="O84" s="471"/>
      <c r="P84" s="472">
        <v>0.5</v>
      </c>
      <c r="Q84" s="630">
        <f t="shared" si="11"/>
        <v>0</v>
      </c>
      <c r="R84" s="631">
        <f t="shared" si="11"/>
        <v>52.5</v>
      </c>
      <c r="S84" s="631">
        <f t="shared" si="11"/>
        <v>0</v>
      </c>
      <c r="T84" s="640">
        <f t="shared" si="11"/>
        <v>52.5</v>
      </c>
      <c r="U84" s="640">
        <f t="shared" si="11"/>
        <v>0</v>
      </c>
      <c r="V84" s="641">
        <f t="shared" si="11"/>
        <v>105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649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46114</v>
      </c>
      <c r="H85" s="624">
        <f t="shared" ca="1" si="10"/>
        <v>194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649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46112</v>
      </c>
      <c r="H86" s="624">
        <f t="shared" ca="1" si="10"/>
        <v>196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0.5</v>
      </c>
      <c r="O86" s="471"/>
      <c r="P86" s="472">
        <v>0.5</v>
      </c>
      <c r="Q86" s="630">
        <f t="shared" si="11"/>
        <v>0</v>
      </c>
      <c r="R86" s="631">
        <f t="shared" si="11"/>
        <v>0</v>
      </c>
      <c r="S86" s="631">
        <f t="shared" si="11"/>
        <v>0</v>
      </c>
      <c r="T86" s="640">
        <f t="shared" si="11"/>
        <v>98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649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46112</v>
      </c>
      <c r="H87" s="624">
        <f t="shared" ca="1" si="10"/>
        <v>196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649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46112</v>
      </c>
      <c r="H88" s="624">
        <f t="shared" ca="1" si="10"/>
        <v>196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42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649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46112</v>
      </c>
      <c r="H89" s="624">
        <f t="shared" ca="1" si="10"/>
        <v>196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0.5</v>
      </c>
      <c r="O89" s="471"/>
      <c r="P89" s="472">
        <v>0.5</v>
      </c>
      <c r="Q89" s="630">
        <f t="shared" si="11"/>
        <v>0</v>
      </c>
      <c r="R89" s="631">
        <f t="shared" si="11"/>
        <v>0</v>
      </c>
      <c r="S89" s="631">
        <f t="shared" si="11"/>
        <v>0</v>
      </c>
      <c r="T89" s="640">
        <f t="shared" si="11"/>
        <v>91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649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46121</v>
      </c>
      <c r="H90" s="624">
        <f t="shared" ca="1" si="10"/>
        <v>187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649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46112</v>
      </c>
      <c r="H91" s="624">
        <f t="shared" ca="1" si="10"/>
        <v>196</v>
      </c>
      <c r="I91" s="659">
        <v>1</v>
      </c>
      <c r="J91" s="648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649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187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656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46115</v>
      </c>
      <c r="H93" s="624">
        <f t="shared" ca="1" si="10"/>
        <v>193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656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46114</v>
      </c>
      <c r="H94" s="624">
        <f t="shared" ca="1" si="10"/>
        <v>194</v>
      </c>
      <c r="I94" s="625">
        <v>2</v>
      </c>
      <c r="J94" s="626" t="s">
        <v>334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656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186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656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187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656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46120</v>
      </c>
      <c r="H97" s="624">
        <f t="shared" ca="1" si="10"/>
        <v>188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>
        <v>0.5</v>
      </c>
      <c r="O97" s="471">
        <v>0.5</v>
      </c>
      <c r="P97" s="472"/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14</v>
      </c>
      <c r="U97" s="640">
        <f t="shared" si="11"/>
        <v>14</v>
      </c>
      <c r="V97" s="641">
        <f t="shared" si="11"/>
        <v>0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656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46121</v>
      </c>
      <c r="H98" s="624">
        <f t="shared" ca="1" si="10"/>
        <v>187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656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46121</v>
      </c>
      <c r="H99" s="624">
        <f t="shared" ca="1" si="10"/>
        <v>187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656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46121</v>
      </c>
      <c r="H100" s="624">
        <f t="shared" ca="1" si="10"/>
        <v>187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656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46120</v>
      </c>
      <c r="H101" s="624">
        <f t="shared" ca="1" si="10"/>
        <v>188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656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46122</v>
      </c>
      <c r="H102" s="624">
        <f t="shared" ca="1" si="10"/>
        <v>186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147</v>
      </c>
      <c r="U102" s="640">
        <f t="shared" si="11"/>
        <v>0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0</v>
      </c>
      <c r="B103" s="656" t="s">
        <v>211</v>
      </c>
      <c r="C103" s="657" t="s">
        <v>123</v>
      </c>
      <c r="D103" s="655" t="s">
        <v>36</v>
      </c>
      <c r="E103" s="621">
        <v>0</v>
      </c>
      <c r="F103" s="622">
        <f t="shared" si="12"/>
        <v>0</v>
      </c>
      <c r="G103" s="623">
        <v>46113</v>
      </c>
      <c r="H103" s="624" t="str">
        <f t="shared" ca="1" si="10"/>
        <v>Sans objet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0</v>
      </c>
      <c r="W103" s="642">
        <f t="shared" si="14"/>
        <v>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656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193</v>
      </c>
      <c r="I104" s="625">
        <v>2</v>
      </c>
      <c r="J104" s="626" t="s">
        <v>334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649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46113</v>
      </c>
      <c r="H105" s="624">
        <f t="shared" ca="1" si="10"/>
        <v>195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>
        <v>0.5</v>
      </c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70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656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188</v>
      </c>
      <c r="I106" s="625">
        <v>3</v>
      </c>
      <c r="J106" s="626" t="str">
        <f>VLOOKUP(I106,Secteurs!$A$2:$C$4,3)</f>
        <v>Armel SOKAMBA</v>
      </c>
      <c r="K106" s="470">
        <v>0.5</v>
      </c>
      <c r="L106" s="471"/>
      <c r="M106" s="471"/>
      <c r="N106" s="471"/>
      <c r="O106" s="471"/>
      <c r="P106" s="472">
        <v>0.5</v>
      </c>
      <c r="Q106" s="630">
        <f t="shared" si="11"/>
        <v>70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656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46115</v>
      </c>
      <c r="H107" s="624">
        <f t="shared" ca="1" si="10"/>
        <v>193</v>
      </c>
      <c r="I107" s="625">
        <v>3</v>
      </c>
      <c r="J107" s="626" t="str">
        <f>VLOOKUP(I107,Secteurs!$A$2:$C$4,3)</f>
        <v>Armel SOKAMBA</v>
      </c>
      <c r="K107" s="470">
        <v>0.25</v>
      </c>
      <c r="L107" s="471"/>
      <c r="M107" s="471"/>
      <c r="N107" s="471">
        <v>0.25</v>
      </c>
      <c r="O107" s="471">
        <v>0.25</v>
      </c>
      <c r="P107" s="472">
        <v>0.25</v>
      </c>
      <c r="Q107" s="630">
        <f t="shared" si="11"/>
        <v>35</v>
      </c>
      <c r="R107" s="631">
        <f t="shared" si="11"/>
        <v>0</v>
      </c>
      <c r="S107" s="631">
        <f t="shared" si="11"/>
        <v>0</v>
      </c>
      <c r="T107" s="640">
        <f t="shared" si="11"/>
        <v>35</v>
      </c>
      <c r="U107" s="640">
        <f t="shared" si="11"/>
        <v>35</v>
      </c>
      <c r="V107" s="641">
        <f t="shared" si="11"/>
        <v>35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656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187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656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186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656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46114</v>
      </c>
      <c r="H110" s="624">
        <f t="shared" ca="1" si="10"/>
        <v>194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630">
        <f t="shared" ref="Q110:V149" si="15">+$F110*K110</f>
        <v>0</v>
      </c>
      <c r="R110" s="631">
        <f t="shared" si="15"/>
        <v>70</v>
      </c>
      <c r="S110" s="631">
        <f t="shared" si="15"/>
        <v>0</v>
      </c>
      <c r="T110" s="640">
        <f t="shared" si="15"/>
        <v>0</v>
      </c>
      <c r="U110" s="640">
        <f t="shared" si="15"/>
        <v>0</v>
      </c>
      <c r="V110" s="641">
        <f t="shared" si="15"/>
        <v>70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0</v>
      </c>
      <c r="B111" s="656" t="s">
        <v>221</v>
      </c>
      <c r="C111" s="657" t="s">
        <v>123</v>
      </c>
      <c r="D111" s="644" t="s">
        <v>36</v>
      </c>
      <c r="E111" s="621">
        <v>0</v>
      </c>
      <c r="F111" s="622">
        <f t="shared" si="12"/>
        <v>0</v>
      </c>
      <c r="G111" s="623">
        <v>46114</v>
      </c>
      <c r="H111" s="624" t="str">
        <f t="shared" ca="1" si="10"/>
        <v>Sans objet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0</v>
      </c>
      <c r="U111" s="640">
        <f t="shared" si="15"/>
        <v>0</v>
      </c>
      <c r="V111" s="641">
        <f t="shared" si="15"/>
        <v>0</v>
      </c>
      <c r="W111" s="642">
        <f t="shared" si="14"/>
        <v>0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656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186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656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46114</v>
      </c>
      <c r="H113" s="624">
        <f t="shared" ca="1" si="10"/>
        <v>194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656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46120</v>
      </c>
      <c r="H114" s="624">
        <f t="shared" ca="1" si="10"/>
        <v>188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649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46120</v>
      </c>
      <c r="H115" s="624">
        <f t="shared" ca="1" si="10"/>
        <v>188</v>
      </c>
      <c r="I115" s="625">
        <v>2</v>
      </c>
      <c r="J115" s="626" t="str">
        <f>VLOOKUP(I115,Secteurs!$A$2:$C$4,3)</f>
        <v>Félix OVOURA</v>
      </c>
      <c r="K115" s="470">
        <v>0.5</v>
      </c>
      <c r="L115" s="471"/>
      <c r="M115" s="471"/>
      <c r="N115" s="471"/>
      <c r="O115" s="471">
        <v>0.5</v>
      </c>
      <c r="P115" s="472"/>
      <c r="Q115" s="630">
        <f t="shared" si="15"/>
        <v>7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7</v>
      </c>
      <c r="V115" s="641">
        <f t="shared" si="15"/>
        <v>0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66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187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66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46115</v>
      </c>
      <c r="H117" s="624">
        <f t="shared" ca="1" si="10"/>
        <v>193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656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46121</v>
      </c>
      <c r="H118" s="624">
        <f t="shared" ca="1" si="10"/>
        <v>187</v>
      </c>
      <c r="I118" s="664">
        <v>2</v>
      </c>
      <c r="J118" s="665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656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193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656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46122</v>
      </c>
      <c r="H120" s="624">
        <f t="shared" ca="1" si="10"/>
        <v>186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656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46112</v>
      </c>
      <c r="H121" s="624">
        <f t="shared" ca="1" si="10"/>
        <v>196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656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46112</v>
      </c>
      <c r="H122" s="624">
        <f t="shared" ca="1" si="10"/>
        <v>196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649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46120</v>
      </c>
      <c r="H123" s="624">
        <f t="shared" ca="1" si="10"/>
        <v>188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649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46120</v>
      </c>
      <c r="H124" s="624">
        <f t="shared" ca="1" si="10"/>
        <v>188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49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46120</v>
      </c>
      <c r="H125" s="624">
        <f t="shared" ca="1" si="10"/>
        <v>188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656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46113</v>
      </c>
      <c r="H126" s="624">
        <f t="shared" ca="1" si="10"/>
        <v>195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66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46114</v>
      </c>
      <c r="H127" s="624">
        <f t="shared" ca="1" si="10"/>
        <v>194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667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46120</v>
      </c>
      <c r="H128" s="624">
        <f t="shared" ca="1" si="10"/>
        <v>188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666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46112</v>
      </c>
      <c r="H129" s="624">
        <f t="shared" ca="1" si="10"/>
        <v>196</v>
      </c>
      <c r="I129" s="625">
        <v>2</v>
      </c>
      <c r="J129" s="626" t="s">
        <v>334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666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46120</v>
      </c>
      <c r="H130" s="624">
        <f ca="1">+IF(A130=1,(+TODAY())-G130,"Sans objet")</f>
        <v>188</v>
      </c>
      <c r="I130" s="625">
        <v>1</v>
      </c>
      <c r="J130" s="626" t="str">
        <f>VLOOKUP(I130,Secteurs!$A$2:$C$4,3)</f>
        <v>Alexis MABOUNDA</v>
      </c>
      <c r="K130" s="470">
        <v>0.5</v>
      </c>
      <c r="L130" s="471"/>
      <c r="M130" s="471">
        <v>0.5</v>
      </c>
      <c r="N130" s="471"/>
      <c r="O130" s="471"/>
      <c r="P130" s="472"/>
      <c r="Q130" s="630">
        <f t="shared" si="15"/>
        <v>7</v>
      </c>
      <c r="R130" s="631">
        <f t="shared" si="15"/>
        <v>0</v>
      </c>
      <c r="S130" s="631">
        <f t="shared" si="15"/>
        <v>7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49" si="16">+IF(E131&gt;0,1,0)</f>
        <v>1</v>
      </c>
      <c r="B131" s="666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46120</v>
      </c>
      <c r="H131" s="624">
        <f ca="1">+IF(A131=1,(+TODAY())-G131,"Sans objet")</f>
        <v>188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667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187</v>
      </c>
      <c r="I132" s="659">
        <v>1</v>
      </c>
      <c r="J132" s="648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666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196</v>
      </c>
      <c r="I133" s="625">
        <v>2</v>
      </c>
      <c r="J133" s="626" t="s">
        <v>334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666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196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>
        <v>0.25</v>
      </c>
      <c r="P134" s="472">
        <v>0.25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31.5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8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188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188</v>
      </c>
      <c r="I136" s="625">
        <v>3</v>
      </c>
      <c r="J136" s="652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46121</v>
      </c>
      <c r="H137" s="674">
        <f t="shared" ca="1" si="10"/>
        <v>187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>
        <v>1</v>
      </c>
      <c r="O137" s="676"/>
      <c r="P137" s="677"/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42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8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46113</v>
      </c>
      <c r="H138" s="624">
        <f ca="1">+IF(A138=1,(+TODAY())-G138,"Sans objet")</f>
        <v>195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8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46113</v>
      </c>
      <c r="H139" s="624">
        <f t="shared" ref="H139:H149" ca="1" si="18">+IF(A139=1,(+TODAY())-G139,"Sans objet")</f>
        <v>195</v>
      </c>
      <c r="I139" s="625">
        <v>2</v>
      </c>
      <c r="J139" s="626" t="s">
        <v>334</v>
      </c>
      <c r="K139" s="675"/>
      <c r="L139" s="676">
        <v>1</v>
      </c>
      <c r="M139" s="676"/>
      <c r="N139" s="676"/>
      <c r="O139" s="676"/>
      <c r="P139" s="677"/>
      <c r="Q139" s="630">
        <f t="shared" si="15"/>
        <v>0</v>
      </c>
      <c r="R139" s="631">
        <f t="shared" si="15"/>
        <v>35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0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8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46113</v>
      </c>
      <c r="H140" s="624">
        <f t="shared" ca="1" si="18"/>
        <v>195</v>
      </c>
      <c r="I140" s="625">
        <v>2</v>
      </c>
      <c r="J140" s="626" t="s">
        <v>334</v>
      </c>
      <c r="K140" s="675"/>
      <c r="L140" s="676"/>
      <c r="M140" s="676"/>
      <c r="N140" s="676"/>
      <c r="O140" s="676">
        <v>1</v>
      </c>
      <c r="P140" s="677"/>
      <c r="Q140" s="630">
        <f t="shared" si="15"/>
        <v>0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28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8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46120</v>
      </c>
      <c r="H141" s="624">
        <f t="shared" ca="1" si="18"/>
        <v>188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8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188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8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187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8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187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6"/>
        <v>1</v>
      </c>
      <c r="B145" s="668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46113</v>
      </c>
      <c r="H145" s="624">
        <f t="shared" ca="1" si="18"/>
        <v>195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/>
      <c r="O145" s="676">
        <v>0.25</v>
      </c>
      <c r="P145" s="677">
        <v>0.5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0</v>
      </c>
      <c r="U145" s="678">
        <f t="shared" si="15"/>
        <v>24.5</v>
      </c>
      <c r="V145" s="679">
        <f t="shared" si="15"/>
        <v>49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6"/>
        <v>1</v>
      </c>
      <c r="B146" s="668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46100</v>
      </c>
      <c r="H146" s="624">
        <f t="shared" ca="1" si="18"/>
        <v>208</v>
      </c>
      <c r="I146" s="625">
        <v>1</v>
      </c>
      <c r="J146" s="626" t="s">
        <v>6</v>
      </c>
      <c r="K146" s="675"/>
      <c r="L146" s="676"/>
      <c r="M146" s="676"/>
      <c r="N146" s="676"/>
      <c r="O146" s="676">
        <v>1</v>
      </c>
      <c r="P146" s="677"/>
      <c r="Q146" s="630">
        <f t="shared" si="15"/>
        <v>0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7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6"/>
        <v>1</v>
      </c>
      <c r="B147" s="668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46107</v>
      </c>
      <c r="H147" s="624">
        <f t="shared" ca="1" si="18"/>
        <v>201</v>
      </c>
      <c r="I147" s="625">
        <v>1</v>
      </c>
      <c r="J147" s="626" t="s">
        <v>6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6"/>
        <v>1</v>
      </c>
      <c r="B148" s="668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46083</v>
      </c>
      <c r="H148" s="624">
        <f t="shared" ca="1" si="18"/>
        <v>225</v>
      </c>
      <c r="I148" s="625">
        <v>1</v>
      </c>
      <c r="J148" s="626" t="s">
        <v>6</v>
      </c>
      <c r="K148" s="675"/>
      <c r="L148" s="676">
        <v>0.5</v>
      </c>
      <c r="M148" s="676"/>
      <c r="N148" s="676"/>
      <c r="O148" s="676">
        <v>0.5</v>
      </c>
      <c r="P148" s="677"/>
      <c r="Q148" s="630">
        <f t="shared" si="15"/>
        <v>0</v>
      </c>
      <c r="R148" s="631">
        <f t="shared" si="15"/>
        <v>17.5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6"/>
        <v>1</v>
      </c>
      <c r="B149" s="668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46111</v>
      </c>
      <c r="H149" s="624">
        <f t="shared" ca="1" si="18"/>
        <v>197</v>
      </c>
      <c r="I149" s="625">
        <v>2</v>
      </c>
      <c r="J149" s="626" t="s">
        <v>334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146</v>
      </c>
      <c r="B151" s="341"/>
      <c r="C151" s="341"/>
      <c r="D151" s="404"/>
      <c r="E151" s="342">
        <f>SUBTOTAL(9,E2:E150)</f>
        <v>2941</v>
      </c>
      <c r="F151" s="456">
        <f>SUBTOTAL(9,F2:F150)</f>
        <v>20587</v>
      </c>
      <c r="G151" s="343"/>
      <c r="H151" s="690">
        <f ca="1">(SUBTOTAL(9,H2:H150))/A151</f>
        <v>190.55479452054794</v>
      </c>
      <c r="I151" s="345"/>
      <c r="J151" s="345"/>
      <c r="K151" s="346">
        <f>(SUBTOTAL(9,K2:K150))/P$161</f>
        <v>0.49519230769230771</v>
      </c>
      <c r="L151" s="347">
        <f>(SUBTOTAL(9,L2:L150))/Q$161</f>
        <v>0.51666666666666672</v>
      </c>
      <c r="M151" s="347">
        <f>(SUBTOTAL(9,M2:M150))/S$161</f>
        <v>0.52777777777777779</v>
      </c>
      <c r="N151" s="347">
        <f>(SUBTOTAL(9,N2:N150))/T$161</f>
        <v>0.48404255319148937</v>
      </c>
      <c r="O151" s="347">
        <f>(SUBTOTAL(9,O2:O150))/U$161</f>
        <v>0.54296875</v>
      </c>
      <c r="P151" s="348">
        <f>(SUBTOTAL(9,P2:P150))/V$161</f>
        <v>0.58333333333333337</v>
      </c>
      <c r="Q151" s="457">
        <f t="shared" ref="Q151:V151" si="20">SUBTOTAL(9,Q2:Q150)</f>
        <v>3944.5</v>
      </c>
      <c r="R151" s="457">
        <f t="shared" si="20"/>
        <v>1610</v>
      </c>
      <c r="S151" s="457">
        <f t="shared" si="20"/>
        <v>1505</v>
      </c>
      <c r="T151" s="457">
        <f t="shared" si="20"/>
        <v>2898</v>
      </c>
      <c r="U151" s="457">
        <f t="shared" si="20"/>
        <v>5068</v>
      </c>
      <c r="V151" s="457">
        <f t="shared" si="20"/>
        <v>5561.5</v>
      </c>
      <c r="W151" s="642">
        <f t="shared" si="14"/>
        <v>20587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0.1916014960897654</v>
      </c>
      <c r="R152" s="460">
        <f>R151/F151</f>
        <v>7.8204692281536897E-2</v>
      </c>
      <c r="S152" s="460">
        <f>S151/F151</f>
        <v>7.3104386263175794E-2</v>
      </c>
      <c r="T152" s="460">
        <f>T151/F151</f>
        <v>0.14076844610676639</v>
      </c>
      <c r="U152" s="460">
        <f>U151/F151</f>
        <v>0.24617477048622918</v>
      </c>
      <c r="V152" s="460">
        <f>V151/F151</f>
        <v>0.27014620877252637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3944.5</v>
      </c>
      <c r="C155" s="360"/>
      <c r="D155" s="407"/>
      <c r="E155" s="691">
        <f>B155/$F$151</f>
        <v>0.1916014960897654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7</v>
      </c>
      <c r="Q155" s="711">
        <f t="shared" si="21"/>
        <v>10</v>
      </c>
      <c r="R155" s="712">
        <f>+P155+Q155</f>
        <v>17</v>
      </c>
      <c r="S155" s="712">
        <f t="shared" ref="S155:V158" si="22">+SUMIF(M$2:M$150,$O155,$A$2:$A$150)</f>
        <v>7</v>
      </c>
      <c r="T155" s="712">
        <f t="shared" si="22"/>
        <v>13</v>
      </c>
      <c r="U155" s="712">
        <f t="shared" si="22"/>
        <v>5</v>
      </c>
      <c r="V155" s="712">
        <f t="shared" si="22"/>
        <v>8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1610</v>
      </c>
      <c r="C156" s="369"/>
      <c r="D156" s="408"/>
      <c r="E156" s="692">
        <f t="shared" ref="E156" si="23">B156/$F$151</f>
        <v>7.8204692281536897E-2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42</v>
      </c>
      <c r="Q156" s="711">
        <f t="shared" si="21"/>
        <v>14</v>
      </c>
      <c r="R156" s="712">
        <f t="shared" ref="R156:R158" si="24">+P156+Q156</f>
        <v>56</v>
      </c>
      <c r="S156" s="712">
        <f t="shared" si="22"/>
        <v>15</v>
      </c>
      <c r="T156" s="712">
        <f t="shared" si="22"/>
        <v>30</v>
      </c>
      <c r="U156" s="712">
        <f t="shared" si="22"/>
        <v>51</v>
      </c>
      <c r="V156" s="712">
        <f t="shared" si="22"/>
        <v>41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98" t="s">
        <v>24</v>
      </c>
      <c r="B157" s="360">
        <f>B155+B156</f>
        <v>5554.5</v>
      </c>
      <c r="C157" s="360"/>
      <c r="D157" s="407"/>
      <c r="E157" s="699">
        <f>B157/$F$151</f>
        <v>0.26980618837130227</v>
      </c>
      <c r="F157" s="700">
        <f>+E157-R162</f>
        <v>-1.2728058204040216E-2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75">
      <c r="A158" s="698" t="s">
        <v>26</v>
      </c>
      <c r="B158" s="360">
        <f>S151</f>
        <v>1505</v>
      </c>
      <c r="C158" s="360"/>
      <c r="D158" s="407"/>
      <c r="E158" s="699">
        <f>B158/$F$151</f>
        <v>7.3104386263175794E-2</v>
      </c>
      <c r="F158" s="700">
        <f>+E158-S162</f>
        <v>-2.4498353462851605E-2</v>
      </c>
      <c r="G158" s="374"/>
      <c r="H158" s="374"/>
      <c r="I158" s="375"/>
      <c r="J158" s="375"/>
      <c r="O158" s="709">
        <v>1</v>
      </c>
      <c r="P158" s="710">
        <f t="shared" si="21"/>
        <v>3</v>
      </c>
      <c r="Q158" s="711">
        <f t="shared" si="21"/>
        <v>6</v>
      </c>
      <c r="R158" s="712">
        <f t="shared" si="24"/>
        <v>9</v>
      </c>
      <c r="S158" s="712">
        <f t="shared" si="22"/>
        <v>5</v>
      </c>
      <c r="T158" s="712">
        <f t="shared" si="22"/>
        <v>4</v>
      </c>
      <c r="U158" s="712">
        <f t="shared" si="22"/>
        <v>8</v>
      </c>
      <c r="V158" s="712">
        <f t="shared" si="22"/>
        <v>11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698" t="s">
        <v>27</v>
      </c>
      <c r="B159" s="360">
        <f>T151</f>
        <v>2898</v>
      </c>
      <c r="C159" s="360"/>
      <c r="D159" s="407"/>
      <c r="E159" s="699">
        <f>B159/$F$151</f>
        <v>0.14076844610676639</v>
      </c>
      <c r="F159" s="700">
        <f>+E159-T162</f>
        <v>-1.5053471701452797E-2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0.49519230769230771</v>
      </c>
      <c r="Q159" s="715">
        <f t="shared" ref="Q159:T159" si="25">+SUMPRODUCT($O$155:$O$158,Q155:Q158)/Q161</f>
        <v>0.51666666666666672</v>
      </c>
      <c r="R159" s="716">
        <f t="shared" si="25"/>
        <v>0.50304878048780488</v>
      </c>
      <c r="S159" s="716">
        <f>+SUMPRODUCT($O$155:$O$158,S155:S158)/S161</f>
        <v>0.52777777777777779</v>
      </c>
      <c r="T159" s="716">
        <f t="shared" si="25"/>
        <v>0.47340425531914893</v>
      </c>
      <c r="U159" s="716">
        <f>+SUMPRODUCT($O$155:$O$158,U155:U158)/U161</f>
        <v>0.54296875</v>
      </c>
      <c r="V159" s="716">
        <f>+SUMPRODUCT($O$155:$O$158,V155:V158)/V161</f>
        <v>0.55833333333333335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698" t="s">
        <v>28</v>
      </c>
      <c r="B160" s="360">
        <f>U151</f>
        <v>5068</v>
      </c>
      <c r="C160" s="360"/>
      <c r="D160" s="407"/>
      <c r="E160" s="699">
        <f>B160/$F$151</f>
        <v>0.24617477048622918</v>
      </c>
      <c r="F160" s="700">
        <f>+E160-U162</f>
        <v>8.1610718560921891E-3</v>
      </c>
      <c r="G160" s="374"/>
      <c r="H160" s="374"/>
      <c r="I160" s="375" t="s">
        <v>274</v>
      </c>
      <c r="J160" s="375"/>
      <c r="O160" s="713"/>
      <c r="P160" s="693">
        <f>+K151</f>
        <v>0.49519230769230771</v>
      </c>
      <c r="Q160" s="694">
        <f>+L151</f>
        <v>0.51666666666666672</v>
      </c>
      <c r="R160" s="717">
        <f>+(P160*P161+Q160*Q161)/R161</f>
        <v>0.50304878048780488</v>
      </c>
      <c r="S160" s="717">
        <f>+M151</f>
        <v>0.52777777777777779</v>
      </c>
      <c r="T160" s="717">
        <f>+N151</f>
        <v>0.48404255319148937</v>
      </c>
      <c r="U160" s="717">
        <f>+O151</f>
        <v>0.54296875</v>
      </c>
      <c r="V160" s="717">
        <f>+P151</f>
        <v>0.58333333333333337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29</v>
      </c>
      <c r="B161" s="360">
        <f>V151</f>
        <v>5561.5</v>
      </c>
      <c r="C161" s="360"/>
      <c r="D161" s="407"/>
      <c r="E161" s="699">
        <f>B161/$F$151</f>
        <v>0.27014620877252637</v>
      </c>
      <c r="F161" s="700">
        <f>+E161-V162</f>
        <v>3.0420181375266114E-2</v>
      </c>
      <c r="G161" s="374"/>
      <c r="H161" s="374"/>
      <c r="I161" s="375"/>
      <c r="J161" s="375"/>
      <c r="N161" s="697">
        <f>+A151</f>
        <v>146</v>
      </c>
      <c r="O161" s="718" t="s">
        <v>272</v>
      </c>
      <c r="P161" s="719">
        <f>SUM(P155:P158)</f>
        <v>52</v>
      </c>
      <c r="Q161" s="719">
        <f>SUM(Q155:Q158)</f>
        <v>30</v>
      </c>
      <c r="R161" s="720">
        <f>SUM(R155:R158)</f>
        <v>82</v>
      </c>
      <c r="S161" s="719">
        <f>SUM(S155:S158)</f>
        <v>27</v>
      </c>
      <c r="T161" s="719">
        <f t="shared" ref="T161" si="26">SUM(T155:T158)</f>
        <v>47</v>
      </c>
      <c r="U161" s="719">
        <f>SUM(U155:U158)</f>
        <v>64</v>
      </c>
      <c r="V161" s="719">
        <f>SUM(V155:V158)</f>
        <v>60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701" t="s">
        <v>30</v>
      </c>
      <c r="B162" s="702">
        <f>SUM(B157:B161)</f>
        <v>20587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0.17636986301369864</v>
      </c>
      <c r="Q162" s="696">
        <f t="shared" ref="Q162:V162" si="27">+(Q160*Q161)/$N$161</f>
        <v>0.10616438356164384</v>
      </c>
      <c r="R162" s="699">
        <f>+Q162+P162</f>
        <v>0.28253424657534248</v>
      </c>
      <c r="S162" s="699">
        <f t="shared" si="27"/>
        <v>9.7602739726027399E-2</v>
      </c>
      <c r="T162" s="699">
        <f t="shared" si="27"/>
        <v>0.15582191780821919</v>
      </c>
      <c r="U162" s="699">
        <f t="shared" si="27"/>
        <v>0.23801369863013699</v>
      </c>
      <c r="V162" s="699">
        <f t="shared" si="27"/>
        <v>0.23972602739726026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B75:AC75"/>
    <mergeCell ref="AA28:AI28"/>
    <mergeCell ref="AA22:AH22"/>
    <mergeCell ref="AB33:AI33"/>
    <mergeCell ref="AB34:AI34"/>
  </mergeCells>
  <conditionalFormatting sqref="H2:H149">
    <cfRule type="cellIs" dxfId="233" priority="4" operator="lessThan">
      <formula>7</formula>
    </cfRule>
    <cfRule type="cellIs" dxfId="232" priority="5" operator="between">
      <formula>14</formula>
      <formula>7</formula>
    </cfRule>
    <cfRule type="cellIs" dxfId="231" priority="6" operator="greaterThan">
      <formula>14</formula>
    </cfRule>
  </conditionalFormatting>
  <conditionalFormatting sqref="H151">
    <cfRule type="cellIs" dxfId="230" priority="1" operator="lessThan">
      <formula>7</formula>
    </cfRule>
    <cfRule type="cellIs" dxfId="229" priority="2" operator="between">
      <formula>14</formula>
      <formula>7</formula>
    </cfRule>
    <cfRule type="cellIs" dxfId="22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4FEF-FF52-4974-B69D-3A3D8DD3A2A5}">
  <dimension ref="A1:BT166"/>
  <sheetViews>
    <sheetView zoomScaleNormal="100" workbookViewId="0">
      <pane xSplit="6" ySplit="1" topLeftCell="Y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46126</v>
      </c>
      <c r="H2" s="624">
        <f ca="1">+IF(A2=1,(+TODAY())-G2,"Sans objet")</f>
        <v>182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/>
      <c r="P2" s="629">
        <v>0.5</v>
      </c>
      <c r="Q2" s="630">
        <f>+$F2*K2</f>
        <v>0</v>
      </c>
      <c r="R2" s="631">
        <f t="shared" ref="R2:V36" si="1">+$F2*L2</f>
        <v>35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70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13</v>
      </c>
      <c r="AB2" s="636">
        <v>0.17</v>
      </c>
      <c r="AC2" s="637">
        <v>7.0000000000000007E-2</v>
      </c>
      <c r="AD2" s="638">
        <f t="shared" ref="AD2:AD5" si="3">SUM(AB2:AC2)</f>
        <v>0.24000000000000002</v>
      </c>
      <c r="AE2" s="643">
        <v>6.3E-2</v>
      </c>
      <c r="AF2" s="639">
        <v>0.17599999999999999</v>
      </c>
      <c r="AG2" s="639">
        <v>0.24199999999999999</v>
      </c>
      <c r="AH2" s="639">
        <v>0.27500000000000002</v>
      </c>
      <c r="AI2" s="602">
        <f>SUM(AD2:AH2)</f>
        <v>0.99600000000000011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46129</v>
      </c>
      <c r="H3" s="624">
        <f t="shared" ref="H3:H67" ca="1" si="5">+IF(A3=1,(+TODAY())-G3,"Sans objet")</f>
        <v>179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14</v>
      </c>
      <c r="AB3" s="636">
        <v>0.18</v>
      </c>
      <c r="AC3" s="637">
        <v>0.1</v>
      </c>
      <c r="AD3" s="638">
        <f t="shared" si="3"/>
        <v>0.28000000000000003</v>
      </c>
      <c r="AE3" s="643">
        <v>6.4000000000000001E-2</v>
      </c>
      <c r="AF3" s="639">
        <v>0.16900000000000001</v>
      </c>
      <c r="AG3" s="639">
        <v>0.24</v>
      </c>
      <c r="AH3" s="639">
        <v>0.247</v>
      </c>
      <c r="AI3" s="602">
        <f>SUM(AD3:AH3)</f>
        <v>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187</v>
      </c>
      <c r="I4" s="625">
        <v>1</v>
      </c>
      <c r="J4" s="626" t="str">
        <f>VLOOKUP(I4,Secteurs!$A$2:$C$4,3)</f>
        <v>Alexis MABOUNDA</v>
      </c>
      <c r="K4" s="470">
        <v>0.25</v>
      </c>
      <c r="L4" s="471"/>
      <c r="M4" s="471"/>
      <c r="N4" s="471"/>
      <c r="O4" s="471">
        <v>0.5</v>
      </c>
      <c r="P4" s="472">
        <v>0.25</v>
      </c>
      <c r="Q4" s="630">
        <f t="shared" si="6"/>
        <v>94.5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94.5</v>
      </c>
      <c r="W4" s="642">
        <f t="shared" ref="W4:W85" si="7">SUM(Q4:V4)</f>
        <v>378</v>
      </c>
      <c r="X4" s="598"/>
      <c r="Y4" s="635">
        <f t="shared" si="2"/>
        <v>0</v>
      </c>
      <c r="AA4" s="589">
        <v>15</v>
      </c>
      <c r="AB4" s="636">
        <v>0.19</v>
      </c>
      <c r="AC4" s="637">
        <v>0.08</v>
      </c>
      <c r="AD4" s="638">
        <f t="shared" si="3"/>
        <v>0.27</v>
      </c>
      <c r="AE4" s="643">
        <v>7.2999999999999995E-2</v>
      </c>
      <c r="AF4" s="639">
        <v>0.14099999999999999</v>
      </c>
      <c r="AG4" s="639">
        <v>0.246</v>
      </c>
      <c r="AH4" s="639">
        <v>0.27</v>
      </c>
      <c r="AI4" s="602">
        <f>SUM(AD4:AH4)</f>
        <v>1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186</v>
      </c>
      <c r="I5" s="625">
        <v>2</v>
      </c>
      <c r="J5" s="626" t="str">
        <f>VLOOKUP(I5,Secteurs!$A$2:$C$4,3)</f>
        <v>Félix OVOURA</v>
      </c>
      <c r="K5" s="470">
        <v>0.25</v>
      </c>
      <c r="L5" s="471"/>
      <c r="M5" s="471"/>
      <c r="N5" s="471"/>
      <c r="O5" s="471">
        <v>0.5</v>
      </c>
      <c r="P5" s="472">
        <v>0.25</v>
      </c>
      <c r="Q5" s="630">
        <f t="shared" si="6"/>
        <v>52.5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52.5</v>
      </c>
      <c r="W5" s="642">
        <f t="shared" si="7"/>
        <v>210</v>
      </c>
      <c r="X5" s="598"/>
      <c r="Y5" s="635">
        <f t="shared" si="2"/>
        <v>0</v>
      </c>
      <c r="Z5" s="107"/>
      <c r="AA5" s="589">
        <v>16</v>
      </c>
      <c r="AB5" s="636">
        <v>0.18</v>
      </c>
      <c r="AC5" s="637">
        <v>0.08</v>
      </c>
      <c r="AD5" s="638">
        <f t="shared" si="3"/>
        <v>0.26</v>
      </c>
      <c r="AE5" s="643">
        <v>7.6999999999999999E-2</v>
      </c>
      <c r="AF5" s="639">
        <v>0.111</v>
      </c>
      <c r="AG5" s="639">
        <v>0.246</v>
      </c>
      <c r="AH5" s="639">
        <v>0.309</v>
      </c>
      <c r="AI5" s="602">
        <f>SUM(AD5:AH5)</f>
        <v>1.0029999999999999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46126</v>
      </c>
      <c r="H6" s="624">
        <f t="shared" ca="1" si="5"/>
        <v>182</v>
      </c>
      <c r="I6" s="625">
        <v>3</v>
      </c>
      <c r="J6" s="626" t="str">
        <f>VLOOKUP(I6,Secteurs!$A$2:$C$4,3)</f>
        <v>Armel SOKAMBA</v>
      </c>
      <c r="K6" s="470">
        <v>0.25</v>
      </c>
      <c r="L6" s="471"/>
      <c r="M6" s="471"/>
      <c r="N6" s="471"/>
      <c r="O6" s="471">
        <v>0.5</v>
      </c>
      <c r="P6" s="472">
        <v>0.25</v>
      </c>
      <c r="Q6" s="630">
        <f t="shared" si="6"/>
        <v>38.5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38.5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-1.0000000000000009E-2</v>
      </c>
      <c r="AC6" s="603">
        <f>AC5-AC4</f>
        <v>0</v>
      </c>
      <c r="AD6" s="603">
        <f t="shared" ref="AD6" si="8">AD5-AD4</f>
        <v>-1.0000000000000009E-2</v>
      </c>
      <c r="AE6" s="603">
        <f>AE5-AE4</f>
        <v>4.0000000000000036E-3</v>
      </c>
      <c r="AF6" s="603">
        <f>AF5-AF4</f>
        <v>-2.9999999999999985E-2</v>
      </c>
      <c r="AG6" s="603">
        <f>AG5-AG4</f>
        <v>0</v>
      </c>
      <c r="AH6" s="603">
        <f>AH5-AH4</f>
        <v>3.8999999999999979E-2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188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46127</v>
      </c>
      <c r="H8" s="624">
        <f t="shared" ca="1" si="5"/>
        <v>181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46129</v>
      </c>
      <c r="H9" s="624">
        <f t="shared" ca="1" si="5"/>
        <v>179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46127</v>
      </c>
      <c r="H10" s="624">
        <f t="shared" ca="1" si="5"/>
        <v>181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46127</v>
      </c>
      <c r="H11" s="624">
        <f t="shared" ca="1" si="5"/>
        <v>181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84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187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46129</v>
      </c>
      <c r="H13" s="624">
        <f t="shared" ca="1" si="5"/>
        <v>179</v>
      </c>
      <c r="I13" s="625">
        <v>3</v>
      </c>
      <c r="J13" s="626" t="str">
        <f>VLOOKUP(I13,Secteurs!$A$2:$C$4,3)</f>
        <v>Armel SOKAMBA</v>
      </c>
      <c r="K13" s="470">
        <v>0.25</v>
      </c>
      <c r="L13" s="471"/>
      <c r="M13" s="471"/>
      <c r="N13" s="471"/>
      <c r="O13" s="471">
        <v>0.25</v>
      </c>
      <c r="P13" s="472">
        <v>0.5</v>
      </c>
      <c r="Q13" s="630">
        <f t="shared" si="6"/>
        <v>17.5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17.5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46127</v>
      </c>
      <c r="H14" s="624">
        <f t="shared" ca="1" si="5"/>
        <v>181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46129</v>
      </c>
      <c r="H15" s="624">
        <f t="shared" ca="1" si="5"/>
        <v>179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/>
      <c r="O15" s="471">
        <v>0.25</v>
      </c>
      <c r="P15" s="472">
        <v>0.5</v>
      </c>
      <c r="Q15" s="630">
        <f t="shared" si="6"/>
        <v>52.5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52.5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46127</v>
      </c>
      <c r="H16" s="624">
        <f t="shared" ca="1" si="5"/>
        <v>181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1"/>
        <v>0</v>
      </c>
      <c r="S16" s="631">
        <f t="shared" si="1"/>
        <v>105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46129</v>
      </c>
      <c r="H17" s="624">
        <f t="shared" ca="1" si="5"/>
        <v>179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630">
        <f t="shared" si="6"/>
        <v>0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112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46126</v>
      </c>
      <c r="H18" s="624">
        <f t="shared" ca="1" si="5"/>
        <v>182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46129</v>
      </c>
      <c r="H19" s="624">
        <f t="shared" ca="1" si="5"/>
        <v>179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623">
        <v>46129</v>
      </c>
      <c r="H20" s="624">
        <f t="shared" ca="1" si="5"/>
        <v>179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84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188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623">
        <v>46129</v>
      </c>
      <c r="H22" s="624">
        <f t="shared" ca="1" si="5"/>
        <v>179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186</v>
      </c>
      <c r="I23" s="625">
        <v>3</v>
      </c>
      <c r="J23" s="626" t="str">
        <f>VLOOKUP(I23,Secteurs!$A$2:$C$4,3)</f>
        <v>Armel SOKAMBA</v>
      </c>
      <c r="K23" s="470">
        <v>0.25</v>
      </c>
      <c r="L23" s="471"/>
      <c r="M23" s="471"/>
      <c r="N23" s="471"/>
      <c r="O23" s="471">
        <v>0.5</v>
      </c>
      <c r="P23" s="472">
        <v>0.25</v>
      </c>
      <c r="Q23" s="630">
        <f t="shared" si="6"/>
        <v>35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35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188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46127</v>
      </c>
      <c r="H25" s="624">
        <f t="shared" ca="1" si="5"/>
        <v>181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0.5</v>
      </c>
      <c r="N25" s="471"/>
      <c r="O25" s="471">
        <v>0.25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38.5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46126</v>
      </c>
      <c r="H26" s="624">
        <f t="shared" ca="1" si="5"/>
        <v>182</v>
      </c>
      <c r="I26" s="625">
        <v>3</v>
      </c>
      <c r="J26" s="626" t="str">
        <f>VLOOKUP(I26,Secteurs!$A$2:$C$4,3)</f>
        <v>Armel SOKAMBA</v>
      </c>
      <c r="K26" s="470">
        <v>0.25</v>
      </c>
      <c r="L26" s="471"/>
      <c r="M26" s="471"/>
      <c r="N26" s="471"/>
      <c r="O26" s="471">
        <v>0.5</v>
      </c>
      <c r="P26" s="472">
        <v>0.25</v>
      </c>
      <c r="Q26" s="630">
        <f t="shared" si="6"/>
        <v>38.5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38.5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188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46126</v>
      </c>
      <c r="H28" s="624">
        <f t="shared" ca="1" si="5"/>
        <v>182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91</v>
      </c>
      <c r="U28" s="640">
        <f t="shared" si="1"/>
        <v>0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188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46129</v>
      </c>
      <c r="H30" s="624">
        <f t="shared" ca="1" si="5"/>
        <v>179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0.25</v>
      </c>
      <c r="P30" s="472">
        <v>0.25</v>
      </c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49</v>
      </c>
      <c r="V30" s="641">
        <f t="shared" si="1"/>
        <v>49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46129</v>
      </c>
      <c r="H31" s="624">
        <f t="shared" ca="1" si="5"/>
        <v>179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46129</v>
      </c>
      <c r="H32" s="624">
        <f t="shared" ca="1" si="5"/>
        <v>179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46129</v>
      </c>
      <c r="H33" s="624">
        <f t="shared" ca="1" si="5"/>
        <v>179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>
        <v>0.5</v>
      </c>
      <c r="O33" s="471"/>
      <c r="P33" s="472"/>
      <c r="Q33" s="630">
        <f t="shared" si="6"/>
        <v>84</v>
      </c>
      <c r="R33" s="631">
        <f t="shared" si="1"/>
        <v>0</v>
      </c>
      <c r="S33" s="631">
        <f t="shared" si="1"/>
        <v>0</v>
      </c>
      <c r="T33" s="640">
        <f t="shared" si="1"/>
        <v>84</v>
      </c>
      <c r="U33" s="640">
        <f t="shared" si="1"/>
        <v>0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46127</v>
      </c>
      <c r="H34" s="624">
        <f t="shared" ca="1" si="5"/>
        <v>181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898"/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46127</v>
      </c>
      <c r="H35" s="624">
        <f t="shared" ca="1" si="5"/>
        <v>181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46126</v>
      </c>
      <c r="H36" s="624">
        <f t="shared" ca="1" si="5"/>
        <v>182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46126</v>
      </c>
      <c r="H37" s="624">
        <f t="shared" ca="1" si="5"/>
        <v>182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899"/>
      <c r="AC37" s="899"/>
      <c r="AD37" s="899"/>
      <c r="AE37" s="899"/>
      <c r="AF37" s="899"/>
      <c r="AG37" s="899"/>
      <c r="AH37" s="899"/>
      <c r="AI37" s="899"/>
    </row>
    <row r="38" spans="1:35" ht="15.7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46127</v>
      </c>
      <c r="H38" s="624">
        <f t="shared" ca="1" si="5"/>
        <v>181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46127</v>
      </c>
      <c r="H39" s="624">
        <f t="shared" ca="1" si="5"/>
        <v>181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188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623">
        <v>46127</v>
      </c>
      <c r="H41" s="624">
        <f t="shared" ca="1" si="5"/>
        <v>181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28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46129</v>
      </c>
      <c r="H42" s="624">
        <f t="shared" ca="1" si="5"/>
        <v>179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623">
        <v>46129</v>
      </c>
      <c r="H43" s="624">
        <f t="shared" ca="1" si="5"/>
        <v>179</v>
      </c>
      <c r="I43" s="625">
        <v>3</v>
      </c>
      <c r="J43" s="626" t="str">
        <f>VLOOKUP(I43,Secteurs!$A$2:$C$4,3)</f>
        <v>Armel SOKAMBA</v>
      </c>
      <c r="K43" s="470"/>
      <c r="L43" s="471"/>
      <c r="M43" s="471">
        <v>0.5</v>
      </c>
      <c r="N43" s="471"/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210</v>
      </c>
      <c r="T43" s="640">
        <f t="shared" si="6"/>
        <v>0</v>
      </c>
      <c r="U43" s="640">
        <f t="shared" si="6"/>
        <v>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46129</v>
      </c>
      <c r="H44" s="624">
        <f t="shared" ca="1" si="5"/>
        <v>179</v>
      </c>
      <c r="I44" s="625">
        <v>3</v>
      </c>
      <c r="J44" s="626" t="str">
        <f>VLOOKUP(I44,Secteurs!$A$2:$C$4,3)</f>
        <v>Armel SOKAMBA</v>
      </c>
      <c r="K44" s="470"/>
      <c r="L44" s="471"/>
      <c r="M44" s="471">
        <v>0.25</v>
      </c>
      <c r="N44" s="471"/>
      <c r="O44" s="471">
        <v>0.5</v>
      </c>
      <c r="P44" s="472">
        <v>0.25</v>
      </c>
      <c r="Q44" s="630">
        <f t="shared" si="6"/>
        <v>0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42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726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46126</v>
      </c>
      <c r="H45" s="624">
        <f t="shared" ca="1" si="5"/>
        <v>182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726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188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46126</v>
      </c>
      <c r="H47" s="624">
        <f t="shared" ca="1" si="5"/>
        <v>182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>
        <v>0.5</v>
      </c>
      <c r="P47" s="472"/>
      <c r="Q47" s="630">
        <f t="shared" si="6"/>
        <v>84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84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187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187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46126</v>
      </c>
      <c r="H50" s="624">
        <f t="shared" ca="1" si="5"/>
        <v>182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186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46126</v>
      </c>
      <c r="H52" s="624">
        <f t="shared" ca="1" si="5"/>
        <v>182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188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232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46126</v>
      </c>
      <c r="H55" s="624">
        <f t="shared" ca="1" si="5"/>
        <v>182</v>
      </c>
      <c r="I55" s="625">
        <v>1</v>
      </c>
      <c r="J55" s="626" t="str">
        <f>VLOOKUP(I55,Secteurs!$A$2:$C$4,3)</f>
        <v>Alexis MABOUNDA</v>
      </c>
      <c r="K55" s="470"/>
      <c r="L55" s="471"/>
      <c r="M55" s="471"/>
      <c r="N55" s="471">
        <v>0.5</v>
      </c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196</v>
      </c>
      <c r="I56" s="625">
        <v>1</v>
      </c>
      <c r="J56" s="626" t="str">
        <f>VLOOKUP(I56,Secteurs!$A$2:$C$4,3)</f>
        <v>Alexis MABOUNDA</v>
      </c>
      <c r="K56" s="470">
        <v>0.25</v>
      </c>
      <c r="L56" s="471"/>
      <c r="M56" s="471">
        <v>0.25</v>
      </c>
      <c r="N56" s="471">
        <v>0.25</v>
      </c>
      <c r="O56" s="471">
        <v>0.25</v>
      </c>
      <c r="P56" s="472"/>
      <c r="Q56" s="630">
        <f t="shared" si="6"/>
        <v>52.5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52.5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46126</v>
      </c>
      <c r="H57" s="624">
        <f t="shared" ca="1" si="5"/>
        <v>182</v>
      </c>
      <c r="I57" s="625">
        <v>1</v>
      </c>
      <c r="J57" s="626" t="str">
        <f>VLOOKUP(I57,Secteurs!$A$2:$C$4,3)</f>
        <v>Alexis MABOUNDA</v>
      </c>
      <c r="K57" s="470">
        <v>0.25</v>
      </c>
      <c r="L57" s="471"/>
      <c r="M57" s="471"/>
      <c r="N57" s="471"/>
      <c r="O57" s="471">
        <v>0.25</v>
      </c>
      <c r="P57" s="472">
        <v>0.5</v>
      </c>
      <c r="Q57" s="630">
        <f t="shared" si="6"/>
        <v>91</v>
      </c>
      <c r="R57" s="631">
        <f t="shared" si="6"/>
        <v>0</v>
      </c>
      <c r="S57" s="631">
        <f t="shared" si="6"/>
        <v>0</v>
      </c>
      <c r="T57" s="640">
        <f t="shared" si="6"/>
        <v>0</v>
      </c>
      <c r="U57" s="640">
        <f t="shared" si="6"/>
        <v>91</v>
      </c>
      <c r="V57" s="641">
        <f t="shared" si="6"/>
        <v>182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46129</v>
      </c>
      <c r="H58" s="624">
        <f t="shared" ca="1" si="5"/>
        <v>179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/>
      <c r="P58" s="472">
        <v>0.5</v>
      </c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0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46129</v>
      </c>
      <c r="H59" s="624">
        <f t="shared" ca="1" si="5"/>
        <v>179</v>
      </c>
      <c r="I59" s="625">
        <v>1</v>
      </c>
      <c r="J59" s="626" t="str">
        <f>VLOOKUP(I59,Secteurs!$A$2:$C$4,3)</f>
        <v>Alexis MABOUNDA</v>
      </c>
      <c r="K59" s="470">
        <v>0.25</v>
      </c>
      <c r="L59" s="471"/>
      <c r="M59" s="471">
        <v>0.5</v>
      </c>
      <c r="N59" s="471"/>
      <c r="O59" s="471">
        <v>0.25</v>
      </c>
      <c r="P59" s="472"/>
      <c r="Q59" s="630">
        <f t="shared" si="6"/>
        <v>63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63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46129</v>
      </c>
      <c r="H60" s="624">
        <f t="shared" ca="1" si="5"/>
        <v>179</v>
      </c>
      <c r="I60" s="625">
        <v>1</v>
      </c>
      <c r="J60" s="626" t="str">
        <f>VLOOKUP(I60,Secteurs!$A$2:$C$4,3)</f>
        <v>Alexis MABOUNDA</v>
      </c>
      <c r="K60" s="470">
        <v>0.25</v>
      </c>
      <c r="L60" s="471"/>
      <c r="M60" s="471"/>
      <c r="N60" s="471"/>
      <c r="O60" s="471">
        <v>0.25</v>
      </c>
      <c r="P60" s="472">
        <v>0.5</v>
      </c>
      <c r="Q60" s="630">
        <f t="shared" si="6"/>
        <v>56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641">
        <f t="shared" si="6"/>
        <v>112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46129</v>
      </c>
      <c r="H61" s="624">
        <f t="shared" ca="1" si="5"/>
        <v>179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46129</v>
      </c>
      <c r="H62" s="624">
        <f ca="1">+IF(A62=1,(+TODAY())-G62,"Sans objet")</f>
        <v>179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/>
      <c r="O62" s="471">
        <v>0.25</v>
      </c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0</v>
      </c>
      <c r="U62" s="640">
        <f t="shared" si="6"/>
        <v>52.5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187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46129</v>
      </c>
      <c r="H64" s="624">
        <f t="shared" ca="1" si="5"/>
        <v>179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/>
      <c r="O64" s="471">
        <v>0.25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0</v>
      </c>
      <c r="U64" s="640">
        <f t="shared" si="6"/>
        <v>45.5</v>
      </c>
      <c r="V64" s="641">
        <f t="shared" si="6"/>
        <v>91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46122</v>
      </c>
      <c r="H65" s="624">
        <f t="shared" ca="1" si="5"/>
        <v>186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46127</v>
      </c>
      <c r="H66" s="624">
        <f t="shared" ca="1" si="5"/>
        <v>181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728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46129</v>
      </c>
      <c r="H67" s="624">
        <f t="shared" ca="1" si="5"/>
        <v>179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46127</v>
      </c>
      <c r="H68" s="624">
        <f t="shared" ref="H68:H137" ca="1" si="10">+IF(A68=1,(+TODAY())-G68,"Sans objet")</f>
        <v>181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0</v>
      </c>
      <c r="V68" s="641">
        <f t="shared" si="11"/>
        <v>210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728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187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46129</v>
      </c>
      <c r="H70" s="624">
        <f t="shared" ca="1" si="10"/>
        <v>179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187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728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187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194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46127</v>
      </c>
      <c r="H74" s="624">
        <f t="shared" ca="1" si="10"/>
        <v>181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46129</v>
      </c>
      <c r="H75" s="624">
        <f t="shared" ca="1" si="10"/>
        <v>179</v>
      </c>
      <c r="I75" s="625">
        <v>3</v>
      </c>
      <c r="J75" s="626" t="str">
        <f>VLOOKUP(I75,Secteurs!$A$2:$C$4,3)</f>
        <v>Armel SOKAMBA</v>
      </c>
      <c r="K75" s="470">
        <v>0.25</v>
      </c>
      <c r="L75" s="471"/>
      <c r="M75" s="471"/>
      <c r="N75" s="471">
        <v>0.5</v>
      </c>
      <c r="O75" s="471">
        <v>0.25</v>
      </c>
      <c r="P75" s="472"/>
      <c r="Q75" s="630">
        <f t="shared" si="11"/>
        <v>42</v>
      </c>
      <c r="R75" s="631">
        <f t="shared" si="11"/>
        <v>0</v>
      </c>
      <c r="S75" s="631">
        <f t="shared" si="11"/>
        <v>0</v>
      </c>
      <c r="T75" s="640">
        <f t="shared" si="11"/>
        <v>84</v>
      </c>
      <c r="U75" s="640">
        <f t="shared" si="11"/>
        <v>42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46129</v>
      </c>
      <c r="H76" s="624">
        <f t="shared" ca="1" si="10"/>
        <v>179</v>
      </c>
      <c r="I76" s="625">
        <v>3</v>
      </c>
      <c r="J76" s="626" t="str">
        <f>VLOOKUP(I76,Secteurs!$A$2:$C$4,3)</f>
        <v>Armel SOKAMBA</v>
      </c>
      <c r="K76" s="470">
        <v>0.25</v>
      </c>
      <c r="L76" s="471"/>
      <c r="M76" s="471"/>
      <c r="N76" s="471"/>
      <c r="O76" s="471">
        <v>0.25</v>
      </c>
      <c r="P76" s="472">
        <v>0.5</v>
      </c>
      <c r="Q76" s="630">
        <f t="shared" si="11"/>
        <v>42</v>
      </c>
      <c r="R76" s="631">
        <f t="shared" si="11"/>
        <v>0</v>
      </c>
      <c r="S76" s="631">
        <f t="shared" si="11"/>
        <v>0</v>
      </c>
      <c r="T76" s="640">
        <f t="shared" si="11"/>
        <v>0</v>
      </c>
      <c r="U76" s="640">
        <f t="shared" si="11"/>
        <v>42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46129</v>
      </c>
      <c r="H77" s="624">
        <f t="shared" ca="1" si="10"/>
        <v>179</v>
      </c>
      <c r="I77" s="625">
        <v>3</v>
      </c>
      <c r="J77" s="626" t="str">
        <f>VLOOKUP(I77,Secteurs!$A$2:$C$4,3)</f>
        <v>Armel SOKAMBA</v>
      </c>
      <c r="K77" s="470">
        <v>0.25</v>
      </c>
      <c r="L77" s="471"/>
      <c r="M77" s="471"/>
      <c r="N77" s="471"/>
      <c r="O77" s="471">
        <v>0.25</v>
      </c>
      <c r="P77" s="472">
        <v>0.5</v>
      </c>
      <c r="Q77" s="630">
        <f t="shared" si="11"/>
        <v>28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28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46129</v>
      </c>
      <c r="H78" s="624">
        <f t="shared" ca="1" si="10"/>
        <v>179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230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193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188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/>
      <c r="O81" s="471">
        <v>0.25</v>
      </c>
      <c r="P81" s="472">
        <v>0.5</v>
      </c>
      <c r="Q81" s="630">
        <f t="shared" si="11"/>
        <v>56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56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46126</v>
      </c>
      <c r="H82" s="624">
        <f t="shared" ca="1" si="10"/>
        <v>182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46129</v>
      </c>
      <c r="H83" s="624">
        <f t="shared" ca="1" si="10"/>
        <v>179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46127</v>
      </c>
      <c r="H84" s="624">
        <f t="shared" ca="1" si="10"/>
        <v>181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/>
      <c r="P84" s="472">
        <v>1</v>
      </c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0</v>
      </c>
      <c r="U84" s="640">
        <f t="shared" si="11"/>
        <v>0</v>
      </c>
      <c r="V84" s="641">
        <f t="shared" si="11"/>
        <v>210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46126</v>
      </c>
      <c r="H85" s="624">
        <f t="shared" ca="1" si="10"/>
        <v>182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46126</v>
      </c>
      <c r="H86" s="624">
        <f t="shared" ca="1" si="10"/>
        <v>182</v>
      </c>
      <c r="I86" s="625">
        <v>1</v>
      </c>
      <c r="J86" s="626" t="str">
        <f>VLOOKUP(I86,Secteurs!$A$2:$C$4,3)</f>
        <v>Alexis MABOUNDA</v>
      </c>
      <c r="K86" s="470"/>
      <c r="L86" s="471">
        <v>0.25</v>
      </c>
      <c r="M86" s="471"/>
      <c r="N86" s="471">
        <v>0.25</v>
      </c>
      <c r="O86" s="471"/>
      <c r="P86" s="472">
        <v>0.5</v>
      </c>
      <c r="Q86" s="630">
        <f t="shared" si="11"/>
        <v>0</v>
      </c>
      <c r="R86" s="631">
        <f t="shared" si="11"/>
        <v>49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46126</v>
      </c>
      <c r="H87" s="624">
        <f t="shared" ca="1" si="10"/>
        <v>182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/>
      <c r="P87" s="472">
        <v>0.5</v>
      </c>
      <c r="Q87" s="630">
        <f t="shared" si="11"/>
        <v>0</v>
      </c>
      <c r="R87" s="631">
        <f t="shared" si="11"/>
        <v>43.75</v>
      </c>
      <c r="S87" s="631">
        <f t="shared" si="11"/>
        <v>0</v>
      </c>
      <c r="T87" s="640">
        <f t="shared" si="11"/>
        <v>43.75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46126</v>
      </c>
      <c r="H88" s="624">
        <f t="shared" ca="1" si="10"/>
        <v>182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/>
      <c r="P88" s="472">
        <v>0.5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84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46126</v>
      </c>
      <c r="H89" s="624">
        <f t="shared" ca="1" si="10"/>
        <v>182</v>
      </c>
      <c r="I89" s="625">
        <v>1</v>
      </c>
      <c r="J89" s="626" t="str">
        <f>VLOOKUP(I89,Secteurs!$A$2:$C$4,3)</f>
        <v>Alexis MABOUNDA</v>
      </c>
      <c r="K89" s="470"/>
      <c r="L89" s="471">
        <v>0.25</v>
      </c>
      <c r="M89" s="471"/>
      <c r="N89" s="471">
        <v>0.25</v>
      </c>
      <c r="O89" s="471"/>
      <c r="P89" s="472">
        <v>0.5</v>
      </c>
      <c r="Q89" s="630">
        <f t="shared" si="11"/>
        <v>0</v>
      </c>
      <c r="R89" s="631">
        <f t="shared" si="11"/>
        <v>45.5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46127</v>
      </c>
      <c r="H90" s="624">
        <f t="shared" ca="1" si="10"/>
        <v>181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46126</v>
      </c>
      <c r="H91" s="624">
        <f t="shared" ca="1" si="10"/>
        <v>182</v>
      </c>
      <c r="I91" s="659">
        <v>1</v>
      </c>
      <c r="J91" s="626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187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46127</v>
      </c>
      <c r="H93" s="624">
        <f t="shared" ca="1" si="10"/>
        <v>181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46120</v>
      </c>
      <c r="H94" s="624">
        <f t="shared" ca="1" si="10"/>
        <v>188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186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187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46127</v>
      </c>
      <c r="H97" s="624">
        <f t="shared" ca="1" si="10"/>
        <v>181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14</v>
      </c>
      <c r="V97" s="641">
        <f t="shared" si="11"/>
        <v>14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46126</v>
      </c>
      <c r="H98" s="624">
        <f t="shared" ca="1" si="10"/>
        <v>182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46129</v>
      </c>
      <c r="H99" s="624">
        <f t="shared" ca="1" si="10"/>
        <v>179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46129</v>
      </c>
      <c r="H100" s="624">
        <f t="shared" ca="1" si="10"/>
        <v>179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46127</v>
      </c>
      <c r="H101" s="624">
        <f t="shared" ca="1" si="10"/>
        <v>181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46129</v>
      </c>
      <c r="H102" s="624">
        <f t="shared" ca="1" si="10"/>
        <v>179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0</v>
      </c>
      <c r="U102" s="640">
        <f t="shared" si="11"/>
        <v>147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623">
        <v>46113</v>
      </c>
      <c r="H103" s="624">
        <f ca="1">+IF(A103=1,(+TODAY())-G103,"Sans objet")</f>
        <v>195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193</v>
      </c>
      <c r="I104" s="625">
        <v>2</v>
      </c>
      <c r="J104" s="626" t="str">
        <f>VLOOKUP(I104,Secteurs!$A$2:$C$4,3)</f>
        <v>Félix OVOURA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46129</v>
      </c>
      <c r="H105" s="624">
        <f t="shared" ca="1" si="10"/>
        <v>179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>
        <v>0.5</v>
      </c>
      <c r="O105" s="471"/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70</v>
      </c>
      <c r="U105" s="640">
        <f t="shared" si="11"/>
        <v>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188</v>
      </c>
      <c r="I106" s="625">
        <v>3</v>
      </c>
      <c r="J106" s="626" t="str">
        <f>VLOOKUP(I106,Secteurs!$A$2:$C$4,3)</f>
        <v>Armel SOKAMBA</v>
      </c>
      <c r="K106" s="470">
        <v>0.25</v>
      </c>
      <c r="L106" s="471"/>
      <c r="M106" s="471"/>
      <c r="N106" s="471"/>
      <c r="O106" s="471">
        <v>0.25</v>
      </c>
      <c r="P106" s="472">
        <v>0.5</v>
      </c>
      <c r="Q106" s="630">
        <f t="shared" si="11"/>
        <v>35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35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46126</v>
      </c>
      <c r="H107" s="624">
        <f t="shared" ca="1" si="10"/>
        <v>182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1"/>
        <v>0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140</v>
      </c>
      <c r="V107" s="641">
        <f t="shared" si="11"/>
        <v>0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187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186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46129</v>
      </c>
      <c r="H110" s="624">
        <f ca="1">+IF(A110=1,(+TODAY())-G110,"Sans objet")</f>
        <v>179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623">
        <v>46114</v>
      </c>
      <c r="H111" s="624">
        <f ca="1">+IF(A111=1,(+TODAY())-G111,"Sans objet")</f>
        <v>194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186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46127</v>
      </c>
      <c r="H113" s="624">
        <f t="shared" ca="1" si="10"/>
        <v>181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46127</v>
      </c>
      <c r="H114" s="624">
        <f t="shared" ca="1" si="10"/>
        <v>181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46127</v>
      </c>
      <c r="H115" s="624">
        <f t="shared" ca="1" si="10"/>
        <v>181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/>
      <c r="P115" s="472">
        <v>1</v>
      </c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641">
        <f t="shared" si="15"/>
        <v>14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187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46126</v>
      </c>
      <c r="H117" s="624">
        <f t="shared" ca="1" si="10"/>
        <v>182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46126</v>
      </c>
      <c r="H118" s="624">
        <f t="shared" ca="1" si="10"/>
        <v>182</v>
      </c>
      <c r="I118" s="664">
        <v>2</v>
      </c>
      <c r="J118" s="626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193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46129</v>
      </c>
      <c r="H120" s="624">
        <f t="shared" ca="1" si="10"/>
        <v>179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46126</v>
      </c>
      <c r="H121" s="624">
        <f t="shared" ca="1" si="10"/>
        <v>182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46126</v>
      </c>
      <c r="H122" s="624">
        <f t="shared" ca="1" si="10"/>
        <v>182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46126</v>
      </c>
      <c r="H123" s="624">
        <f t="shared" ca="1" si="10"/>
        <v>182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46126</v>
      </c>
      <c r="H124" s="624">
        <f t="shared" ca="1" si="10"/>
        <v>182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46126</v>
      </c>
      <c r="H125" s="624">
        <f t="shared" ca="1" si="10"/>
        <v>182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46126</v>
      </c>
      <c r="H126" s="624">
        <f t="shared" ca="1" si="10"/>
        <v>182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46120</v>
      </c>
      <c r="H127" s="624">
        <f t="shared" ca="1" si="10"/>
        <v>188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46126</v>
      </c>
      <c r="H128" s="624">
        <f t="shared" ca="1" si="10"/>
        <v>182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46127</v>
      </c>
      <c r="H129" s="624">
        <f t="shared" ca="1" si="10"/>
        <v>181</v>
      </c>
      <c r="I129" s="625">
        <v>2</v>
      </c>
      <c r="J129" s="626" t="str">
        <f>VLOOKUP(I129,Secteurs!$A$2:$C$4,3)</f>
        <v>Félix OVOURA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46126</v>
      </c>
      <c r="H130" s="624">
        <f ca="1">+IF(A130=1,(+TODAY())-G130,"Sans objet")</f>
        <v>182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49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46126</v>
      </c>
      <c r="H131" s="624">
        <f ca="1">+IF(A131=1,(+TODAY())-G131,"Sans objet")</f>
        <v>182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187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196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196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/>
      <c r="P134" s="472">
        <v>0.5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63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188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188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46127</v>
      </c>
      <c r="H137" s="674">
        <f t="shared" ca="1" si="10"/>
        <v>181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42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46127</v>
      </c>
      <c r="H138" s="624">
        <f ca="1">+IF(A138=1,(+TODAY())-G138,"Sans objet")</f>
        <v>181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46129</v>
      </c>
      <c r="H139" s="624">
        <f t="shared" ref="H139:H149" ca="1" si="18">+IF(A139=1,(+TODAY())-G139,"Sans objet")</f>
        <v>179</v>
      </c>
      <c r="I139" s="625">
        <v>2</v>
      </c>
      <c r="J139" s="626" t="str">
        <f>VLOOKUP(I139,Secteurs!$A$2:$C$4,3)</f>
        <v>Félix OVOURA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46129</v>
      </c>
      <c r="H140" s="624">
        <f t="shared" ca="1" si="18"/>
        <v>179</v>
      </c>
      <c r="I140" s="625">
        <v>2</v>
      </c>
      <c r="J140" s="626" t="str">
        <f>VLOOKUP(I140,Secteurs!$A$2:$C$4,3)</f>
        <v>Félix OVOURA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46127</v>
      </c>
      <c r="H141" s="624">
        <f t="shared" ca="1" si="18"/>
        <v>181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188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187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187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46127</v>
      </c>
      <c r="H145" s="624">
        <f t="shared" ca="1" si="18"/>
        <v>181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46129</v>
      </c>
      <c r="H146" s="624">
        <f t="shared" ca="1" si="18"/>
        <v>179</v>
      </c>
      <c r="I146" s="625">
        <v>1</v>
      </c>
      <c r="J146" s="626" t="str">
        <f>VLOOKUP(I146,Secteurs!$A$2:$C$4,3)</f>
        <v>Alexis MABOUNDA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6"/>
        <v>1</v>
      </c>
      <c r="B147" s="669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46127</v>
      </c>
      <c r="H147" s="624">
        <f t="shared" ca="1" si="18"/>
        <v>181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46120</v>
      </c>
      <c r="H148" s="624">
        <f t="shared" ca="1" si="18"/>
        <v>188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/>
      <c r="N148" s="676"/>
      <c r="O148" s="676">
        <v>0.5</v>
      </c>
      <c r="P148" s="677"/>
      <c r="Q148" s="630">
        <f t="shared" si="15"/>
        <v>17.5</v>
      </c>
      <c r="R148" s="631">
        <f t="shared" si="15"/>
        <v>0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6"/>
        <v>1</v>
      </c>
      <c r="B149" s="669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46120</v>
      </c>
      <c r="H149" s="624">
        <f t="shared" ca="1" si="18"/>
        <v>188</v>
      </c>
      <c r="I149" s="625">
        <v>2</v>
      </c>
      <c r="J149" s="626" t="str">
        <f>VLOOKUP(I149,Secteurs!$A$2:$C$4,3)</f>
        <v>Félix OVOURA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148</v>
      </c>
      <c r="B151" s="341"/>
      <c r="C151" s="341"/>
      <c r="D151" s="404"/>
      <c r="E151" s="342">
        <f>SUBTOTAL(9,E2:E150)</f>
        <v>3005</v>
      </c>
      <c r="F151" s="456">
        <f>SUBTOTAL(9,F2:F150)</f>
        <v>21035</v>
      </c>
      <c r="G151" s="343"/>
      <c r="H151" s="690">
        <f ca="1">(SUBTOTAL(9,H2:H150))/A151</f>
        <v>183.86486486486487</v>
      </c>
      <c r="I151" s="345"/>
      <c r="J151" s="345"/>
      <c r="K151" s="346">
        <f>(SUBTOTAL(9,K2:K150))/P$161</f>
        <v>0.47844827586206895</v>
      </c>
      <c r="L151" s="347">
        <f>(SUBTOTAL(9,L2:L150))/Q$161</f>
        <v>0.5083333333333333</v>
      </c>
      <c r="M151" s="347">
        <f>(SUBTOTAL(9,M2:M150))/S$161</f>
        <v>0.5092592592592593</v>
      </c>
      <c r="N151" s="347">
        <f>(SUBTOTAL(9,N2:N150))/T$161</f>
        <v>0.46250000000000002</v>
      </c>
      <c r="O151" s="347">
        <f>(SUBTOTAL(9,O2:O150))/U$161</f>
        <v>0.48161764705882354</v>
      </c>
      <c r="P151" s="348">
        <f>(SUBTOTAL(9,P2:P150))/V$161</f>
        <v>0.57971014492753625</v>
      </c>
      <c r="Q151" s="457">
        <f t="shared" ref="Q151:V151" si="20">SUBTOTAL(9,Q2:Q150)</f>
        <v>3685.5</v>
      </c>
      <c r="R151" s="457">
        <f t="shared" si="20"/>
        <v>1741.25</v>
      </c>
      <c r="S151" s="457">
        <f t="shared" si="20"/>
        <v>1613.5</v>
      </c>
      <c r="T151" s="457">
        <f t="shared" si="20"/>
        <v>2329.25</v>
      </c>
      <c r="U151" s="457">
        <f t="shared" si="20"/>
        <v>5169.5</v>
      </c>
      <c r="V151" s="457">
        <f t="shared" si="20"/>
        <v>6496</v>
      </c>
      <c r="W151" s="455">
        <f t="shared" si="14"/>
        <v>21035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0.1752079866888519</v>
      </c>
      <c r="R152" s="460">
        <f>R151/F151</f>
        <v>8.277870216306156E-2</v>
      </c>
      <c r="S152" s="460">
        <f>S151/F151</f>
        <v>7.6705490848585689E-2</v>
      </c>
      <c r="T152" s="460">
        <f>T151/F151</f>
        <v>0.11073211314475874</v>
      </c>
      <c r="U152" s="460">
        <f>U151/F151</f>
        <v>0.24575707154742096</v>
      </c>
      <c r="V152" s="460">
        <f>V151/F151</f>
        <v>0.30881863560732115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3685.5</v>
      </c>
      <c r="C155" s="360"/>
      <c r="D155" s="407"/>
      <c r="E155" s="691">
        <f>B155/$F$151</f>
        <v>0.1752079866888519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19</v>
      </c>
      <c r="Q155" s="711">
        <f t="shared" si="21"/>
        <v>11</v>
      </c>
      <c r="R155" s="712">
        <f>+P155+Q155</f>
        <v>30</v>
      </c>
      <c r="S155" s="712">
        <f t="shared" ref="S155:V158" si="22">+SUMIF(M$2:M$150,$O155,$A$2:$A$150)</f>
        <v>7</v>
      </c>
      <c r="T155" s="712">
        <f t="shared" si="22"/>
        <v>12</v>
      </c>
      <c r="U155" s="712">
        <f t="shared" si="22"/>
        <v>17</v>
      </c>
      <c r="V155" s="712">
        <f t="shared" si="22"/>
        <v>10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1741.25</v>
      </c>
      <c r="C156" s="369"/>
      <c r="D156" s="408"/>
      <c r="E156" s="692">
        <f t="shared" ref="E156" si="23">B156/$F$151</f>
        <v>8.277870216306156E-2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32</v>
      </c>
      <c r="Q156" s="711">
        <f t="shared" si="21"/>
        <v>13</v>
      </c>
      <c r="R156" s="712">
        <f t="shared" ref="R156:R158" si="24">+P156+Q156</f>
        <v>45</v>
      </c>
      <c r="S156" s="712">
        <f t="shared" si="22"/>
        <v>16</v>
      </c>
      <c r="T156" s="712">
        <f t="shared" si="22"/>
        <v>25</v>
      </c>
      <c r="U156" s="712">
        <f t="shared" si="22"/>
        <v>45</v>
      </c>
      <c r="V156" s="712">
        <f t="shared" si="22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98" t="s">
        <v>24</v>
      </c>
      <c r="B157" s="360">
        <f>B155+B156</f>
        <v>5426.75</v>
      </c>
      <c r="C157" s="360"/>
      <c r="D157" s="407"/>
      <c r="E157" s="699">
        <f>B157/$F$151</f>
        <v>0.2579866888519135</v>
      </c>
      <c r="F157" s="700">
        <f>+E157-R162</f>
        <v>-3.2553851688627067E-2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75">
      <c r="A158" s="698" t="s">
        <v>26</v>
      </c>
      <c r="B158" s="360">
        <f>S151</f>
        <v>1613.5</v>
      </c>
      <c r="C158" s="360"/>
      <c r="D158" s="407"/>
      <c r="E158" s="699">
        <f>B158/$F$151</f>
        <v>7.6705490848585689E-2</v>
      </c>
      <c r="F158" s="700">
        <f>+E158-S162</f>
        <v>-1.6199914556819725E-2</v>
      </c>
      <c r="G158" s="374"/>
      <c r="H158" s="374"/>
      <c r="I158" s="375"/>
      <c r="J158" s="375"/>
      <c r="O158" s="709">
        <v>1</v>
      </c>
      <c r="P158" s="710">
        <f t="shared" si="21"/>
        <v>7</v>
      </c>
      <c r="Q158" s="711">
        <f t="shared" si="21"/>
        <v>6</v>
      </c>
      <c r="R158" s="712">
        <f t="shared" si="24"/>
        <v>13</v>
      </c>
      <c r="S158" s="712">
        <f t="shared" si="22"/>
        <v>4</v>
      </c>
      <c r="T158" s="712">
        <f t="shared" si="22"/>
        <v>3</v>
      </c>
      <c r="U158" s="712">
        <f t="shared" si="22"/>
        <v>6</v>
      </c>
      <c r="V158" s="712">
        <f t="shared" si="22"/>
        <v>16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698" t="s">
        <v>27</v>
      </c>
      <c r="B159" s="360">
        <f>T151</f>
        <v>2329.25</v>
      </c>
      <c r="C159" s="360"/>
      <c r="D159" s="407"/>
      <c r="E159" s="699">
        <f>B159/$F$151</f>
        <v>0.11073211314475874</v>
      </c>
      <c r="F159" s="700">
        <f>+E159-T162</f>
        <v>-1.426788685524126E-2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0.47844827586206895</v>
      </c>
      <c r="Q159" s="715">
        <f t="shared" ref="Q159:T159" si="25">+SUMPRODUCT($O$155:$O$158,Q155:Q158)/Q161</f>
        <v>0.5083333333333333</v>
      </c>
      <c r="R159" s="716">
        <f t="shared" si="25"/>
        <v>0.48863636363636365</v>
      </c>
      <c r="S159" s="716">
        <f>+SUMPRODUCT($O$155:$O$158,S155:S158)/S161</f>
        <v>0.5092592592592593</v>
      </c>
      <c r="T159" s="716">
        <f t="shared" si="25"/>
        <v>0.46250000000000002</v>
      </c>
      <c r="U159" s="716">
        <f>+SUMPRODUCT($O$155:$O$158,U155:U158)/U161</f>
        <v>0.48161764705882354</v>
      </c>
      <c r="V159" s="716">
        <f>+SUMPRODUCT($O$155:$O$158,V155:V158)/V161</f>
        <v>0.57971014492753625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698" t="s">
        <v>28</v>
      </c>
      <c r="B160" s="360">
        <f>U151</f>
        <v>5169.5</v>
      </c>
      <c r="C160" s="360"/>
      <c r="D160" s="407"/>
      <c r="E160" s="699">
        <f>B160/$F$151</f>
        <v>0.24575707154742096</v>
      </c>
      <c r="F160" s="700">
        <f>+E160-U162</f>
        <v>2.4473287763637191E-2</v>
      </c>
      <c r="G160" s="374"/>
      <c r="H160" s="374"/>
      <c r="I160" s="375" t="s">
        <v>274</v>
      </c>
      <c r="J160" s="375"/>
      <c r="O160" s="713"/>
      <c r="P160" s="693">
        <f>+K151</f>
        <v>0.47844827586206895</v>
      </c>
      <c r="Q160" s="694">
        <f>+L151</f>
        <v>0.5083333333333333</v>
      </c>
      <c r="R160" s="717">
        <f>+(P160*P161+Q160*Q161)/R161</f>
        <v>0.48863636363636365</v>
      </c>
      <c r="S160" s="717">
        <f>+M151</f>
        <v>0.5092592592592593</v>
      </c>
      <c r="T160" s="717">
        <f>+N151</f>
        <v>0.46250000000000002</v>
      </c>
      <c r="U160" s="717">
        <f>+O151</f>
        <v>0.48161764705882354</v>
      </c>
      <c r="V160" s="717">
        <f>+P151</f>
        <v>0.57971014492753625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29</v>
      </c>
      <c r="B161" s="360">
        <f>V151</f>
        <v>6496</v>
      </c>
      <c r="C161" s="360"/>
      <c r="D161" s="407"/>
      <c r="E161" s="699">
        <f>B161/$F$151</f>
        <v>0.30881863560732115</v>
      </c>
      <c r="F161" s="700">
        <f>+E161-V162</f>
        <v>3.8548365337050861E-2</v>
      </c>
      <c r="G161" s="374"/>
      <c r="H161" s="374"/>
      <c r="I161" s="375"/>
      <c r="J161" s="375"/>
      <c r="N161" s="697">
        <f>+A151</f>
        <v>148</v>
      </c>
      <c r="O161" s="718" t="s">
        <v>272</v>
      </c>
      <c r="P161" s="719">
        <f>SUM(P155:P158)</f>
        <v>58</v>
      </c>
      <c r="Q161" s="719">
        <f>SUM(Q155:Q158)</f>
        <v>30</v>
      </c>
      <c r="R161" s="720">
        <f>SUM(R155:R158)</f>
        <v>88</v>
      </c>
      <c r="S161" s="719">
        <f>SUM(S155:S158)</f>
        <v>27</v>
      </c>
      <c r="T161" s="719">
        <f t="shared" ref="T161" si="26">SUM(T155:T158)</f>
        <v>40</v>
      </c>
      <c r="U161" s="719">
        <f>SUM(U155:U158)</f>
        <v>68</v>
      </c>
      <c r="V161" s="719">
        <f>SUM(V155:V158)</f>
        <v>69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701" t="s">
        <v>30</v>
      </c>
      <c r="B162" s="702">
        <f>SUM(B157:B161)</f>
        <v>21035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0.1875</v>
      </c>
      <c r="Q162" s="696">
        <f t="shared" ref="Q162:V162" si="27">+(Q160*Q161)/$N$161</f>
        <v>0.10304054054054054</v>
      </c>
      <c r="R162" s="699">
        <f>+Q162+P162</f>
        <v>0.29054054054054057</v>
      </c>
      <c r="S162" s="699">
        <f t="shared" si="27"/>
        <v>9.2905405405405414E-2</v>
      </c>
      <c r="T162" s="699">
        <f t="shared" si="27"/>
        <v>0.125</v>
      </c>
      <c r="U162" s="699">
        <f t="shared" si="27"/>
        <v>0.22128378378378377</v>
      </c>
      <c r="V162" s="699">
        <f t="shared" si="27"/>
        <v>0.27027027027027029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B1:W166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49">
    <cfRule type="cellIs" dxfId="227" priority="1" operator="lessThan">
      <formula>7</formula>
    </cfRule>
    <cfRule type="cellIs" dxfId="226" priority="2" operator="between">
      <formula>14</formula>
      <formula>7</formula>
    </cfRule>
    <cfRule type="cellIs" dxfId="225" priority="3" operator="greaterThan">
      <formula>14</formula>
    </cfRule>
  </conditionalFormatting>
  <conditionalFormatting sqref="H151">
    <cfRule type="cellIs" dxfId="224" priority="4" operator="lessThan">
      <formula>7</formula>
    </cfRule>
    <cfRule type="cellIs" dxfId="223" priority="5" operator="between">
      <formula>14</formula>
      <formula>7</formula>
    </cfRule>
    <cfRule type="cellIs" dxfId="22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6F99-7C77-4A24-AC88-AF7270AAC7F8}">
  <dimension ref="A1:BT171"/>
  <sheetViews>
    <sheetView zoomScaleNormal="100" workbookViewId="0">
      <pane xSplit="6" ySplit="1" topLeftCell="Y15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46136</v>
      </c>
      <c r="H2" s="624">
        <f ca="1">+IF(A2=1,(+TODAY())-G2,"Sans objet")</f>
        <v>172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35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14</v>
      </c>
      <c r="AB2" s="636">
        <v>0.18</v>
      </c>
      <c r="AC2" s="637">
        <v>0.1</v>
      </c>
      <c r="AD2" s="638">
        <f t="shared" ref="AD2:AD5" si="3">SUM(AB2:AC2)</f>
        <v>0.28000000000000003</v>
      </c>
      <c r="AE2" s="643">
        <v>6.4000000000000001E-2</v>
      </c>
      <c r="AF2" s="639">
        <v>0.16900000000000001</v>
      </c>
      <c r="AG2" s="639">
        <v>0.24</v>
      </c>
      <c r="AH2" s="639">
        <v>0.247</v>
      </c>
      <c r="AI2" s="602">
        <f>SUM(AD2:AH2)</f>
        <v>1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46134</v>
      </c>
      <c r="H3" s="624">
        <f t="shared" ref="H3:H67" ca="1" si="5">+IF(A3=1,(+TODAY())-G3,"Sans objet")</f>
        <v>174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15</v>
      </c>
      <c r="AB3" s="636">
        <v>0.19</v>
      </c>
      <c r="AC3" s="637">
        <v>0.08</v>
      </c>
      <c r="AD3" s="638">
        <f t="shared" si="3"/>
        <v>0.27</v>
      </c>
      <c r="AE3" s="643">
        <v>7.2999999999999995E-2</v>
      </c>
      <c r="AF3" s="639">
        <v>0.14099999999999999</v>
      </c>
      <c r="AG3" s="639">
        <v>0.246</v>
      </c>
      <c r="AH3" s="639">
        <v>0.27</v>
      </c>
      <c r="AI3" s="602">
        <f>SUM(AD3:AH3)</f>
        <v>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46135</v>
      </c>
      <c r="H4" s="624">
        <f t="shared" ca="1" si="5"/>
        <v>173</v>
      </c>
      <c r="I4" s="625">
        <v>2</v>
      </c>
      <c r="J4" s="626" t="str">
        <f>VLOOKUP(I4,Secteurs!$A$2:$C$4,3)</f>
        <v>Félix OVOURA</v>
      </c>
      <c r="K4" s="470"/>
      <c r="L4" s="471"/>
      <c r="M4" s="471"/>
      <c r="N4" s="471"/>
      <c r="O4" s="471">
        <v>1</v>
      </c>
      <c r="P4" s="472"/>
      <c r="Q4" s="630">
        <f t="shared" si="6"/>
        <v>0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378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16</v>
      </c>
      <c r="AB4" s="636">
        <v>0.18</v>
      </c>
      <c r="AC4" s="637">
        <v>0.08</v>
      </c>
      <c r="AD4" s="638">
        <f t="shared" si="3"/>
        <v>0.26</v>
      </c>
      <c r="AE4" s="643">
        <v>7.6999999999999999E-2</v>
      </c>
      <c r="AF4" s="639">
        <v>0.111</v>
      </c>
      <c r="AG4" s="639">
        <v>0.246</v>
      </c>
      <c r="AH4" s="639">
        <v>0.309</v>
      </c>
      <c r="AI4" s="602">
        <f>SUM(AD4:AH4)</f>
        <v>1.0029999999999999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46134</v>
      </c>
      <c r="H5" s="624">
        <f t="shared" ca="1" si="5"/>
        <v>174</v>
      </c>
      <c r="I5" s="625">
        <v>2</v>
      </c>
      <c r="J5" s="626" t="str">
        <f>VLOOKUP(I5,Secteurs!$A$2:$C$4,3)</f>
        <v>Félix OVOURA</v>
      </c>
      <c r="K5" s="470"/>
      <c r="L5" s="471"/>
      <c r="M5" s="471"/>
      <c r="N5" s="471"/>
      <c r="O5" s="471">
        <v>1</v>
      </c>
      <c r="P5" s="472"/>
      <c r="Q5" s="630">
        <f t="shared" si="6"/>
        <v>0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210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17</v>
      </c>
      <c r="AB5" s="636">
        <v>0.22</v>
      </c>
      <c r="AC5" s="637">
        <v>0.12</v>
      </c>
      <c r="AD5" s="638">
        <f t="shared" si="3"/>
        <v>0.33999999999999997</v>
      </c>
      <c r="AE5" s="643">
        <v>7.5999999999999998E-2</v>
      </c>
      <c r="AF5" s="639">
        <v>0.114</v>
      </c>
      <c r="AG5" s="639">
        <v>0.23899999999999999</v>
      </c>
      <c r="AH5" s="639">
        <v>0.23499999999999999</v>
      </c>
      <c r="AI5" s="602">
        <f>SUM(AD5:AH5)</f>
        <v>1.004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46133</v>
      </c>
      <c r="H6" s="624">
        <f t="shared" ca="1" si="5"/>
        <v>175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154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4.0000000000000008E-2</v>
      </c>
      <c r="AC6" s="603">
        <f>AC5-AC4</f>
        <v>3.9999999999999994E-2</v>
      </c>
      <c r="AD6" s="603">
        <f t="shared" ref="AD6" si="8">AD5-AD4</f>
        <v>7.999999999999996E-2</v>
      </c>
      <c r="AE6" s="603">
        <f>AE5-AE4</f>
        <v>-1.0000000000000009E-3</v>
      </c>
      <c r="AF6" s="603">
        <f>AF5-AF4</f>
        <v>3.0000000000000027E-3</v>
      </c>
      <c r="AG6" s="603">
        <f>AG5-AG4</f>
        <v>-7.0000000000000062E-3</v>
      </c>
      <c r="AH6" s="603">
        <f>AH5-AH4</f>
        <v>-7.400000000000001E-2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46133</v>
      </c>
      <c r="H7" s="624">
        <f t="shared" ca="1" si="5"/>
        <v>175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400">
        <v>30</v>
      </c>
      <c r="F8" s="622">
        <f t="shared" si="0"/>
        <v>210</v>
      </c>
      <c r="G8" s="424">
        <v>46133</v>
      </c>
      <c r="H8" s="624">
        <f t="shared" ca="1" si="5"/>
        <v>175</v>
      </c>
      <c r="I8" s="625">
        <v>2</v>
      </c>
      <c r="J8" s="626" t="str">
        <f>VLOOKUP(I8,Secteurs!$A$2:$C$4,3)</f>
        <v>Félix OVOURA</v>
      </c>
      <c r="K8" s="470">
        <v>0.75</v>
      </c>
      <c r="L8" s="471"/>
      <c r="M8" s="471"/>
      <c r="N8" s="471"/>
      <c r="O8" s="471">
        <v>0.25</v>
      </c>
      <c r="P8" s="472"/>
      <c r="Q8" s="630">
        <f t="shared" si="6"/>
        <v>157.5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52.5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0"/>
        <v>112</v>
      </c>
      <c r="G9" s="424">
        <v>46135</v>
      </c>
      <c r="H9" s="624">
        <f t="shared" ca="1" si="5"/>
        <v>173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0</v>
      </c>
      <c r="V9" s="641">
        <f t="shared" si="1"/>
        <v>56</v>
      </c>
      <c r="W9" s="642">
        <f t="shared" si="7"/>
        <v>112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400">
        <v>16</v>
      </c>
      <c r="F10" s="622">
        <f t="shared" si="0"/>
        <v>112</v>
      </c>
      <c r="G10" s="424">
        <v>46133</v>
      </c>
      <c r="H10" s="624">
        <f t="shared" ca="1" si="5"/>
        <v>175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56</v>
      </c>
      <c r="R10" s="631">
        <f t="shared" si="1"/>
        <v>0</v>
      </c>
      <c r="S10" s="631">
        <f t="shared" si="1"/>
        <v>56</v>
      </c>
      <c r="T10" s="640">
        <f t="shared" si="1"/>
        <v>0</v>
      </c>
      <c r="U10" s="640">
        <f t="shared" si="1"/>
        <v>0</v>
      </c>
      <c r="V10" s="641">
        <f t="shared" si="1"/>
        <v>0</v>
      </c>
      <c r="W10" s="642">
        <f t="shared" si="7"/>
        <v>112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400">
        <v>20</v>
      </c>
      <c r="F11" s="622">
        <f t="shared" si="0"/>
        <v>140</v>
      </c>
      <c r="G11" s="424">
        <v>46133</v>
      </c>
      <c r="H11" s="624">
        <f t="shared" ca="1" si="5"/>
        <v>175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140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140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46135</v>
      </c>
      <c r="H12" s="624">
        <f t="shared" ca="1" si="5"/>
        <v>173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35</v>
      </c>
      <c r="D13" s="644" t="s">
        <v>36</v>
      </c>
      <c r="E13" s="621">
        <v>10</v>
      </c>
      <c r="F13" s="622">
        <f t="shared" si="0"/>
        <v>70</v>
      </c>
      <c r="G13" s="424">
        <v>46135</v>
      </c>
      <c r="H13" s="624">
        <f t="shared" ca="1" si="5"/>
        <v>173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35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0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12</v>
      </c>
      <c r="F14" s="622">
        <f t="shared" si="0"/>
        <v>84</v>
      </c>
      <c r="G14" s="424">
        <v>46133</v>
      </c>
      <c r="H14" s="624">
        <f t="shared" ca="1" si="5"/>
        <v>175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42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0</v>
      </c>
      <c r="V14" s="641">
        <f t="shared" si="1"/>
        <v>42</v>
      </c>
      <c r="W14" s="642">
        <f t="shared" si="7"/>
        <v>84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0"/>
        <v>70</v>
      </c>
      <c r="G15" s="424">
        <v>46134</v>
      </c>
      <c r="H15" s="624">
        <f t="shared" ca="1" si="5"/>
        <v>174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35</v>
      </c>
      <c r="V15" s="641">
        <f t="shared" si="1"/>
        <v>35</v>
      </c>
      <c r="W15" s="642">
        <f t="shared" si="7"/>
        <v>70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24</v>
      </c>
      <c r="F16" s="622">
        <f t="shared" si="0"/>
        <v>168</v>
      </c>
      <c r="G16" s="424">
        <v>46133</v>
      </c>
      <c r="H16" s="624">
        <f t="shared" ca="1" si="5"/>
        <v>175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>
        <v>0.25</v>
      </c>
      <c r="N16" s="471"/>
      <c r="O16" s="471">
        <v>0.25</v>
      </c>
      <c r="P16" s="472"/>
      <c r="Q16" s="630">
        <f t="shared" si="6"/>
        <v>84</v>
      </c>
      <c r="R16" s="631">
        <f t="shared" si="1"/>
        <v>0</v>
      </c>
      <c r="S16" s="631">
        <f t="shared" si="1"/>
        <v>42</v>
      </c>
      <c r="T16" s="640">
        <f t="shared" si="1"/>
        <v>0</v>
      </c>
      <c r="U16" s="640">
        <f t="shared" si="1"/>
        <v>42</v>
      </c>
      <c r="V16" s="641">
        <f t="shared" si="1"/>
        <v>0</v>
      </c>
      <c r="W16" s="642">
        <f t="shared" si="7"/>
        <v>168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0"/>
        <v>210</v>
      </c>
      <c r="G17" s="623">
        <v>46134</v>
      </c>
      <c r="H17" s="624">
        <f t="shared" ca="1" si="5"/>
        <v>174</v>
      </c>
      <c r="I17" s="625">
        <v>1</v>
      </c>
      <c r="J17" s="626" t="str">
        <f>VLOOKUP(I17,Secteurs!$A$2:$C$4,3)</f>
        <v>Alexis MABOUNDA</v>
      </c>
      <c r="K17" s="470"/>
      <c r="L17" s="471"/>
      <c r="M17" s="471">
        <v>0.5</v>
      </c>
      <c r="N17" s="471"/>
      <c r="O17" s="471">
        <v>0.5</v>
      </c>
      <c r="P17" s="472"/>
      <c r="Q17" s="630">
        <f t="shared" si="6"/>
        <v>0</v>
      </c>
      <c r="R17" s="631">
        <f t="shared" si="1"/>
        <v>0</v>
      </c>
      <c r="S17" s="631">
        <f t="shared" si="1"/>
        <v>105</v>
      </c>
      <c r="T17" s="640">
        <f t="shared" si="1"/>
        <v>0</v>
      </c>
      <c r="U17" s="640">
        <f t="shared" si="1"/>
        <v>105</v>
      </c>
      <c r="V17" s="641">
        <f t="shared" si="1"/>
        <v>0</v>
      </c>
      <c r="W17" s="642">
        <f t="shared" si="7"/>
        <v>210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424">
        <v>46134</v>
      </c>
      <c r="H18" s="624">
        <f t="shared" ca="1" si="5"/>
        <v>174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424">
        <v>46135</v>
      </c>
      <c r="H19" s="624">
        <f t="shared" ca="1" si="5"/>
        <v>173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424">
        <v>46134</v>
      </c>
      <c r="H20" s="624">
        <f t="shared" ca="1" si="5"/>
        <v>174</v>
      </c>
      <c r="I20" s="625">
        <v>3</v>
      </c>
      <c r="J20" s="626" t="str">
        <f>VLOOKUP(I20,Secteurs!$A$2:$C$4,3)</f>
        <v>Armel SOKAMBA</v>
      </c>
      <c r="K20" s="470">
        <v>1</v>
      </c>
      <c r="L20" s="471"/>
      <c r="M20" s="471"/>
      <c r="N20" s="471"/>
      <c r="O20" s="471"/>
      <c r="P20" s="472"/>
      <c r="Q20" s="630">
        <f t="shared" si="6"/>
        <v>168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0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0"/>
        <v>161</v>
      </c>
      <c r="G21" s="424">
        <v>46133</v>
      </c>
      <c r="H21" s="624">
        <f t="shared" ca="1" si="5"/>
        <v>175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80.5</v>
      </c>
      <c r="V21" s="641">
        <f t="shared" si="1"/>
        <v>0</v>
      </c>
      <c r="W21" s="642">
        <f t="shared" si="7"/>
        <v>161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424">
        <v>46136</v>
      </c>
      <c r="H22" s="624">
        <f t="shared" ca="1" si="5"/>
        <v>172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424">
        <v>46136</v>
      </c>
      <c r="H23" s="624">
        <f t="shared" ca="1" si="5"/>
        <v>172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140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424">
        <v>46133</v>
      </c>
      <c r="H24" s="624">
        <f t="shared" ca="1" si="5"/>
        <v>175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1"/>
        <v>0</v>
      </c>
      <c r="S24" s="631">
        <f t="shared" si="1"/>
        <v>0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424">
        <v>46133</v>
      </c>
      <c r="H25" s="624">
        <f t="shared" ca="1" si="5"/>
        <v>175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77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0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424">
        <v>46134</v>
      </c>
      <c r="H26" s="624">
        <f t="shared" ca="1" si="5"/>
        <v>174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0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0</v>
      </c>
      <c r="U27" s="640">
        <f t="shared" si="1"/>
        <v>0</v>
      </c>
      <c r="V27" s="641">
        <f t="shared" si="1"/>
        <v>0</v>
      </c>
      <c r="W27" s="642">
        <f t="shared" si="7"/>
        <v>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22</v>
      </c>
      <c r="F28" s="622">
        <f t="shared" si="0"/>
        <v>154</v>
      </c>
      <c r="G28" s="424">
        <v>46133</v>
      </c>
      <c r="H28" s="624">
        <f t="shared" ca="1" si="5"/>
        <v>175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77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77</v>
      </c>
      <c r="V28" s="641">
        <f t="shared" si="1"/>
        <v>0</v>
      </c>
      <c r="W28" s="642">
        <f t="shared" si="7"/>
        <v>154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0"/>
        <v>210</v>
      </c>
      <c r="G29" s="623">
        <v>46133</v>
      </c>
      <c r="H29" s="624">
        <f t="shared" ca="1" si="5"/>
        <v>175</v>
      </c>
      <c r="I29" s="625">
        <v>3</v>
      </c>
      <c r="J29" s="626" t="str">
        <f>VLOOKUP(I29,Secteurs!$A$2:$C$4,3)</f>
        <v>Armel SOKAMBA</v>
      </c>
      <c r="K29" s="470">
        <v>1</v>
      </c>
      <c r="L29" s="471"/>
      <c r="M29" s="471"/>
      <c r="N29" s="471"/>
      <c r="O29" s="471"/>
      <c r="P29" s="472"/>
      <c r="Q29" s="630">
        <f t="shared" si="6"/>
        <v>210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0</v>
      </c>
      <c r="V29" s="641">
        <f t="shared" si="1"/>
        <v>0</v>
      </c>
      <c r="W29" s="642">
        <f t="shared" si="7"/>
        <v>210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46134</v>
      </c>
      <c r="H30" s="624">
        <f t="shared" ca="1" si="5"/>
        <v>174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0.25</v>
      </c>
      <c r="O30" s="471">
        <v>0.25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49</v>
      </c>
      <c r="U30" s="640">
        <f t="shared" si="1"/>
        <v>49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46134</v>
      </c>
      <c r="H31" s="624">
        <f t="shared" ca="1" si="5"/>
        <v>174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46134</v>
      </c>
      <c r="H32" s="624">
        <f t="shared" ca="1" si="5"/>
        <v>174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0"/>
        <v>140</v>
      </c>
      <c r="G33" s="623">
        <v>46135</v>
      </c>
      <c r="H33" s="624">
        <f t="shared" ca="1" si="5"/>
        <v>173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/>
      <c r="O33" s="471"/>
      <c r="P33" s="472">
        <v>0.5</v>
      </c>
      <c r="Q33" s="630">
        <f t="shared" si="6"/>
        <v>70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0</v>
      </c>
      <c r="V33" s="641">
        <f t="shared" si="1"/>
        <v>70</v>
      </c>
      <c r="W33" s="642">
        <f t="shared" si="7"/>
        <v>140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52</v>
      </c>
      <c r="F34" s="622">
        <f t="shared" si="0"/>
        <v>364</v>
      </c>
      <c r="G34" s="424">
        <v>46133</v>
      </c>
      <c r="H34" s="624">
        <f t="shared" ca="1" si="5"/>
        <v>175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182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182</v>
      </c>
      <c r="V34" s="641">
        <f t="shared" si="1"/>
        <v>0</v>
      </c>
      <c r="W34" s="642">
        <f t="shared" si="7"/>
        <v>364</v>
      </c>
      <c r="X34" s="598"/>
      <c r="Y34" s="635">
        <f t="shared" si="2"/>
        <v>0</v>
      </c>
      <c r="AB34" s="898"/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424">
        <v>46133</v>
      </c>
      <c r="H35" s="624">
        <f t="shared" ca="1" si="5"/>
        <v>175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424">
        <v>46136</v>
      </c>
      <c r="H36" s="624">
        <f t="shared" ca="1" si="5"/>
        <v>172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4</v>
      </c>
      <c r="F37" s="622">
        <f t="shared" si="0"/>
        <v>28</v>
      </c>
      <c r="G37" s="424">
        <v>46134</v>
      </c>
      <c r="H37" s="624">
        <f t="shared" ca="1" si="5"/>
        <v>174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28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28</v>
      </c>
      <c r="X37" s="598"/>
      <c r="Y37" s="635">
        <f t="shared" si="2"/>
        <v>0</v>
      </c>
      <c r="AB37" s="899"/>
      <c r="AC37" s="899"/>
      <c r="AD37" s="899"/>
      <c r="AE37" s="899"/>
      <c r="AF37" s="899"/>
      <c r="AG37" s="899"/>
      <c r="AH37" s="899"/>
      <c r="AI37" s="899"/>
    </row>
    <row r="38" spans="1:35" ht="15.7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424">
        <v>46133</v>
      </c>
      <c r="H38" s="624">
        <f t="shared" ca="1" si="5"/>
        <v>175</v>
      </c>
      <c r="I38" s="625">
        <v>2</v>
      </c>
      <c r="J38" s="626" t="str">
        <f>VLOOKUP(I38,Secteurs!$A$2:$C$4,3)</f>
        <v>Félix OVOURA</v>
      </c>
      <c r="K38" s="470">
        <v>1</v>
      </c>
      <c r="L38" s="471"/>
      <c r="M38" s="471"/>
      <c r="N38" s="471"/>
      <c r="O38" s="471"/>
      <c r="P38" s="472"/>
      <c r="Q38" s="630">
        <f t="shared" si="6"/>
        <v>175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0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424">
        <v>46133</v>
      </c>
      <c r="H39" s="624">
        <f t="shared" ca="1" si="5"/>
        <v>175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424">
        <v>46133</v>
      </c>
      <c r="H40" s="624">
        <f t="shared" ca="1" si="5"/>
        <v>175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630">
        <f t="shared" si="6"/>
        <v>35</v>
      </c>
      <c r="R40" s="631">
        <f t="shared" si="6"/>
        <v>0</v>
      </c>
      <c r="S40" s="631">
        <f t="shared" si="6"/>
        <v>0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424">
        <v>46136</v>
      </c>
      <c r="H41" s="624">
        <f t="shared" ca="1" si="5"/>
        <v>172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46134</v>
      </c>
      <c r="H42" s="624">
        <f t="shared" ca="1" si="5"/>
        <v>174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424">
        <v>46134</v>
      </c>
      <c r="H43" s="624">
        <f t="shared" ca="1" si="5"/>
        <v>174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/>
      <c r="O43" s="471">
        <v>0.5</v>
      </c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210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424">
        <v>46134</v>
      </c>
      <c r="H44" s="624">
        <f t="shared" ca="1" si="5"/>
        <v>174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84</v>
      </c>
      <c r="V44" s="641">
        <f t="shared" si="6"/>
        <v>84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726" t="s">
        <v>417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424">
        <v>46134</v>
      </c>
      <c r="H45" s="624">
        <f t="shared" ca="1" si="5"/>
        <v>174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0"/>
        <v>84</v>
      </c>
      <c r="G46" s="424">
        <v>46133</v>
      </c>
      <c r="H46" s="624">
        <f t="shared" ca="1" si="5"/>
        <v>175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424">
        <v>46133</v>
      </c>
      <c r="H47" s="624">
        <f t="shared" ca="1" si="5"/>
        <v>175</v>
      </c>
      <c r="I47" s="625">
        <v>3</v>
      </c>
      <c r="J47" s="626" t="str">
        <f>VLOOKUP(I47,Secteurs!$A$2:$C$4,3)</f>
        <v>Armel SOKAMBA</v>
      </c>
      <c r="K47" s="470">
        <v>1</v>
      </c>
      <c r="L47" s="471"/>
      <c r="M47" s="471"/>
      <c r="N47" s="471"/>
      <c r="O47" s="471"/>
      <c r="P47" s="472"/>
      <c r="Q47" s="630">
        <f t="shared" si="6"/>
        <v>168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46135</v>
      </c>
      <c r="H48" s="624">
        <f t="shared" ca="1" si="5"/>
        <v>173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46135</v>
      </c>
      <c r="H49" s="624">
        <f t="shared" ca="1" si="5"/>
        <v>173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46136</v>
      </c>
      <c r="H50" s="624">
        <f t="shared" ca="1" si="5"/>
        <v>172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0"/>
        <v>154</v>
      </c>
      <c r="G51" s="424">
        <v>46134</v>
      </c>
      <c r="H51" s="624">
        <f t="shared" ca="1" si="5"/>
        <v>174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641">
        <f t="shared" si="6"/>
        <v>77</v>
      </c>
      <c r="W51" s="642">
        <f t="shared" si="7"/>
        <v>154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0"/>
        <v>112</v>
      </c>
      <c r="G52" s="424">
        <v>46133</v>
      </c>
      <c r="H52" s="624">
        <f t="shared" ca="1" si="5"/>
        <v>175</v>
      </c>
      <c r="I52" s="625">
        <v>3</v>
      </c>
      <c r="J52" s="626" t="str">
        <f>VLOOKUP(I52,Secteurs!$A$2:$C$4,3)</f>
        <v>Armel SOKAMBA</v>
      </c>
      <c r="K52" s="470"/>
      <c r="L52" s="471"/>
      <c r="M52" s="471">
        <v>1</v>
      </c>
      <c r="N52" s="471"/>
      <c r="O52" s="471"/>
      <c r="P52" s="472"/>
      <c r="Q52" s="630">
        <f t="shared" si="6"/>
        <v>0</v>
      </c>
      <c r="R52" s="631">
        <f t="shared" si="6"/>
        <v>0</v>
      </c>
      <c r="S52" s="631">
        <f t="shared" si="6"/>
        <v>112</v>
      </c>
      <c r="T52" s="640">
        <f t="shared" si="6"/>
        <v>0</v>
      </c>
      <c r="U52" s="640">
        <f t="shared" si="6"/>
        <v>0</v>
      </c>
      <c r="V52" s="641">
        <f t="shared" si="6"/>
        <v>0</v>
      </c>
      <c r="W52" s="642">
        <f t="shared" si="7"/>
        <v>112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0"/>
        <v>182</v>
      </c>
      <c r="G53" s="424">
        <v>46133</v>
      </c>
      <c r="H53" s="624">
        <f t="shared" ca="1" si="5"/>
        <v>175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>
        <v>0.5</v>
      </c>
      <c r="O53" s="471"/>
      <c r="P53" s="472">
        <v>0.5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91</v>
      </c>
      <c r="U53" s="640">
        <f t="shared" si="6"/>
        <v>0</v>
      </c>
      <c r="V53" s="641">
        <f t="shared" si="6"/>
        <v>91</v>
      </c>
      <c r="W53" s="642">
        <f t="shared" si="7"/>
        <v>182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424">
        <v>46133</v>
      </c>
      <c r="H54" s="624">
        <f t="shared" ca="1" si="5"/>
        <v>175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46136</v>
      </c>
      <c r="H55" s="624">
        <f t="shared" ca="1" si="5"/>
        <v>172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46136</v>
      </c>
      <c r="H56" s="624">
        <f t="shared" ca="1" si="5"/>
        <v>172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641">
        <f t="shared" si="6"/>
        <v>52.5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46136</v>
      </c>
      <c r="H57" s="624">
        <f t="shared" ca="1" si="5"/>
        <v>172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46135</v>
      </c>
      <c r="H58" s="624">
        <f t="shared" ca="1" si="5"/>
        <v>173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0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46134</v>
      </c>
      <c r="H59" s="624">
        <f t="shared" ca="1" si="5"/>
        <v>174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630">
        <f t="shared" si="6"/>
        <v>126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46134</v>
      </c>
      <c r="H60" s="624">
        <f t="shared" ca="1" si="5"/>
        <v>174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641">
        <f t="shared" si="6"/>
        <v>0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46134</v>
      </c>
      <c r="H61" s="624">
        <f t="shared" ca="1" si="5"/>
        <v>174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46134</v>
      </c>
      <c r="H62" s="624">
        <f ca="1">+IF(A62=1,(+TODAY())-G62,"Sans objet")</f>
        <v>174</v>
      </c>
      <c r="I62" s="625">
        <v>1</v>
      </c>
      <c r="J62" s="626" t="str">
        <f>VLOOKUP(I62,Secteurs!$A$2:$C$4,3)</f>
        <v>Alexis MABOUNDA</v>
      </c>
      <c r="K62" s="470">
        <v>0.25</v>
      </c>
      <c r="L62" s="471"/>
      <c r="M62" s="471">
        <v>0.25</v>
      </c>
      <c r="N62" s="471">
        <v>0.25</v>
      </c>
      <c r="O62" s="471"/>
      <c r="P62" s="472">
        <v>0.25</v>
      </c>
      <c r="Q62" s="630">
        <f t="shared" si="6"/>
        <v>52.5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641">
        <f t="shared" si="6"/>
        <v>52.5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46135</v>
      </c>
      <c r="H63" s="624">
        <f t="shared" ca="1" si="5"/>
        <v>173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0.25</v>
      </c>
      <c r="N63" s="471"/>
      <c r="O63" s="471">
        <v>0.25</v>
      </c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63</v>
      </c>
      <c r="T63" s="640">
        <f t="shared" si="6"/>
        <v>0</v>
      </c>
      <c r="U63" s="640">
        <f t="shared" si="6"/>
        <v>63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46134</v>
      </c>
      <c r="H64" s="624">
        <f t="shared" ca="1" si="5"/>
        <v>174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>
        <v>0.25</v>
      </c>
      <c r="O64" s="471"/>
      <c r="P64" s="472">
        <v>0.25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45.5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46133</v>
      </c>
      <c r="H65" s="624">
        <f t="shared" ca="1" si="5"/>
        <v>175</v>
      </c>
      <c r="I65" s="625">
        <v>2</v>
      </c>
      <c r="J65" s="626" t="str">
        <f>VLOOKUP(I65,Secteurs!$A$2:$C$4,3)</f>
        <v>Félix OVOURA</v>
      </c>
      <c r="K65" s="470">
        <v>0.5</v>
      </c>
      <c r="L65" s="471"/>
      <c r="M65" s="471"/>
      <c r="N65" s="471"/>
      <c r="O65" s="471"/>
      <c r="P65" s="472">
        <v>0.5</v>
      </c>
      <c r="Q65" s="630">
        <f t="shared" si="6"/>
        <v>70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424">
        <v>46133</v>
      </c>
      <c r="H66" s="624">
        <f t="shared" ca="1" si="5"/>
        <v>175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>
        <v>0.5</v>
      </c>
      <c r="O66" s="471"/>
      <c r="P66" s="472">
        <v>0.5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105</v>
      </c>
      <c r="U66" s="640">
        <f t="shared" si="6"/>
        <v>0</v>
      </c>
      <c r="V66" s="641">
        <f t="shared" si="6"/>
        <v>105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si="0"/>
        <v>182</v>
      </c>
      <c r="G67" s="623">
        <v>46134</v>
      </c>
      <c r="H67" s="624">
        <f t="shared" ca="1" si="5"/>
        <v>174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91</v>
      </c>
      <c r="V67" s="641">
        <f t="shared" si="6"/>
        <v>0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0"/>
        <v>231</v>
      </c>
      <c r="G68" s="424">
        <v>46133</v>
      </c>
      <c r="H68" s="624">
        <f t="shared" ref="H68:H137" ca="1" si="10">+IF(A68=1,(+TODAY())-G68,"Sans objet")</f>
        <v>175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>
        <v>0.5</v>
      </c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115.5</v>
      </c>
      <c r="V68" s="641">
        <f t="shared" si="11"/>
        <v>115.5</v>
      </c>
      <c r="W68" s="642">
        <f t="shared" si="7"/>
        <v>231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20</v>
      </c>
      <c r="F69" s="622">
        <f t="shared" si="0"/>
        <v>140</v>
      </c>
      <c r="G69" s="623">
        <v>46135</v>
      </c>
      <c r="H69" s="624">
        <f t="shared" ca="1" si="10"/>
        <v>173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>
        <v>0.25</v>
      </c>
      <c r="N69" s="471"/>
      <c r="O69" s="471"/>
      <c r="P69" s="472">
        <v>0.25</v>
      </c>
      <c r="Q69" s="630">
        <f t="shared" si="11"/>
        <v>70</v>
      </c>
      <c r="R69" s="631">
        <f t="shared" si="11"/>
        <v>0</v>
      </c>
      <c r="S69" s="631">
        <f t="shared" si="11"/>
        <v>35</v>
      </c>
      <c r="T69" s="640">
        <f t="shared" si="11"/>
        <v>0</v>
      </c>
      <c r="U69" s="640">
        <f t="shared" si="11"/>
        <v>0</v>
      </c>
      <c r="V69" s="641">
        <f t="shared" si="11"/>
        <v>35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424">
        <v>46135</v>
      </c>
      <c r="H70" s="624">
        <f t="shared" ca="1" si="10"/>
        <v>173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46135</v>
      </c>
      <c r="H71" s="624">
        <f t="shared" ca="1" si="10"/>
        <v>173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105</v>
      </c>
      <c r="U71" s="640">
        <f t="shared" si="11"/>
        <v>0</v>
      </c>
      <c r="V71" s="641">
        <f t="shared" si="11"/>
        <v>105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46135</v>
      </c>
      <c r="H72" s="624">
        <f t="shared" ca="1" si="10"/>
        <v>173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424">
        <v>46133</v>
      </c>
      <c r="H73" s="624">
        <f t="shared" ca="1" si="10"/>
        <v>175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424">
        <v>46133</v>
      </c>
      <c r="H74" s="624">
        <f t="shared" ca="1" si="10"/>
        <v>175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424">
        <v>46135</v>
      </c>
      <c r="H75" s="624">
        <f t="shared" ca="1" si="10"/>
        <v>173</v>
      </c>
      <c r="I75" s="625">
        <v>3</v>
      </c>
      <c r="J75" s="626" t="str">
        <f>VLOOKUP(I75,Secteurs!$A$2:$C$4,3)</f>
        <v>Armel SOKAMBA</v>
      </c>
      <c r="K75" s="470"/>
      <c r="L75" s="471">
        <v>0.25</v>
      </c>
      <c r="M75" s="471"/>
      <c r="N75" s="471"/>
      <c r="O75" s="471">
        <v>0.5</v>
      </c>
      <c r="P75" s="472">
        <v>0.25</v>
      </c>
      <c r="Q75" s="630">
        <f t="shared" si="11"/>
        <v>0</v>
      </c>
      <c r="R75" s="631">
        <f t="shared" si="11"/>
        <v>42</v>
      </c>
      <c r="S75" s="631">
        <f t="shared" si="11"/>
        <v>0</v>
      </c>
      <c r="T75" s="640">
        <f t="shared" si="11"/>
        <v>0</v>
      </c>
      <c r="U75" s="640">
        <f t="shared" si="11"/>
        <v>84</v>
      </c>
      <c r="V75" s="641">
        <f t="shared" si="11"/>
        <v>42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424">
        <v>46135</v>
      </c>
      <c r="H76" s="624">
        <f t="shared" ca="1" si="10"/>
        <v>173</v>
      </c>
      <c r="I76" s="625">
        <v>3</v>
      </c>
      <c r="J76" s="626" t="str">
        <f>VLOOKUP(I76,Secteurs!$A$2:$C$4,3)</f>
        <v>Armel SOKAMBA</v>
      </c>
      <c r="K76" s="470">
        <v>0.5</v>
      </c>
      <c r="L76" s="471">
        <v>0.25</v>
      </c>
      <c r="M76" s="471"/>
      <c r="N76" s="471"/>
      <c r="O76" s="471"/>
      <c r="P76" s="472">
        <v>0.25</v>
      </c>
      <c r="Q76" s="630">
        <f t="shared" si="11"/>
        <v>84</v>
      </c>
      <c r="R76" s="631">
        <f t="shared" si="11"/>
        <v>42</v>
      </c>
      <c r="S76" s="631">
        <f t="shared" si="11"/>
        <v>0</v>
      </c>
      <c r="T76" s="640">
        <f t="shared" si="11"/>
        <v>0</v>
      </c>
      <c r="U76" s="640">
        <f t="shared" si="11"/>
        <v>0</v>
      </c>
      <c r="V76" s="641">
        <f t="shared" si="11"/>
        <v>42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424">
        <v>46135</v>
      </c>
      <c r="H77" s="624">
        <f t="shared" ca="1" si="10"/>
        <v>173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1"/>
        <v>0</v>
      </c>
      <c r="R77" s="631">
        <f t="shared" si="11"/>
        <v>56</v>
      </c>
      <c r="S77" s="631">
        <f t="shared" si="11"/>
        <v>0</v>
      </c>
      <c r="T77" s="640">
        <f t="shared" si="11"/>
        <v>0</v>
      </c>
      <c r="U77" s="640">
        <f t="shared" si="11"/>
        <v>0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424">
        <v>46134</v>
      </c>
      <c r="H78" s="624">
        <f t="shared" ca="1" si="10"/>
        <v>174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424">
        <v>46133</v>
      </c>
      <c r="H79" s="624">
        <f t="shared" ca="1" si="10"/>
        <v>175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424">
        <v>46133</v>
      </c>
      <c r="H80" s="624">
        <f t="shared" ca="1" si="10"/>
        <v>175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424">
        <v>46133</v>
      </c>
      <c r="H81" s="624">
        <f t="shared" ca="1" si="10"/>
        <v>175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1"/>
        <v>0</v>
      </c>
      <c r="R81" s="631">
        <f t="shared" si="11"/>
        <v>0</v>
      </c>
      <c r="S81" s="631">
        <f t="shared" si="11"/>
        <v>0</v>
      </c>
      <c r="T81" s="640">
        <f t="shared" si="11"/>
        <v>112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25</v>
      </c>
      <c r="F82" s="622">
        <f t="shared" si="0"/>
        <v>175</v>
      </c>
      <c r="G82" s="424">
        <v>46133</v>
      </c>
      <c r="H82" s="624">
        <f t="shared" ca="1" si="10"/>
        <v>175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0</v>
      </c>
      <c r="U82" s="640">
        <f t="shared" si="11"/>
        <v>0</v>
      </c>
      <c r="V82" s="641">
        <f t="shared" si="11"/>
        <v>175</v>
      </c>
      <c r="W82" s="642">
        <f t="shared" si="7"/>
        <v>175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46134</v>
      </c>
      <c r="H83" s="624">
        <f t="shared" ca="1" si="10"/>
        <v>174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424">
        <v>46133</v>
      </c>
      <c r="H84" s="624">
        <f t="shared" ca="1" si="10"/>
        <v>175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105</v>
      </c>
      <c r="U84" s="640">
        <f t="shared" si="11"/>
        <v>105</v>
      </c>
      <c r="V84" s="641">
        <f t="shared" si="11"/>
        <v>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46136</v>
      </c>
      <c r="H85" s="624">
        <f t="shared" ca="1" si="10"/>
        <v>172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1"/>
        <v>0</v>
      </c>
      <c r="R85" s="631">
        <f t="shared" si="11"/>
        <v>91</v>
      </c>
      <c r="S85" s="631">
        <f t="shared" si="11"/>
        <v>0</v>
      </c>
      <c r="T85" s="640">
        <f t="shared" si="11"/>
        <v>0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46136</v>
      </c>
      <c r="H86" s="624">
        <f t="shared" ca="1" si="10"/>
        <v>172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>
        <v>0.25</v>
      </c>
      <c r="O86" s="471"/>
      <c r="P86" s="472">
        <v>0.25</v>
      </c>
      <c r="Q86" s="630">
        <f t="shared" si="11"/>
        <v>0</v>
      </c>
      <c r="R86" s="631">
        <f t="shared" si="11"/>
        <v>98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49</v>
      </c>
      <c r="W86" s="642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46136</v>
      </c>
      <c r="H87" s="624">
        <f t="shared" ca="1" si="10"/>
        <v>172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46136</v>
      </c>
      <c r="H88" s="624">
        <f t="shared" ca="1" si="10"/>
        <v>172</v>
      </c>
      <c r="I88" s="625">
        <v>1</v>
      </c>
      <c r="J88" s="626" t="str">
        <f>VLOOKUP(I88,Secteurs!$A$2:$C$4,3)</f>
        <v>Alexis MABOUNDA</v>
      </c>
      <c r="K88" s="470"/>
      <c r="L88" s="471">
        <v>0.5</v>
      </c>
      <c r="M88" s="471"/>
      <c r="N88" s="471">
        <v>0.25</v>
      </c>
      <c r="O88" s="471"/>
      <c r="P88" s="472">
        <v>0.25</v>
      </c>
      <c r="Q88" s="630">
        <f t="shared" si="11"/>
        <v>0</v>
      </c>
      <c r="R88" s="631">
        <f t="shared" si="11"/>
        <v>84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46136</v>
      </c>
      <c r="H89" s="624">
        <f t="shared" ca="1" si="10"/>
        <v>172</v>
      </c>
      <c r="I89" s="625">
        <v>1</v>
      </c>
      <c r="J89" s="626" t="str">
        <f>VLOOKUP(I89,Secteurs!$A$2:$C$4,3)</f>
        <v>Alexis MABOUNDA</v>
      </c>
      <c r="K89" s="470"/>
      <c r="L89" s="471">
        <v>0.5</v>
      </c>
      <c r="M89" s="471"/>
      <c r="N89" s="471">
        <v>0.25</v>
      </c>
      <c r="O89" s="471"/>
      <c r="P89" s="472">
        <v>0.25</v>
      </c>
      <c r="Q89" s="630">
        <f t="shared" si="11"/>
        <v>0</v>
      </c>
      <c r="R89" s="631">
        <f t="shared" si="11"/>
        <v>91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45.5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2"/>
        <v>224</v>
      </c>
      <c r="G90" s="623">
        <v>46135</v>
      </c>
      <c r="H90" s="624">
        <f t="shared" ca="1" si="10"/>
        <v>173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/>
      <c r="P90" s="472">
        <v>0.5</v>
      </c>
      <c r="Q90" s="630">
        <f t="shared" si="11"/>
        <v>0</v>
      </c>
      <c r="R90" s="631">
        <f t="shared" si="11"/>
        <v>112</v>
      </c>
      <c r="S90" s="631">
        <f t="shared" si="11"/>
        <v>0</v>
      </c>
      <c r="T90" s="640">
        <f t="shared" si="11"/>
        <v>0</v>
      </c>
      <c r="U90" s="640">
        <f t="shared" si="11"/>
        <v>0</v>
      </c>
      <c r="V90" s="641">
        <f t="shared" si="11"/>
        <v>112</v>
      </c>
      <c r="W90" s="642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2"/>
        <v>168</v>
      </c>
      <c r="G91" s="623">
        <v>46136</v>
      </c>
      <c r="H91" s="624">
        <f t="shared" ca="1" si="10"/>
        <v>172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630">
        <f t="shared" si="11"/>
        <v>0</v>
      </c>
      <c r="R91" s="631">
        <f t="shared" si="11"/>
        <v>0</v>
      </c>
      <c r="S91" s="631">
        <f t="shared" si="11"/>
        <v>0</v>
      </c>
      <c r="T91" s="640">
        <f t="shared" si="11"/>
        <v>84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2"/>
        <v>196</v>
      </c>
      <c r="G92" s="623">
        <v>46135</v>
      </c>
      <c r="H92" s="624">
        <f t="shared" ca="1" si="10"/>
        <v>173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/>
      <c r="P92" s="472">
        <v>0.5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98</v>
      </c>
      <c r="U92" s="640">
        <f t="shared" si="11"/>
        <v>0</v>
      </c>
      <c r="V92" s="641">
        <f t="shared" si="11"/>
        <v>98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2"/>
        <v>182</v>
      </c>
      <c r="G93" s="623">
        <v>46136</v>
      </c>
      <c r="H93" s="624">
        <f t="shared" ca="1" si="10"/>
        <v>172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0</v>
      </c>
      <c r="U93" s="640">
        <f t="shared" si="11"/>
        <v>0</v>
      </c>
      <c r="V93" s="641">
        <f t="shared" si="11"/>
        <v>182</v>
      </c>
      <c r="W93" s="642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46133</v>
      </c>
      <c r="H94" s="624">
        <f t="shared" ca="1" si="10"/>
        <v>175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1"/>
        <v>35</v>
      </c>
      <c r="R94" s="631">
        <f t="shared" si="11"/>
        <v>0</v>
      </c>
      <c r="S94" s="631">
        <f t="shared" si="11"/>
        <v>0</v>
      </c>
      <c r="T94" s="640">
        <f t="shared" si="11"/>
        <v>35</v>
      </c>
      <c r="U94" s="640">
        <f t="shared" si="11"/>
        <v>35</v>
      </c>
      <c r="V94" s="641">
        <f t="shared" si="11"/>
        <v>35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2"/>
        <v>308</v>
      </c>
      <c r="G95" s="623">
        <v>46134</v>
      </c>
      <c r="H95" s="624">
        <f t="shared" ca="1" si="10"/>
        <v>174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77</v>
      </c>
      <c r="U95" s="640">
        <f t="shared" si="11"/>
        <v>154</v>
      </c>
      <c r="V95" s="641">
        <f t="shared" si="11"/>
        <v>77</v>
      </c>
      <c r="W95" s="642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46135</v>
      </c>
      <c r="H96" s="624">
        <f t="shared" ca="1" si="10"/>
        <v>173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2"/>
        <v>21</v>
      </c>
      <c r="G97" s="424">
        <v>46133</v>
      </c>
      <c r="H97" s="624">
        <f t="shared" ca="1" si="10"/>
        <v>175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10.5</v>
      </c>
      <c r="V97" s="641">
        <f t="shared" si="11"/>
        <v>10.5</v>
      </c>
      <c r="W97" s="642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2"/>
        <v>168</v>
      </c>
      <c r="G98" s="424">
        <v>46134</v>
      </c>
      <c r="H98" s="624">
        <f t="shared" ca="1" si="10"/>
        <v>174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1"/>
        <v>84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0</v>
      </c>
      <c r="V98" s="641">
        <f t="shared" si="11"/>
        <v>84</v>
      </c>
      <c r="W98" s="642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4</v>
      </c>
      <c r="F99" s="622">
        <f t="shared" si="12"/>
        <v>28</v>
      </c>
      <c r="G99" s="424">
        <v>46136</v>
      </c>
      <c r="H99" s="624">
        <f t="shared" ca="1" si="10"/>
        <v>172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1"/>
        <v>0</v>
      </c>
      <c r="R99" s="631">
        <f t="shared" si="11"/>
        <v>0</v>
      </c>
      <c r="S99" s="631">
        <f t="shared" si="11"/>
        <v>0</v>
      </c>
      <c r="T99" s="640">
        <f t="shared" si="11"/>
        <v>0</v>
      </c>
      <c r="U99" s="640">
        <f t="shared" si="11"/>
        <v>28</v>
      </c>
      <c r="V99" s="641">
        <f t="shared" si="11"/>
        <v>0</v>
      </c>
      <c r="W99" s="642">
        <f t="shared" si="14"/>
        <v>28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424">
        <v>46135</v>
      </c>
      <c r="H100" s="624">
        <f t="shared" ca="1" si="10"/>
        <v>173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424">
        <v>46133</v>
      </c>
      <c r="H101" s="624">
        <f t="shared" ca="1" si="10"/>
        <v>175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424">
        <v>46135</v>
      </c>
      <c r="H102" s="624">
        <f t="shared" ca="1" si="10"/>
        <v>173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73.5</v>
      </c>
      <c r="U102" s="640">
        <f t="shared" si="11"/>
        <v>73.5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424">
        <v>46133</v>
      </c>
      <c r="H103" s="624">
        <f ca="1">+IF(A103=1,(+TODAY())-G103,"Sans objet")</f>
        <v>175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424">
        <v>46134</v>
      </c>
      <c r="H104" s="624">
        <f t="shared" ca="1" si="10"/>
        <v>174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424">
        <v>46135</v>
      </c>
      <c r="H105" s="624">
        <f t="shared" ca="1" si="10"/>
        <v>173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/>
      <c r="P105" s="472">
        <v>1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0</v>
      </c>
      <c r="V105" s="641">
        <f t="shared" si="11"/>
        <v>140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2"/>
        <v>175</v>
      </c>
      <c r="G106" s="424">
        <v>46133</v>
      </c>
      <c r="H106" s="624">
        <f t="shared" ca="1" si="10"/>
        <v>175</v>
      </c>
      <c r="I106" s="625">
        <v>3</v>
      </c>
      <c r="J106" s="626" t="str">
        <f>VLOOKUP(I106,Secteurs!$A$2:$C$4,3)</f>
        <v>Armel SOKAMBA</v>
      </c>
      <c r="K106" s="470"/>
      <c r="L106" s="471">
        <v>1</v>
      </c>
      <c r="M106" s="471"/>
      <c r="N106" s="471"/>
      <c r="O106" s="471"/>
      <c r="P106" s="472"/>
      <c r="Q106" s="630">
        <f t="shared" si="11"/>
        <v>0</v>
      </c>
      <c r="R106" s="631">
        <f t="shared" si="11"/>
        <v>175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0</v>
      </c>
      <c r="W106" s="642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2"/>
        <v>56</v>
      </c>
      <c r="G107" s="424">
        <v>46134</v>
      </c>
      <c r="H107" s="624">
        <f t="shared" ca="1" si="10"/>
        <v>174</v>
      </c>
      <c r="I107" s="625">
        <v>3</v>
      </c>
      <c r="J107" s="626" t="str">
        <f>VLOOKUP(I107,Secteurs!$A$2:$C$4,3)</f>
        <v>Armel SOKAMBA</v>
      </c>
      <c r="K107" s="470">
        <v>0.5</v>
      </c>
      <c r="L107" s="471"/>
      <c r="M107" s="471"/>
      <c r="N107" s="471"/>
      <c r="O107" s="471"/>
      <c r="P107" s="472">
        <v>0.5</v>
      </c>
      <c r="Q107" s="630">
        <f t="shared" si="11"/>
        <v>28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0</v>
      </c>
      <c r="V107" s="641">
        <f t="shared" si="11"/>
        <v>28</v>
      </c>
      <c r="W107" s="642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46135</v>
      </c>
      <c r="H108" s="624">
        <f t="shared" ca="1" si="10"/>
        <v>173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26</v>
      </c>
      <c r="F109" s="622">
        <f t="shared" si="12"/>
        <v>182</v>
      </c>
      <c r="G109" s="424">
        <v>46134</v>
      </c>
      <c r="H109" s="624">
        <f t="shared" ca="1" si="10"/>
        <v>174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91</v>
      </c>
      <c r="U109" s="640">
        <f t="shared" si="11"/>
        <v>91</v>
      </c>
      <c r="V109" s="641">
        <f t="shared" si="11"/>
        <v>0</v>
      </c>
      <c r="W109" s="642">
        <f t="shared" si="14"/>
        <v>182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46134</v>
      </c>
      <c r="H110" s="624">
        <f ca="1">+IF(A110=1,(+TODAY())-G110,"Sans objet")</f>
        <v>174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424">
        <v>46133</v>
      </c>
      <c r="H111" s="624">
        <f ca="1">+IF(A111=1,(+TODAY())-G111,"Sans objet")</f>
        <v>175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2"/>
        <v>98</v>
      </c>
      <c r="G112" s="424">
        <v>46134</v>
      </c>
      <c r="H112" s="624">
        <f t="shared" ca="1" si="10"/>
        <v>174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641">
        <f t="shared" si="15"/>
        <v>0</v>
      </c>
      <c r="W112" s="642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424">
        <v>46133</v>
      </c>
      <c r="H113" s="624">
        <f t="shared" ca="1" si="10"/>
        <v>175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424">
        <v>46133</v>
      </c>
      <c r="H114" s="624">
        <f t="shared" ca="1" si="10"/>
        <v>175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>
        <v>0.25</v>
      </c>
      <c r="P114" s="472">
        <v>0.25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21</v>
      </c>
      <c r="V114" s="641">
        <f t="shared" si="15"/>
        <v>21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3</v>
      </c>
      <c r="F115" s="622">
        <f t="shared" si="12"/>
        <v>21</v>
      </c>
      <c r="G115" s="424">
        <v>46133</v>
      </c>
      <c r="H115" s="624">
        <f t="shared" ca="1" si="10"/>
        <v>175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21</v>
      </c>
      <c r="V115" s="641">
        <f t="shared" si="15"/>
        <v>0</v>
      </c>
      <c r="W115" s="642">
        <f t="shared" si="14"/>
        <v>21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46135</v>
      </c>
      <c r="H116" s="624">
        <f t="shared" ca="1" si="10"/>
        <v>173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0.25</v>
      </c>
      <c r="N116" s="471">
        <v>0.25</v>
      </c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35</v>
      </c>
      <c r="T116" s="640">
        <f t="shared" si="15"/>
        <v>35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2"/>
        <v>14</v>
      </c>
      <c r="G117" s="424">
        <v>46133</v>
      </c>
      <c r="H117" s="624">
        <f t="shared" ca="1" si="10"/>
        <v>175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46135</v>
      </c>
      <c r="H118" s="624">
        <f t="shared" ca="1" si="10"/>
        <v>173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193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46134</v>
      </c>
      <c r="H120" s="624">
        <f t="shared" ca="1" si="10"/>
        <v>174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46136</v>
      </c>
      <c r="H121" s="624">
        <f t="shared" ca="1" si="10"/>
        <v>172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46136</v>
      </c>
      <c r="H122" s="624">
        <f t="shared" ca="1" si="10"/>
        <v>172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46133</v>
      </c>
      <c r="H123" s="624">
        <f t="shared" ca="1" si="10"/>
        <v>175</v>
      </c>
      <c r="I123" s="625">
        <v>2</v>
      </c>
      <c r="J123" s="626" t="str">
        <f>VLOOKUP(I123,Secteurs!$A$2:$C$4,3)</f>
        <v>Félix OVOURA</v>
      </c>
      <c r="K123" s="470"/>
      <c r="L123" s="471"/>
      <c r="M123" s="471">
        <v>0.5</v>
      </c>
      <c r="N123" s="471">
        <v>0.5</v>
      </c>
      <c r="O123" s="471"/>
      <c r="P123" s="472"/>
      <c r="Q123" s="630">
        <f t="shared" si="15"/>
        <v>0</v>
      </c>
      <c r="R123" s="631">
        <f t="shared" si="15"/>
        <v>0</v>
      </c>
      <c r="S123" s="631">
        <f t="shared" si="15"/>
        <v>91</v>
      </c>
      <c r="T123" s="640">
        <f t="shared" si="15"/>
        <v>91</v>
      </c>
      <c r="U123" s="640">
        <f t="shared" si="15"/>
        <v>0</v>
      </c>
      <c r="V123" s="641">
        <f t="shared" si="15"/>
        <v>0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46133</v>
      </c>
      <c r="H124" s="624">
        <f t="shared" ca="1" si="10"/>
        <v>175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46133</v>
      </c>
      <c r="H125" s="624">
        <f t="shared" ca="1" si="10"/>
        <v>175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112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2"/>
        <v>140</v>
      </c>
      <c r="G126" s="623">
        <v>46135</v>
      </c>
      <c r="H126" s="624">
        <f t="shared" ca="1" si="10"/>
        <v>173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641">
        <f t="shared" si="15"/>
        <v>0</v>
      </c>
      <c r="W126" s="642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2"/>
        <v>140</v>
      </c>
      <c r="G127" s="623">
        <v>46133</v>
      </c>
      <c r="H127" s="624">
        <f t="shared" ca="1" si="10"/>
        <v>175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46136</v>
      </c>
      <c r="H128" s="624">
        <f t="shared" ca="1" si="10"/>
        <v>172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46136</v>
      </c>
      <c r="H129" s="624">
        <f t="shared" ca="1" si="10"/>
        <v>172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46136</v>
      </c>
      <c r="H130" s="624">
        <f ca="1">+IF(A130=1,(+TODAY())-G130,"Sans objet")</f>
        <v>172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46136</v>
      </c>
      <c r="H131" s="624">
        <f ca="1">+IF(A131=1,(+TODAY())-G131,"Sans objet")</f>
        <v>172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23">
        <v>46135</v>
      </c>
      <c r="H132" s="624">
        <f t="shared" ref="H132:H135" ca="1" si="17">+IF(A132=1,(+TODAY())-G132,"Sans objet")</f>
        <v>173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46136</v>
      </c>
      <c r="H133" s="624">
        <f t="shared" ca="1" si="17"/>
        <v>172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641">
        <f t="shared" si="15"/>
        <v>140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46136</v>
      </c>
      <c r="H134" s="624">
        <f t="shared" ca="1" si="17"/>
        <v>172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630">
        <f t="shared" si="15"/>
        <v>0</v>
      </c>
      <c r="R134" s="631">
        <f t="shared" si="15"/>
        <v>63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424">
        <v>46133</v>
      </c>
      <c r="H135" s="624">
        <f t="shared" ca="1" si="17"/>
        <v>175</v>
      </c>
      <c r="I135" s="625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2"/>
        <v>7</v>
      </c>
      <c r="G136" s="623">
        <v>46133</v>
      </c>
      <c r="H136" s="672">
        <f t="shared" ca="1" si="10"/>
        <v>175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2"/>
        <v>28</v>
      </c>
      <c r="G137" s="623">
        <v>46136</v>
      </c>
      <c r="H137" s="674">
        <f t="shared" ca="1" si="10"/>
        <v>172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2"/>
        <v>7</v>
      </c>
      <c r="G138" s="424">
        <v>46133</v>
      </c>
      <c r="H138" s="624">
        <f ca="1">+IF(A138=1,(+TODAY())-G138,"Sans objet")</f>
        <v>175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46135</v>
      </c>
      <c r="H139" s="624">
        <f t="shared" ref="H139:H153" ca="1" si="18">+IF(A139=1,(+TODAY())-G139,"Sans objet")</f>
        <v>173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46135</v>
      </c>
      <c r="H140" s="624">
        <f t="shared" ca="1" si="18"/>
        <v>173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2"/>
        <v>14</v>
      </c>
      <c r="G141" s="623">
        <v>46136</v>
      </c>
      <c r="H141" s="624">
        <f t="shared" ca="1" si="18"/>
        <v>172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2"/>
        <v>28</v>
      </c>
      <c r="G142" s="623">
        <v>46133</v>
      </c>
      <c r="H142" s="624">
        <f t="shared" ca="1" si="18"/>
        <v>175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46135</v>
      </c>
      <c r="H143" s="624">
        <f t="shared" ca="1" si="18"/>
        <v>173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679">
        <f t="shared" si="15"/>
        <v>0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46135</v>
      </c>
      <c r="H144" s="624">
        <f t="shared" ca="1" si="18"/>
        <v>173</v>
      </c>
      <c r="I144" s="625">
        <v>3</v>
      </c>
      <c r="J144" s="626" t="str">
        <f>VLOOKUP(I144,Secteurs!$A$2:$C$4,3)</f>
        <v>Armel SOKAMBA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424">
        <v>46133</v>
      </c>
      <c r="H145" s="624">
        <f t="shared" ca="1" si="18"/>
        <v>175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46135</v>
      </c>
      <c r="H146" s="624">
        <f t="shared" ca="1" si="18"/>
        <v>173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4</v>
      </c>
      <c r="F147" s="622">
        <f t="shared" si="12"/>
        <v>28</v>
      </c>
      <c r="G147" s="623">
        <v>46136</v>
      </c>
      <c r="H147" s="624">
        <f t="shared" ca="1" si="18"/>
        <v>172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28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28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2"/>
        <v>28</v>
      </c>
      <c r="G148" s="623">
        <v>46136</v>
      </c>
      <c r="H148" s="624">
        <f t="shared" ca="1" si="18"/>
        <v>172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679">
        <f t="shared" si="15"/>
        <v>0</v>
      </c>
      <c r="W148" s="642">
        <f t="shared" si="14"/>
        <v>28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2"/>
        <v>56</v>
      </c>
      <c r="G149" s="623">
        <v>46134</v>
      </c>
      <c r="H149" s="624">
        <f t="shared" ca="1" si="18"/>
        <v>174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630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78">
        <f t="shared" si="15"/>
        <v>28</v>
      </c>
      <c r="V149" s="679">
        <f t="shared" si="15"/>
        <v>0</v>
      </c>
      <c r="W149" s="642">
        <f t="shared" si="14"/>
        <v>56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/>
      <c r="G150" s="623">
        <v>46133</v>
      </c>
      <c r="H150" s="624">
        <f t="shared" ca="1" si="18"/>
        <v>175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630"/>
      <c r="R150" s="736"/>
      <c r="S150" s="736"/>
      <c r="T150" s="678"/>
      <c r="U150" s="678"/>
      <c r="V150" s="679"/>
      <c r="W150" s="642"/>
      <c r="X150" s="598"/>
      <c r="Y150" s="635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9</v>
      </c>
      <c r="F151" s="622"/>
      <c r="G151" s="623">
        <v>46133</v>
      </c>
      <c r="H151" s="624">
        <f t="shared" ca="1" si="18"/>
        <v>175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630"/>
      <c r="R151" s="736"/>
      <c r="S151" s="736"/>
      <c r="T151" s="678"/>
      <c r="U151" s="678"/>
      <c r="V151" s="679"/>
      <c r="W151" s="642"/>
      <c r="X151" s="598"/>
      <c r="Y151" s="635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/>
      <c r="G152" s="623">
        <v>46134</v>
      </c>
      <c r="H152" s="624">
        <f t="shared" ca="1" si="18"/>
        <v>174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630"/>
      <c r="R152" s="736"/>
      <c r="S152" s="736"/>
      <c r="T152" s="678"/>
      <c r="U152" s="678"/>
      <c r="V152" s="679"/>
      <c r="W152" s="642"/>
      <c r="X152" s="598"/>
      <c r="Y152" s="635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20</v>
      </c>
      <c r="F153" s="622"/>
      <c r="G153" s="623">
        <v>46133</v>
      </c>
      <c r="H153" s="624">
        <f t="shared" ca="1" si="18"/>
        <v>175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/>
      <c r="O153" s="676">
        <v>0.5</v>
      </c>
      <c r="P153" s="677"/>
      <c r="Q153" s="630"/>
      <c r="R153" s="736"/>
      <c r="S153" s="736"/>
      <c r="T153" s="678"/>
      <c r="U153" s="678"/>
      <c r="V153" s="679"/>
      <c r="W153" s="642"/>
      <c r="X153" s="598"/>
      <c r="Y153" s="635"/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/>
      <c r="B154" s="669"/>
      <c r="C154" s="646"/>
      <c r="D154" s="646"/>
      <c r="E154" s="673"/>
      <c r="F154" s="622"/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630"/>
      <c r="R154" s="736"/>
      <c r="S154" s="736"/>
      <c r="T154" s="678"/>
      <c r="U154" s="678"/>
      <c r="V154" s="679"/>
      <c r="W154" s="642"/>
      <c r="X154" s="598"/>
      <c r="Y154" s="635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688"/>
      <c r="W155" s="642">
        <f t="shared" si="14"/>
        <v>0</v>
      </c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41">
        <f>SUBTOTAL(9,A2:A155)</f>
        <v>151</v>
      </c>
      <c r="B156" s="341"/>
      <c r="C156" s="341"/>
      <c r="D156" s="404"/>
      <c r="E156" s="342">
        <f>SUBTOTAL(9,E2:E155)</f>
        <v>2978</v>
      </c>
      <c r="F156" s="456">
        <f>SUBTOTAL(9,F2:F155)</f>
        <v>20608</v>
      </c>
      <c r="G156" s="343"/>
      <c r="H156" s="690">
        <f ca="1">(SUBTOTAL(9,H2:H155))/A156</f>
        <v>173.88079470198676</v>
      </c>
      <c r="I156" s="345"/>
      <c r="J156" s="345"/>
      <c r="K156" s="346">
        <f>(SUBTOTAL(9,K2:K155))/P$166</f>
        <v>0.6228813559322034</v>
      </c>
      <c r="L156" s="347">
        <f>(SUBTOTAL(9,L2:L155))/Q$166</f>
        <v>0.59848484848484851</v>
      </c>
      <c r="M156" s="347">
        <f>(SUBTOTAL(9,M2:M155))/S$166</f>
        <v>0.48148148148148145</v>
      </c>
      <c r="N156" s="347">
        <f>(SUBTOTAL(9,N2:N155))/T$166</f>
        <v>0.48648648648648651</v>
      </c>
      <c r="O156" s="347">
        <f>(SUBTOTAL(9,O2:O155))/U$166</f>
        <v>0.56578947368421051</v>
      </c>
      <c r="P156" s="348">
        <f>(SUBTOTAL(9,P2:P155))/V$166</f>
        <v>0.52083333333333337</v>
      </c>
      <c r="Q156" s="457">
        <f t="shared" ref="Q156:V156" si="20">SUBTOTAL(9,Q2:Q155)</f>
        <v>4527.25</v>
      </c>
      <c r="R156" s="457">
        <f t="shared" si="20"/>
        <v>2408</v>
      </c>
      <c r="S156" s="457">
        <f t="shared" si="20"/>
        <v>1566.25</v>
      </c>
      <c r="T156" s="457">
        <f t="shared" si="20"/>
        <v>2341.5</v>
      </c>
      <c r="U156" s="457">
        <f t="shared" si="20"/>
        <v>4917.5</v>
      </c>
      <c r="V156" s="457">
        <f t="shared" si="20"/>
        <v>4847.5</v>
      </c>
      <c r="W156" s="455">
        <f t="shared" si="14"/>
        <v>20608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0.21968410326086957</v>
      </c>
      <c r="R157" s="460">
        <f>R156/F156</f>
        <v>0.11684782608695653</v>
      </c>
      <c r="S157" s="460">
        <f>S156/F156</f>
        <v>7.6002038043478257E-2</v>
      </c>
      <c r="T157" s="460">
        <f>T156/F156</f>
        <v>0.11362092391304347</v>
      </c>
      <c r="U157" s="460">
        <f>U156/F156</f>
        <v>0.23862092391304349</v>
      </c>
      <c r="V157" s="460">
        <f>V156/F156</f>
        <v>0.2352241847826087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705" t="s">
        <v>270</v>
      </c>
      <c r="P159" s="706" t="s">
        <v>284</v>
      </c>
      <c r="Q159" s="707" t="s">
        <v>271</v>
      </c>
      <c r="R159" s="697" t="s">
        <v>24</v>
      </c>
      <c r="S159" s="697" t="s">
        <v>26</v>
      </c>
      <c r="T159" s="697" t="s">
        <v>27</v>
      </c>
      <c r="U159" s="708" t="s">
        <v>28</v>
      </c>
      <c r="V159" s="70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359" t="s">
        <v>282</v>
      </c>
      <c r="B160" s="360">
        <f>+Q156</f>
        <v>4527.25</v>
      </c>
      <c r="C160" s="360"/>
      <c r="D160" s="407"/>
      <c r="E160" s="691">
        <f>B160/$F$156</f>
        <v>0.21968410326086957</v>
      </c>
      <c r="F160" s="359"/>
      <c r="G160" s="107"/>
      <c r="H160" s="107"/>
      <c r="I160" s="107"/>
      <c r="J160" s="107"/>
      <c r="O160" s="709">
        <v>0.25</v>
      </c>
      <c r="P160" s="710">
        <f t="shared" ref="P160:Q163" si="21">+SUMIF(K$2:K$155,$O160,$A$2:$A$155)</f>
        <v>3</v>
      </c>
      <c r="Q160" s="711">
        <f t="shared" si="21"/>
        <v>5</v>
      </c>
      <c r="R160" s="712">
        <f>+P160+Q160</f>
        <v>8</v>
      </c>
      <c r="S160" s="712">
        <f t="shared" ref="S160:V163" si="22">+SUMIF(M$2:M$155,$O160,$A$2:$A$155)</f>
        <v>10</v>
      </c>
      <c r="T160" s="712">
        <f t="shared" si="22"/>
        <v>14</v>
      </c>
      <c r="U160" s="712">
        <f t="shared" si="22"/>
        <v>9</v>
      </c>
      <c r="V160" s="712">
        <f t="shared" si="22"/>
        <v>17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75">
      <c r="A161" s="368" t="s">
        <v>271</v>
      </c>
      <c r="B161" s="369">
        <f>+R156</f>
        <v>2408</v>
      </c>
      <c r="C161" s="369"/>
      <c r="D161" s="408"/>
      <c r="E161" s="692">
        <f t="shared" ref="E161" si="23">B161/$F$156</f>
        <v>0.11684782608695653</v>
      </c>
      <c r="F161" s="359"/>
      <c r="G161" s="107"/>
      <c r="H161" s="107"/>
      <c r="I161" s="107"/>
      <c r="J161" s="107"/>
      <c r="O161" s="709">
        <v>0.5</v>
      </c>
      <c r="P161" s="710">
        <f t="shared" si="21"/>
        <v>39</v>
      </c>
      <c r="Q161" s="711">
        <f t="shared" si="21"/>
        <v>19</v>
      </c>
      <c r="R161" s="712">
        <f t="shared" ref="R161:R163" si="24">+P161+Q161</f>
        <v>58</v>
      </c>
      <c r="S161" s="712">
        <f t="shared" si="22"/>
        <v>13</v>
      </c>
      <c r="T161" s="712">
        <f t="shared" si="22"/>
        <v>17</v>
      </c>
      <c r="U161" s="712">
        <f t="shared" si="22"/>
        <v>36</v>
      </c>
      <c r="V161" s="712">
        <f t="shared" si="22"/>
        <v>32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698" t="s">
        <v>24</v>
      </c>
      <c r="B162" s="360">
        <f>B160+B161</f>
        <v>6935.25</v>
      </c>
      <c r="C162" s="360"/>
      <c r="D162" s="407"/>
      <c r="E162" s="699">
        <f>B162/$F$156</f>
        <v>0.33653192934782611</v>
      </c>
      <c r="F162" s="700">
        <f>+E162-R167</f>
        <v>-3.7640256082637491E-2</v>
      </c>
      <c r="G162" s="374"/>
      <c r="H162" s="374"/>
      <c r="I162" s="375"/>
      <c r="J162" s="375"/>
      <c r="O162" s="709">
        <v>0.75</v>
      </c>
      <c r="P162" s="710">
        <f t="shared" si="21"/>
        <v>2</v>
      </c>
      <c r="Q162" s="711">
        <f t="shared" si="21"/>
        <v>0</v>
      </c>
      <c r="R162" s="712">
        <f t="shared" si="24"/>
        <v>2</v>
      </c>
      <c r="S162" s="712">
        <f t="shared" si="22"/>
        <v>0</v>
      </c>
      <c r="T162" s="712">
        <f t="shared" si="22"/>
        <v>0</v>
      </c>
      <c r="U162" s="712">
        <f t="shared" si="22"/>
        <v>0</v>
      </c>
      <c r="V162" s="712">
        <f t="shared" si="22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75">
      <c r="A163" s="698" t="s">
        <v>26</v>
      </c>
      <c r="B163" s="360">
        <f>S156</f>
        <v>1566.25</v>
      </c>
      <c r="C163" s="360"/>
      <c r="D163" s="407"/>
      <c r="E163" s="699">
        <f>B163/$F$156</f>
        <v>7.6002038043478257E-2</v>
      </c>
      <c r="F163" s="700">
        <f>+E163-S167</f>
        <v>-1.0090677188309818E-2</v>
      </c>
      <c r="G163" s="374"/>
      <c r="H163" s="374"/>
      <c r="I163" s="375"/>
      <c r="J163" s="375"/>
      <c r="O163" s="709">
        <v>1</v>
      </c>
      <c r="P163" s="710">
        <f t="shared" si="21"/>
        <v>15</v>
      </c>
      <c r="Q163" s="711">
        <f t="shared" si="21"/>
        <v>9</v>
      </c>
      <c r="R163" s="712">
        <f t="shared" si="24"/>
        <v>24</v>
      </c>
      <c r="S163" s="712">
        <f t="shared" si="22"/>
        <v>4</v>
      </c>
      <c r="T163" s="712">
        <f t="shared" si="22"/>
        <v>6</v>
      </c>
      <c r="U163" s="712">
        <f t="shared" si="22"/>
        <v>12</v>
      </c>
      <c r="V163" s="712">
        <f t="shared" si="22"/>
        <v>11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27</v>
      </c>
      <c r="B164" s="360">
        <f>T156</f>
        <v>2341.5</v>
      </c>
      <c r="C164" s="360"/>
      <c r="D164" s="407"/>
      <c r="E164" s="699">
        <f>B164/$F$156</f>
        <v>0.11362092391304347</v>
      </c>
      <c r="F164" s="700">
        <f>+E164-T167</f>
        <v>-5.5843741002015584E-3</v>
      </c>
      <c r="G164" s="374"/>
      <c r="H164" s="374"/>
      <c r="I164" s="375"/>
      <c r="J164" s="375"/>
      <c r="O164" s="713" t="s">
        <v>320</v>
      </c>
      <c r="P164" s="714">
        <f>+SUMPRODUCT($O$160:$O$163,P160:P163)/P166</f>
        <v>0.6228813559322034</v>
      </c>
      <c r="Q164" s="715">
        <f t="shared" ref="Q164:T164" si="25">+SUMPRODUCT($O$160:$O$163,Q160:Q163)/Q166</f>
        <v>0.59848484848484851</v>
      </c>
      <c r="R164" s="716">
        <f t="shared" si="25"/>
        <v>0.61413043478260865</v>
      </c>
      <c r="S164" s="716">
        <f>+SUMPRODUCT($O$160:$O$163,S160:S163)/S166</f>
        <v>0.48148148148148145</v>
      </c>
      <c r="T164" s="716">
        <f t="shared" si="25"/>
        <v>0.48648648648648651</v>
      </c>
      <c r="U164" s="716">
        <f>+SUMPRODUCT($O$160:$O$163,U160:U163)/U166</f>
        <v>0.56578947368421051</v>
      </c>
      <c r="V164" s="716">
        <f>+SUMPRODUCT($O$160:$O$163,V160:V163)/V166</f>
        <v>0.52083333333333337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28</v>
      </c>
      <c r="B165" s="360">
        <f>U156</f>
        <v>4917.5</v>
      </c>
      <c r="C165" s="360"/>
      <c r="D165" s="407"/>
      <c r="E165" s="699">
        <f>B165/$F$156</f>
        <v>0.23862092391304349</v>
      </c>
      <c r="F165" s="700">
        <f>+E165-U167</f>
        <v>2.5044764972646127E-2</v>
      </c>
      <c r="G165" s="374"/>
      <c r="H165" s="374"/>
      <c r="I165" s="375" t="s">
        <v>274</v>
      </c>
      <c r="J165" s="375"/>
      <c r="O165" s="713"/>
      <c r="P165" s="693">
        <f>+K156</f>
        <v>0.6228813559322034</v>
      </c>
      <c r="Q165" s="694">
        <f>+L156</f>
        <v>0.59848484848484851</v>
      </c>
      <c r="R165" s="717">
        <f>+(P165*P166+Q165*Q166)/R166</f>
        <v>0.61413043478260865</v>
      </c>
      <c r="S165" s="717">
        <f>+M156</f>
        <v>0.48148148148148145</v>
      </c>
      <c r="T165" s="717">
        <f>+N156</f>
        <v>0.48648648648648651</v>
      </c>
      <c r="U165" s="717">
        <f>+O156</f>
        <v>0.56578947368421051</v>
      </c>
      <c r="V165" s="717">
        <f>+P156</f>
        <v>0.52083333333333337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29</v>
      </c>
      <c r="B166" s="360">
        <f>V156</f>
        <v>4847.5</v>
      </c>
      <c r="C166" s="360"/>
      <c r="D166" s="407"/>
      <c r="E166" s="699">
        <f>B166/$F$156</f>
        <v>0.2352241847826087</v>
      </c>
      <c r="F166" s="700">
        <f>+E166-V167</f>
        <v>2.8270542398502713E-2</v>
      </c>
      <c r="G166" s="374"/>
      <c r="H166" s="374"/>
      <c r="I166" s="375"/>
      <c r="J166" s="375"/>
      <c r="N166" s="697">
        <f>+A156</f>
        <v>151</v>
      </c>
      <c r="O166" s="718" t="s">
        <v>272</v>
      </c>
      <c r="P166" s="719">
        <f>SUM(P160:P163)</f>
        <v>59</v>
      </c>
      <c r="Q166" s="719">
        <f>SUM(Q160:Q163)</f>
        <v>33</v>
      </c>
      <c r="R166" s="720">
        <f>SUM(R160:R163)</f>
        <v>92</v>
      </c>
      <c r="S166" s="719">
        <f>SUM(S160:S163)</f>
        <v>27</v>
      </c>
      <c r="T166" s="719">
        <f t="shared" ref="T166" si="26">SUM(T160:T163)</f>
        <v>37</v>
      </c>
      <c r="U166" s="719">
        <f>SUM(U160:U163)</f>
        <v>57</v>
      </c>
      <c r="V166" s="719">
        <f>SUM(V160:V163)</f>
        <v>60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701" t="s">
        <v>30</v>
      </c>
      <c r="B167" s="702">
        <f>SUM(B162:B166)</f>
        <v>20608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0.2433774834437086</v>
      </c>
      <c r="Q167" s="696">
        <f t="shared" ref="Q167:V167" si="27">+(Q165*Q166)/$N$166</f>
        <v>0.13079470198675497</v>
      </c>
      <c r="R167" s="699">
        <f>+Q167+P167</f>
        <v>0.3741721854304636</v>
      </c>
      <c r="S167" s="699">
        <f t="shared" si="27"/>
        <v>8.6092715231788075E-2</v>
      </c>
      <c r="T167" s="699">
        <f t="shared" si="27"/>
        <v>0.11920529801324503</v>
      </c>
      <c r="U167" s="699">
        <f t="shared" si="27"/>
        <v>0.21357615894039736</v>
      </c>
      <c r="V167" s="699">
        <f t="shared" si="27"/>
        <v>0.20695364238410599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7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7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7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B1:W171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54">
    <cfRule type="cellIs" dxfId="221" priority="1" operator="lessThan">
      <formula>7</formula>
    </cfRule>
    <cfRule type="cellIs" dxfId="220" priority="2" operator="between">
      <formula>14</formula>
      <formula>7</formula>
    </cfRule>
    <cfRule type="cellIs" dxfId="219" priority="3" operator="greaterThan">
      <formula>14</formula>
    </cfRule>
  </conditionalFormatting>
  <conditionalFormatting sqref="H156">
    <cfRule type="cellIs" dxfId="218" priority="4" operator="lessThan">
      <formula>7</formula>
    </cfRule>
    <cfRule type="cellIs" dxfId="217" priority="5" operator="between">
      <formula>14</formula>
      <formula>7</formula>
    </cfRule>
    <cfRule type="cellIs" dxfId="21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BB42-F7BB-4517-A835-43B69AE2E36D}">
  <dimension ref="A1:BT171"/>
  <sheetViews>
    <sheetView zoomScale="85" zoomScaleNormal="85" workbookViewId="0">
      <pane xSplit="6" ySplit="1" topLeftCell="Y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46136</v>
      </c>
      <c r="H2" s="624">
        <f ca="1">+IF(A2=1,(+TODAY())-G2,"Sans objet")</f>
        <v>172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0">+$F2*L2</f>
        <v>70</v>
      </c>
      <c r="S2" s="631">
        <f t="shared" si="0"/>
        <v>0</v>
      </c>
      <c r="T2" s="631">
        <f t="shared" si="0"/>
        <v>35</v>
      </c>
      <c r="U2" s="631">
        <f t="shared" si="0"/>
        <v>0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15</v>
      </c>
      <c r="AB2" s="636">
        <v>0.19</v>
      </c>
      <c r="AC2" s="637">
        <v>0.08</v>
      </c>
      <c r="AD2" s="638">
        <f t="shared" ref="AD2:AD5" si="2">SUM(AB2:AC2)</f>
        <v>0.27</v>
      </c>
      <c r="AE2" s="643">
        <v>7.2999999999999995E-2</v>
      </c>
      <c r="AF2" s="639">
        <v>0.14099999999999999</v>
      </c>
      <c r="AG2" s="639">
        <v>0.246</v>
      </c>
      <c r="AH2" s="639">
        <v>0.27</v>
      </c>
      <c r="AI2" s="602">
        <f>SUM(AD2:AH2)</f>
        <v>1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46141</v>
      </c>
      <c r="H3" s="624">
        <f t="shared" ref="H3:H67" ca="1" si="5">+IF(A3=1,(+TODAY())-G3,"Sans objet")</f>
        <v>167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16</v>
      </c>
      <c r="AB3" s="636">
        <v>0.18</v>
      </c>
      <c r="AC3" s="637">
        <v>0.08</v>
      </c>
      <c r="AD3" s="638">
        <f t="shared" si="2"/>
        <v>0.26</v>
      </c>
      <c r="AE3" s="643">
        <v>7.6999999999999999E-2</v>
      </c>
      <c r="AF3" s="639">
        <v>0.111</v>
      </c>
      <c r="AG3" s="639">
        <v>0.246</v>
      </c>
      <c r="AH3" s="639">
        <v>0.309</v>
      </c>
      <c r="AI3" s="602">
        <f>SUM(AD3:AH3)</f>
        <v>1.0029999999999999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623">
        <v>46140</v>
      </c>
      <c r="H4" s="624">
        <f t="shared" ca="1" si="5"/>
        <v>168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17</v>
      </c>
      <c r="AB4" s="636">
        <v>0.22</v>
      </c>
      <c r="AC4" s="637">
        <v>0.12</v>
      </c>
      <c r="AD4" s="638">
        <f t="shared" si="2"/>
        <v>0.33999999999999997</v>
      </c>
      <c r="AE4" s="643">
        <v>7.5999999999999998E-2</v>
      </c>
      <c r="AF4" s="639">
        <v>0.114</v>
      </c>
      <c r="AG4" s="639">
        <v>0.23899999999999999</v>
      </c>
      <c r="AH4" s="639">
        <v>0.23499999999999999</v>
      </c>
      <c r="AI4" s="602">
        <f>SUM(AD4:AH4)</f>
        <v>1.004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46141</v>
      </c>
      <c r="H5" s="624">
        <f t="shared" ca="1" si="5"/>
        <v>167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18</v>
      </c>
      <c r="AB5" s="636">
        <v>0.22</v>
      </c>
      <c r="AC5" s="637">
        <v>0.12</v>
      </c>
      <c r="AD5" s="638">
        <f t="shared" si="2"/>
        <v>0.33999999999999997</v>
      </c>
      <c r="AE5" s="643">
        <v>7.4999999999999997E-2</v>
      </c>
      <c r="AF5" s="639">
        <v>9.0999999999999998E-2</v>
      </c>
      <c r="AG5" s="639">
        <v>0.217</v>
      </c>
      <c r="AH5" s="639">
        <v>0.28100000000000003</v>
      </c>
      <c r="AI5" s="602">
        <f>SUM(AD5:AH5)</f>
        <v>1.004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46142</v>
      </c>
      <c r="H6" s="624">
        <f t="shared" ca="1" si="5"/>
        <v>166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0</v>
      </c>
      <c r="AC6" s="603">
        <f>AC5-AC4</f>
        <v>0</v>
      </c>
      <c r="AD6" s="603">
        <f t="shared" ref="AD6" si="8">AD5-AD4</f>
        <v>0</v>
      </c>
      <c r="AE6" s="603">
        <f>AE5-AE4</f>
        <v>-1.0000000000000009E-3</v>
      </c>
      <c r="AF6" s="603">
        <f>AF5-AF4</f>
        <v>-2.3000000000000007E-2</v>
      </c>
      <c r="AG6" s="603">
        <f>AG5-AG4</f>
        <v>-2.1999999999999992E-2</v>
      </c>
      <c r="AH6" s="603">
        <f>AH5-AH4</f>
        <v>4.6000000000000041E-2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46142</v>
      </c>
      <c r="H7" s="624">
        <f t="shared" ca="1" si="5"/>
        <v>166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0</v>
      </c>
      <c r="U7" s="640">
        <f t="shared" si="0"/>
        <v>91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46141</v>
      </c>
      <c r="H8" s="624">
        <f t="shared" ca="1" si="5"/>
        <v>167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4"/>
        <v>112</v>
      </c>
      <c r="G9" s="424">
        <v>46141</v>
      </c>
      <c r="H9" s="624">
        <f t="shared" ca="1" si="5"/>
        <v>167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56</v>
      </c>
      <c r="W9" s="750">
        <f t="shared" si="7"/>
        <v>112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46140</v>
      </c>
      <c r="H10" s="624">
        <f t="shared" ca="1" si="5"/>
        <v>168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46141</v>
      </c>
      <c r="H11" s="624">
        <f t="shared" ca="1" si="5"/>
        <v>167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46142</v>
      </c>
      <c r="H12" s="624">
        <f t="shared" ca="1" si="5"/>
        <v>166</v>
      </c>
      <c r="I12" s="625">
        <v>1</v>
      </c>
      <c r="J12" s="626" t="str">
        <f>VLOOKUP(I12,Secteurs!$A$2:$C$4,3)</f>
        <v>Alexis MABOUNDA</v>
      </c>
      <c r="K12" s="470"/>
      <c r="L12" s="471">
        <v>0.5</v>
      </c>
      <c r="M12" s="471"/>
      <c r="N12" s="471"/>
      <c r="O12" s="471">
        <v>0.5</v>
      </c>
      <c r="P12" s="472"/>
      <c r="Q12" s="752">
        <f t="shared" si="6"/>
        <v>0</v>
      </c>
      <c r="R12" s="640">
        <f t="shared" si="0"/>
        <v>84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46140</v>
      </c>
      <c r="H13" s="624">
        <f t="shared" ca="1" si="5"/>
        <v>168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46141</v>
      </c>
      <c r="H14" s="624">
        <f t="shared" ca="1" si="5"/>
        <v>167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46141</v>
      </c>
      <c r="H15" s="624">
        <f t="shared" ca="1" si="5"/>
        <v>167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46140</v>
      </c>
      <c r="H16" s="624">
        <f t="shared" ca="1" si="5"/>
        <v>168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46141</v>
      </c>
      <c r="H17" s="624">
        <f t="shared" ca="1" si="5"/>
        <v>167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424">
        <v>46141</v>
      </c>
      <c r="H18" s="624">
        <f t="shared" ca="1" si="5"/>
        <v>167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46140</v>
      </c>
      <c r="H19" s="624">
        <f t="shared" ca="1" si="5"/>
        <v>168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424">
        <v>46141</v>
      </c>
      <c r="H20" s="624">
        <f t="shared" ca="1" si="5"/>
        <v>167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46142</v>
      </c>
      <c r="H21" s="624">
        <f t="shared" ca="1" si="5"/>
        <v>166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46140</v>
      </c>
      <c r="H22" s="624">
        <f t="shared" ca="1" si="5"/>
        <v>168</v>
      </c>
      <c r="I22" s="625">
        <v>3</v>
      </c>
      <c r="J22" s="626" t="str">
        <f>VLOOKUP(I22,Secteurs!$A$2:$C$4,3)</f>
        <v>Armel SOKAMBA</v>
      </c>
      <c r="K22" s="470">
        <v>0.5</v>
      </c>
      <c r="L22" s="471">
        <v>0.25</v>
      </c>
      <c r="M22" s="471"/>
      <c r="N22" s="471"/>
      <c r="O22" s="471">
        <v>0.25</v>
      </c>
      <c r="P22" s="472"/>
      <c r="Q22" s="630">
        <f t="shared" si="6"/>
        <v>126</v>
      </c>
      <c r="R22" s="631">
        <f t="shared" si="0"/>
        <v>63</v>
      </c>
      <c r="S22" s="631">
        <f t="shared" si="0"/>
        <v>0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6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46136</v>
      </c>
      <c r="H23" s="624">
        <f t="shared" ca="1" si="5"/>
        <v>172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140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46142</v>
      </c>
      <c r="H24" s="624">
        <f t="shared" ca="1" si="5"/>
        <v>166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6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46141</v>
      </c>
      <c r="H25" s="624">
        <f t="shared" ca="1" si="5"/>
        <v>167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6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46142</v>
      </c>
      <c r="H26" s="624">
        <f t="shared" ca="1" si="5"/>
        <v>166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14750</v>
      </c>
      <c r="AH26" s="761">
        <v>0</v>
      </c>
    </row>
    <row r="27" spans="1:36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4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46141</v>
      </c>
      <c r="H28" s="624">
        <f t="shared" ca="1" si="5"/>
        <v>167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84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0"/>
      <c r="AJ28" s="891"/>
    </row>
    <row r="29" spans="1:36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46142</v>
      </c>
      <c r="H29" s="624">
        <f t="shared" ca="1" si="5"/>
        <v>166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/>
      <c r="P29" s="472">
        <v>0.5</v>
      </c>
      <c r="Q29" s="630">
        <f t="shared" si="6"/>
        <v>105</v>
      </c>
      <c r="R29" s="631">
        <f t="shared" si="0"/>
        <v>0</v>
      </c>
      <c r="S29" s="631">
        <f t="shared" si="0"/>
        <v>0</v>
      </c>
      <c r="T29" s="640">
        <f t="shared" si="0"/>
        <v>0</v>
      </c>
      <c r="U29" s="640">
        <f t="shared" si="0"/>
        <v>0</v>
      </c>
      <c r="V29" s="745">
        <f t="shared" si="0"/>
        <v>105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46141</v>
      </c>
      <c r="H30" s="624">
        <f t="shared" ca="1" si="5"/>
        <v>167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0.5</v>
      </c>
      <c r="O30" s="471"/>
      <c r="P30" s="472"/>
      <c r="Q30" s="752">
        <f t="shared" si="6"/>
        <v>98</v>
      </c>
      <c r="R30" s="640">
        <f t="shared" si="0"/>
        <v>0</v>
      </c>
      <c r="S30" s="640">
        <f t="shared" si="0"/>
        <v>0</v>
      </c>
      <c r="T30" s="640">
        <f t="shared" si="0"/>
        <v>98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46134</v>
      </c>
      <c r="H31" s="624">
        <f t="shared" ca="1" si="5"/>
        <v>174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35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46141</v>
      </c>
      <c r="H32" s="624">
        <f t="shared" ca="1" si="5"/>
        <v>167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623">
        <v>46140</v>
      </c>
      <c r="H33" s="624">
        <f t="shared" ca="1" si="5"/>
        <v>168</v>
      </c>
      <c r="I33" s="625">
        <v>3</v>
      </c>
      <c r="J33" s="626" t="str">
        <f>VLOOKUP(I33,Secteurs!$A$2:$C$4,3)</f>
        <v>Armel SOKAMBA</v>
      </c>
      <c r="K33" s="470"/>
      <c r="L33" s="471">
        <v>1</v>
      </c>
      <c r="M33" s="471"/>
      <c r="N33" s="471"/>
      <c r="O33" s="471"/>
      <c r="P33" s="472"/>
      <c r="Q33" s="630">
        <f t="shared" si="6"/>
        <v>0</v>
      </c>
      <c r="R33" s="631">
        <f t="shared" si="0"/>
        <v>140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92" t="s">
        <v>396</v>
      </c>
      <c r="AB33" s="893"/>
      <c r="AC33" s="893"/>
      <c r="AD33" s="893"/>
      <c r="AE33" s="893"/>
      <c r="AF33" s="893"/>
      <c r="AG33" s="893"/>
      <c r="AH33" s="894"/>
    </row>
    <row r="34" spans="1:35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46140</v>
      </c>
      <c r="H34" s="624">
        <f t="shared" ca="1" si="5"/>
        <v>168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900" t="s">
        <v>608</v>
      </c>
      <c r="AB34" s="901"/>
      <c r="AC34" s="901"/>
      <c r="AD34" s="901"/>
      <c r="AE34" s="901"/>
      <c r="AF34" s="901"/>
      <c r="AG34" s="901"/>
      <c r="AH34" s="902"/>
    </row>
    <row r="35" spans="1:35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46140</v>
      </c>
      <c r="H35" s="624">
        <f t="shared" ca="1" si="5"/>
        <v>168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46142</v>
      </c>
      <c r="H36" s="624">
        <f t="shared" ca="1" si="5"/>
        <v>166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0"/>
        <v>0</v>
      </c>
      <c r="S36" s="631">
        <f t="shared" si="0"/>
        <v>0</v>
      </c>
      <c r="T36" s="640">
        <f t="shared" si="0"/>
        <v>0</v>
      </c>
      <c r="U36" s="640">
        <f t="shared" si="0"/>
        <v>77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46141</v>
      </c>
      <c r="H37" s="624">
        <f t="shared" ca="1" si="5"/>
        <v>167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46140</v>
      </c>
      <c r="H38" s="624">
        <f t="shared" ca="1" si="5"/>
        <v>168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46140</v>
      </c>
      <c r="H39" s="624">
        <f t="shared" ca="1" si="5"/>
        <v>168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46133</v>
      </c>
      <c r="H40" s="624">
        <f t="shared" ca="1" si="5"/>
        <v>175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172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46141</v>
      </c>
      <c r="H42" s="624">
        <f t="shared" ca="1" si="5"/>
        <v>167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46141</v>
      </c>
      <c r="H43" s="624">
        <f t="shared" ca="1" si="5"/>
        <v>167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46141</v>
      </c>
      <c r="H44" s="624">
        <f t="shared" ca="1" si="5"/>
        <v>167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161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424">
        <v>46142</v>
      </c>
      <c r="H45" s="624">
        <f t="shared" ca="1" si="5"/>
        <v>166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280</v>
      </c>
      <c r="T45" s="640">
        <f t="shared" si="6"/>
        <v>0</v>
      </c>
      <c r="U45" s="640">
        <f t="shared" si="6"/>
        <v>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46142</v>
      </c>
      <c r="H46" s="624">
        <f t="shared" ca="1" si="5"/>
        <v>166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46141</v>
      </c>
      <c r="H47" s="624">
        <f t="shared" ca="1" si="5"/>
        <v>167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46142</v>
      </c>
      <c r="H48" s="624">
        <f t="shared" ca="1" si="5"/>
        <v>166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46142</v>
      </c>
      <c r="H49" s="624">
        <f t="shared" ca="1" si="5"/>
        <v>166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46136</v>
      </c>
      <c r="H50" s="624">
        <f t="shared" ca="1" si="5"/>
        <v>172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745">
        <f t="shared" si="6"/>
        <v>0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46134</v>
      </c>
      <c r="H51" s="624">
        <f t="shared" ca="1" si="5"/>
        <v>174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46142</v>
      </c>
      <c r="H52" s="624">
        <f t="shared" ca="1" si="5"/>
        <v>166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/>
      <c r="N52" s="471"/>
      <c r="O52" s="471"/>
      <c r="P52" s="472">
        <v>0.5</v>
      </c>
      <c r="Q52" s="630">
        <f t="shared" si="6"/>
        <v>56</v>
      </c>
      <c r="R52" s="631">
        <f t="shared" si="6"/>
        <v>0</v>
      </c>
      <c r="S52" s="631">
        <f t="shared" si="6"/>
        <v>0</v>
      </c>
      <c r="T52" s="640">
        <f t="shared" si="6"/>
        <v>0</v>
      </c>
      <c r="U52" s="640">
        <f t="shared" si="6"/>
        <v>0</v>
      </c>
      <c r="V52" s="745">
        <f t="shared" si="6"/>
        <v>56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424">
        <v>46142</v>
      </c>
      <c r="H53" s="624">
        <f t="shared" ca="1" si="5"/>
        <v>166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/>
      <c r="N53" s="471"/>
      <c r="O53" s="471"/>
      <c r="P53" s="472">
        <v>0.5</v>
      </c>
      <c r="Q53" s="630">
        <f t="shared" si="6"/>
        <v>91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745">
        <f t="shared" si="6"/>
        <v>91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175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4"/>
        <v>91</v>
      </c>
      <c r="G55" s="623">
        <v>46136</v>
      </c>
      <c r="H55" s="624">
        <f t="shared" ca="1" si="5"/>
        <v>172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745">
        <f t="shared" si="6"/>
        <v>45.5</v>
      </c>
      <c r="W55" s="750">
        <f t="shared" si="7"/>
        <v>91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46136</v>
      </c>
      <c r="H56" s="624">
        <f t="shared" ca="1" si="5"/>
        <v>172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46136</v>
      </c>
      <c r="H57" s="624">
        <f t="shared" ca="1" si="5"/>
        <v>172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46140</v>
      </c>
      <c r="H58" s="624">
        <f t="shared" ca="1" si="5"/>
        <v>168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46141</v>
      </c>
      <c r="H59" s="624">
        <f t="shared" ca="1" si="5"/>
        <v>167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46141</v>
      </c>
      <c r="H60" s="624">
        <f t="shared" ca="1" si="5"/>
        <v>167</v>
      </c>
      <c r="I60" s="625">
        <v>1</v>
      </c>
      <c r="J60" s="626" t="str">
        <f>VLOOKUP(I60,Secteurs!$A$2:$C$4,3)</f>
        <v>Alexis MABOUNDA</v>
      </c>
      <c r="K60" s="470">
        <v>0.75</v>
      </c>
      <c r="L60" s="471"/>
      <c r="M60" s="471">
        <v>0.25</v>
      </c>
      <c r="N60" s="471"/>
      <c r="O60" s="471"/>
      <c r="P60" s="472"/>
      <c r="Q60" s="630">
        <f t="shared" si="6"/>
        <v>168</v>
      </c>
      <c r="R60" s="631">
        <f t="shared" si="6"/>
        <v>0</v>
      </c>
      <c r="S60" s="631">
        <f t="shared" si="6"/>
        <v>56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46141</v>
      </c>
      <c r="H61" s="624">
        <f t="shared" ca="1" si="5"/>
        <v>167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46141</v>
      </c>
      <c r="H62" s="624">
        <f ca="1">+IF(A62=1,(+TODAY())-G62,"Sans objet")</f>
        <v>167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>
        <v>0.25</v>
      </c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46142</v>
      </c>
      <c r="H63" s="624">
        <f t="shared" ca="1" si="5"/>
        <v>166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46141</v>
      </c>
      <c r="H64" s="624">
        <f t="shared" ca="1" si="5"/>
        <v>167</v>
      </c>
      <c r="I64" s="625">
        <v>1</v>
      </c>
      <c r="J64" s="626" t="str">
        <f>VLOOKUP(I64,Secteurs!$A$2:$C$4,3)</f>
        <v>Alexis MABOUNDA</v>
      </c>
      <c r="K64" s="470"/>
      <c r="L64" s="471"/>
      <c r="M64" s="471"/>
      <c r="N64" s="471"/>
      <c r="O64" s="471">
        <v>0.5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91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46141</v>
      </c>
      <c r="H65" s="624">
        <f t="shared" ca="1" si="5"/>
        <v>167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/>
      <c r="P65" s="472">
        <v>1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745">
        <f t="shared" si="6"/>
        <v>168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46141</v>
      </c>
      <c r="H66" s="624">
        <f t="shared" ca="1" si="5"/>
        <v>167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46141</v>
      </c>
      <c r="H67" s="624">
        <f t="shared" ca="1" si="5"/>
        <v>167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10"/>
        <v>231</v>
      </c>
      <c r="G68" s="424">
        <v>46141</v>
      </c>
      <c r="H68" s="624">
        <f t="shared" ref="H68:H137" ca="1" si="11">+IF(A68=1,(+TODAY())-G68,"Sans objet")</f>
        <v>167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231</v>
      </c>
      <c r="W68" s="750">
        <f t="shared" si="7"/>
        <v>231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22</v>
      </c>
      <c r="F69" s="622">
        <f t="shared" si="10"/>
        <v>154</v>
      </c>
      <c r="G69" s="623">
        <v>46140</v>
      </c>
      <c r="H69" s="624">
        <f t="shared" ca="1" si="11"/>
        <v>168</v>
      </c>
      <c r="I69" s="625">
        <v>2</v>
      </c>
      <c r="J69" s="626" t="str">
        <f>VLOOKUP(I69,Secteurs!$A$2:$C$4,3)</f>
        <v>Félix OVOURA</v>
      </c>
      <c r="K69" s="470"/>
      <c r="L69" s="471"/>
      <c r="M69" s="471"/>
      <c r="N69" s="471"/>
      <c r="O69" s="471"/>
      <c r="P69" s="472">
        <v>1</v>
      </c>
      <c r="Q69" s="630">
        <f t="shared" si="12"/>
        <v>0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154</v>
      </c>
      <c r="W69" s="750">
        <f t="shared" si="7"/>
        <v>154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46141</v>
      </c>
      <c r="H70" s="624">
        <f t="shared" ca="1" si="11"/>
        <v>167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0.5</v>
      </c>
      <c r="O70" s="471"/>
      <c r="P70" s="472">
        <v>0.5</v>
      </c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105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46135</v>
      </c>
      <c r="H71" s="624">
        <f t="shared" ca="1" si="11"/>
        <v>173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105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46142</v>
      </c>
      <c r="H72" s="624">
        <f t="shared" ca="1" si="11"/>
        <v>166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46141</v>
      </c>
      <c r="H73" s="624">
        <f t="shared" ca="1" si="11"/>
        <v>167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46142</v>
      </c>
      <c r="H74" s="624">
        <f t="shared" ca="1" si="11"/>
        <v>166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77</v>
      </c>
      <c r="V74" s="745">
        <f t="shared" si="12"/>
        <v>0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46141</v>
      </c>
      <c r="H75" s="624">
        <f t="shared" ca="1" si="11"/>
        <v>167</v>
      </c>
      <c r="I75" s="625">
        <v>3</v>
      </c>
      <c r="J75" s="626" t="str">
        <f>VLOOKUP(I75,Secteurs!$A$2:$C$4,3)</f>
        <v>Armel SOKAMBA</v>
      </c>
      <c r="K75" s="470"/>
      <c r="L75" s="471">
        <v>0.5</v>
      </c>
      <c r="M75" s="471"/>
      <c r="N75" s="471"/>
      <c r="O75" s="471"/>
      <c r="P75" s="472">
        <v>0.5</v>
      </c>
      <c r="Q75" s="630">
        <f t="shared" si="12"/>
        <v>0</v>
      </c>
      <c r="R75" s="631">
        <f t="shared" si="12"/>
        <v>84</v>
      </c>
      <c r="S75" s="631">
        <f t="shared" si="12"/>
        <v>0</v>
      </c>
      <c r="T75" s="640">
        <f t="shared" si="12"/>
        <v>0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46141</v>
      </c>
      <c r="H76" s="624">
        <f t="shared" ca="1" si="11"/>
        <v>167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/>
      <c r="O76" s="471"/>
      <c r="P76" s="472">
        <v>0.5</v>
      </c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0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46141</v>
      </c>
      <c r="H77" s="624">
        <f t="shared" ca="1" si="11"/>
        <v>167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2"/>
        <v>0</v>
      </c>
      <c r="R77" s="631">
        <f t="shared" si="12"/>
        <v>56</v>
      </c>
      <c r="S77" s="631">
        <f t="shared" si="12"/>
        <v>0</v>
      </c>
      <c r="T77" s="640">
        <f t="shared" si="12"/>
        <v>0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10"/>
        <v>140</v>
      </c>
      <c r="G78" s="424">
        <v>46141</v>
      </c>
      <c r="H78" s="624">
        <f t="shared" ca="1" si="11"/>
        <v>167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2"/>
        <v>0</v>
      </c>
      <c r="R78" s="631">
        <f t="shared" si="12"/>
        <v>140</v>
      </c>
      <c r="S78" s="631">
        <f t="shared" si="12"/>
        <v>0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140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175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46140</v>
      </c>
      <c r="H80" s="624">
        <f t="shared" ca="1" si="11"/>
        <v>168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46142</v>
      </c>
      <c r="H81" s="624">
        <f t="shared" ca="1" si="11"/>
        <v>166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>
        <v>0.5</v>
      </c>
      <c r="O81" s="471"/>
      <c r="P81" s="472">
        <v>0.25</v>
      </c>
      <c r="Q81" s="630">
        <f t="shared" si="12"/>
        <v>56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56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46142</v>
      </c>
      <c r="H82" s="624">
        <f t="shared" ca="1" si="11"/>
        <v>166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46134</v>
      </c>
      <c r="H83" s="624">
        <f t="shared" ca="1" si="11"/>
        <v>174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si="10"/>
        <v>210</v>
      </c>
      <c r="G84" s="424">
        <v>46142</v>
      </c>
      <c r="H84" s="624">
        <f t="shared" ca="1" si="11"/>
        <v>166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105</v>
      </c>
      <c r="U84" s="640">
        <f t="shared" si="12"/>
        <v>105</v>
      </c>
      <c r="V84" s="745">
        <f t="shared" si="12"/>
        <v>0</v>
      </c>
      <c r="W84" s="750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0"/>
        <v>182</v>
      </c>
      <c r="G85" s="623">
        <v>46136</v>
      </c>
      <c r="H85" s="624">
        <f t="shared" ca="1" si="11"/>
        <v>172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91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91</v>
      </c>
      <c r="W85" s="750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46140</v>
      </c>
      <c r="H86" s="624">
        <f t="shared" ca="1" si="11"/>
        <v>168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/>
      <c r="O86" s="471">
        <v>0.25</v>
      </c>
      <c r="P86" s="472">
        <v>0.25</v>
      </c>
      <c r="Q86" s="752">
        <f t="shared" si="12"/>
        <v>0</v>
      </c>
      <c r="R86" s="640">
        <f t="shared" si="12"/>
        <v>98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46140</v>
      </c>
      <c r="H87" s="624">
        <f t="shared" ca="1" si="11"/>
        <v>168</v>
      </c>
      <c r="I87" s="625">
        <v>1</v>
      </c>
      <c r="J87" s="626" t="str">
        <f>VLOOKUP(I87,Secteurs!$A$2:$C$4,3)</f>
        <v>Alexis MABOUNDA</v>
      </c>
      <c r="K87" s="470"/>
      <c r="L87" s="471">
        <v>0.5</v>
      </c>
      <c r="M87" s="471"/>
      <c r="N87" s="471">
        <v>0.25</v>
      </c>
      <c r="O87" s="471"/>
      <c r="P87" s="472">
        <v>0.25</v>
      </c>
      <c r="Q87" s="630">
        <f t="shared" si="12"/>
        <v>0</v>
      </c>
      <c r="R87" s="631">
        <f t="shared" si="12"/>
        <v>87.5</v>
      </c>
      <c r="S87" s="631">
        <f t="shared" si="12"/>
        <v>0</v>
      </c>
      <c r="T87" s="640">
        <f t="shared" si="12"/>
        <v>43.75</v>
      </c>
      <c r="U87" s="640">
        <f t="shared" si="12"/>
        <v>0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46140</v>
      </c>
      <c r="H88" s="624">
        <f t="shared" ca="1" si="11"/>
        <v>168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46140</v>
      </c>
      <c r="H89" s="624">
        <f t="shared" ca="1" si="11"/>
        <v>168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0.25</v>
      </c>
      <c r="O89" s="471">
        <v>0.25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45.5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46140</v>
      </c>
      <c r="H90" s="624">
        <f t="shared" ca="1" si="11"/>
        <v>168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0.5</v>
      </c>
      <c r="P90" s="472"/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46140</v>
      </c>
      <c r="H91" s="624">
        <f t="shared" ca="1" si="11"/>
        <v>168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84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46142</v>
      </c>
      <c r="H92" s="624">
        <f t="shared" ca="1" si="11"/>
        <v>166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>
        <v>0.5</v>
      </c>
      <c r="P92" s="472"/>
      <c r="Q92" s="630">
        <f t="shared" si="12"/>
        <v>0</v>
      </c>
      <c r="R92" s="631">
        <f t="shared" si="12"/>
        <v>0</v>
      </c>
      <c r="S92" s="631">
        <f t="shared" si="12"/>
        <v>0</v>
      </c>
      <c r="T92" s="640">
        <f t="shared" si="12"/>
        <v>98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46136</v>
      </c>
      <c r="H93" s="624">
        <f t="shared" ca="1" si="11"/>
        <v>172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46133</v>
      </c>
      <c r="H94" s="624">
        <f t="shared" ca="1" si="11"/>
        <v>175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2"/>
        <v>35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46134</v>
      </c>
      <c r="H95" s="624">
        <f t="shared" ca="1" si="11"/>
        <v>174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77</v>
      </c>
      <c r="U95" s="640">
        <f t="shared" si="12"/>
        <v>154</v>
      </c>
      <c r="V95" s="745">
        <f t="shared" si="12"/>
        <v>77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46142</v>
      </c>
      <c r="H96" s="624">
        <f t="shared" ca="1" si="11"/>
        <v>166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168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424">
        <v>46141</v>
      </c>
      <c r="H98" s="624">
        <f t="shared" ca="1" si="11"/>
        <v>167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0</v>
      </c>
      <c r="V98" s="745">
        <f t="shared" si="12"/>
        <v>84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424">
        <v>46141</v>
      </c>
      <c r="H99" s="624">
        <f t="shared" ca="1" si="11"/>
        <v>167</v>
      </c>
      <c r="I99" s="625">
        <v>2</v>
      </c>
      <c r="J99" s="626" t="str">
        <f>VLOOKUP(I99,Secteurs!$A$2:$C$4,3)</f>
        <v>Félix OVOURA</v>
      </c>
      <c r="K99" s="470"/>
      <c r="L99" s="471">
        <v>1</v>
      </c>
      <c r="M99" s="471"/>
      <c r="N99" s="471"/>
      <c r="O99" s="471"/>
      <c r="P99" s="472"/>
      <c r="Q99" s="630">
        <f t="shared" si="12"/>
        <v>0</v>
      </c>
      <c r="R99" s="631">
        <f t="shared" si="12"/>
        <v>140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46140</v>
      </c>
      <c r="H100" s="624">
        <f t="shared" ca="1" si="11"/>
        <v>168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175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424">
        <v>46141</v>
      </c>
      <c r="H102" s="624">
        <f t="shared" ca="1" si="11"/>
        <v>167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73.5</v>
      </c>
      <c r="U102" s="640">
        <f t="shared" si="12"/>
        <v>73.5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175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46134</v>
      </c>
      <c r="H104" s="624">
        <f t="shared" ca="1" si="11"/>
        <v>174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182</v>
      </c>
      <c r="V104" s="745">
        <f t="shared" si="12"/>
        <v>0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424">
        <v>46140</v>
      </c>
      <c r="H105" s="624">
        <f t="shared" ca="1" si="11"/>
        <v>168</v>
      </c>
      <c r="I105" s="625">
        <v>3</v>
      </c>
      <c r="J105" s="626" t="str">
        <f>VLOOKUP(I105,Secteurs!$A$2:$C$4,3)</f>
        <v>Armel SOKAMBA</v>
      </c>
      <c r="K105" s="470">
        <v>0.5</v>
      </c>
      <c r="L105" s="471"/>
      <c r="M105" s="471"/>
      <c r="N105" s="471"/>
      <c r="O105" s="471"/>
      <c r="P105" s="472">
        <v>0.5</v>
      </c>
      <c r="Q105" s="630">
        <f t="shared" si="12"/>
        <v>56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56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623">
        <v>46142</v>
      </c>
      <c r="H106" s="624">
        <f t="shared" ca="1" si="11"/>
        <v>166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424">
        <v>46141</v>
      </c>
      <c r="H107" s="624">
        <f t="shared" ca="1" si="11"/>
        <v>167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46142</v>
      </c>
      <c r="H108" s="624">
        <f t="shared" ca="1" si="11"/>
        <v>166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167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46141</v>
      </c>
      <c r="H110" s="624">
        <f ca="1">+IF(A110=1,(+TODAY())-G110,"Sans objet")</f>
        <v>167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752">
        <f t="shared" ref="Q110:V150" si="15">+$F110*K110</f>
        <v>0</v>
      </c>
      <c r="R110" s="640">
        <f t="shared" si="15"/>
        <v>70</v>
      </c>
      <c r="S110" s="640">
        <f t="shared" si="15"/>
        <v>70</v>
      </c>
      <c r="T110" s="640">
        <f t="shared" si="15"/>
        <v>0</v>
      </c>
      <c r="U110" s="640">
        <f t="shared" si="15"/>
        <v>0</v>
      </c>
      <c r="V110" s="745">
        <f t="shared" si="15"/>
        <v>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175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46134</v>
      </c>
      <c r="H112" s="624">
        <f t="shared" ca="1" si="11"/>
        <v>174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424">
        <v>46141</v>
      </c>
      <c r="H113" s="624">
        <f t="shared" ca="1" si="11"/>
        <v>167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168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46141</v>
      </c>
      <c r="H115" s="624">
        <f t="shared" ca="1" si="11"/>
        <v>167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46142</v>
      </c>
      <c r="H116" s="624">
        <f t="shared" ca="1" si="11"/>
        <v>166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46133</v>
      </c>
      <c r="H117" s="624">
        <f t="shared" ca="1" si="11"/>
        <v>175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46140</v>
      </c>
      <c r="H118" s="624">
        <f t="shared" ca="1" si="11"/>
        <v>168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745">
        <f t="shared" si="15"/>
        <v>294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46140</v>
      </c>
      <c r="H119" s="624">
        <f t="shared" ca="1" si="11"/>
        <v>168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46141</v>
      </c>
      <c r="H120" s="624">
        <f t="shared" ca="1" si="11"/>
        <v>167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46140</v>
      </c>
      <c r="H121" s="624">
        <f t="shared" ca="1" si="11"/>
        <v>168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46140</v>
      </c>
      <c r="H122" s="624">
        <f t="shared" ca="1" si="11"/>
        <v>168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46141</v>
      </c>
      <c r="H123" s="624">
        <f t="shared" ca="1" si="11"/>
        <v>167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0.5</v>
      </c>
      <c r="P123" s="472">
        <v>0.5</v>
      </c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91</v>
      </c>
      <c r="V123" s="745">
        <f t="shared" si="15"/>
        <v>91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46141</v>
      </c>
      <c r="H124" s="624">
        <f t="shared" ca="1" si="11"/>
        <v>167</v>
      </c>
      <c r="I124" s="625">
        <v>2</v>
      </c>
      <c r="J124" s="626" t="str">
        <f>VLOOKUP(I124,Secteurs!$A$2:$C$4,3)</f>
        <v>Félix OVOURA</v>
      </c>
      <c r="K124" s="470"/>
      <c r="L124" s="471"/>
      <c r="M124" s="471"/>
      <c r="N124" s="471"/>
      <c r="O124" s="471">
        <v>0.5</v>
      </c>
      <c r="P124" s="472">
        <v>0.5</v>
      </c>
      <c r="Q124" s="630">
        <f t="shared" si="15"/>
        <v>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77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46141</v>
      </c>
      <c r="H125" s="624">
        <f t="shared" ca="1" si="11"/>
        <v>167</v>
      </c>
      <c r="I125" s="625">
        <v>2</v>
      </c>
      <c r="J125" s="626" t="str">
        <f>VLOOKUP(I125,Secteurs!$A$2:$C$4,3)</f>
        <v>Félix OVOURA</v>
      </c>
      <c r="K125" s="470"/>
      <c r="L125" s="471"/>
      <c r="M125" s="471"/>
      <c r="N125" s="471"/>
      <c r="O125" s="471">
        <v>0.5</v>
      </c>
      <c r="P125" s="472">
        <v>0.5</v>
      </c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0</v>
      </c>
      <c r="U125" s="640">
        <f t="shared" si="15"/>
        <v>63</v>
      </c>
      <c r="V125" s="745">
        <f t="shared" si="15"/>
        <v>63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46140</v>
      </c>
      <c r="H126" s="624">
        <f t="shared" ca="1" si="11"/>
        <v>168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745">
        <f t="shared" si="15"/>
        <v>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623">
        <v>46142</v>
      </c>
      <c r="H127" s="624">
        <f t="shared" ca="1" si="11"/>
        <v>166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46136</v>
      </c>
      <c r="H128" s="624">
        <f t="shared" ca="1" si="11"/>
        <v>172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46136</v>
      </c>
      <c r="H129" s="624">
        <f t="shared" ca="1" si="11"/>
        <v>172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46136</v>
      </c>
      <c r="H130" s="624">
        <f ca="1">+IF(A130=1,(+TODAY())-G130,"Sans objet")</f>
        <v>172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4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4" si="17">E131*7</f>
        <v>42</v>
      </c>
      <c r="G131" s="623">
        <v>46136</v>
      </c>
      <c r="H131" s="624">
        <f ca="1">+IF(A131=1,(+TODAY())-G131,"Sans objet")</f>
        <v>172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46142</v>
      </c>
      <c r="H132" s="624">
        <f t="shared" ref="H132:H136" ca="1" si="18">+IF(A132=1,(+TODAY())-G132,"Sans objet")</f>
        <v>166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46140</v>
      </c>
      <c r="H133" s="624">
        <f t="shared" ca="1" si="18"/>
        <v>168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46136</v>
      </c>
      <c r="H134" s="624">
        <f t="shared" ca="1" si="18"/>
        <v>172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31.5</v>
      </c>
      <c r="U134" s="640">
        <f t="shared" si="15"/>
        <v>0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167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0</v>
      </c>
      <c r="B136" s="669" t="s">
        <v>318</v>
      </c>
      <c r="C136" s="670" t="s">
        <v>123</v>
      </c>
      <c r="D136" s="671" t="s">
        <v>36</v>
      </c>
      <c r="E136" s="621">
        <v>0</v>
      </c>
      <c r="F136" s="622">
        <f t="shared" si="17"/>
        <v>0</v>
      </c>
      <c r="G136" s="623">
        <v>46142</v>
      </c>
      <c r="H136" s="624" t="str">
        <f t="shared" ca="1" si="18"/>
        <v>Sans objet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0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46136</v>
      </c>
      <c r="H137" s="674">
        <f t="shared" ca="1" si="11"/>
        <v>172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46133</v>
      </c>
      <c r="H138" s="624">
        <f ca="1">+IF(A138=1,(+TODAY())-G138,"Sans objet")</f>
        <v>175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752">
        <f t="shared" si="15"/>
        <v>0</v>
      </c>
      <c r="R138" s="640">
        <f t="shared" si="15"/>
        <v>7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0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46141</v>
      </c>
      <c r="H139" s="624">
        <f t="shared" ref="H139:H153" ca="1" si="19">+IF(A139=1,(+TODAY())-G139,"Sans objet")</f>
        <v>167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46140</v>
      </c>
      <c r="H140" s="624">
        <f t="shared" ca="1" si="19"/>
        <v>168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46136</v>
      </c>
      <c r="H141" s="624">
        <f t="shared" ca="1" si="19"/>
        <v>172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623">
        <v>46142</v>
      </c>
      <c r="H142" s="624">
        <f t="shared" ca="1" si="19"/>
        <v>166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46135</v>
      </c>
      <c r="H143" s="624">
        <f t="shared" ca="1" si="19"/>
        <v>173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46142</v>
      </c>
      <c r="H144" s="624">
        <f t="shared" ca="1" si="19"/>
        <v>166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46133</v>
      </c>
      <c r="H145" s="624">
        <f t="shared" ca="1" si="19"/>
        <v>175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24.5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46140</v>
      </c>
      <c r="H146" s="624">
        <f t="shared" ca="1" si="19"/>
        <v>168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168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7"/>
        <v>28</v>
      </c>
      <c r="G148" s="623">
        <v>46136</v>
      </c>
      <c r="H148" s="624">
        <f t="shared" ca="1" si="19"/>
        <v>172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28</v>
      </c>
      <c r="X148" s="598"/>
      <c r="Y148" s="635">
        <f t="shared" ref="Y148:Y154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7"/>
        <v>56</v>
      </c>
      <c r="G149" s="623">
        <v>46141</v>
      </c>
      <c r="H149" s="624">
        <f t="shared" ca="1" si="19"/>
        <v>167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752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40">
        <f t="shared" si="15"/>
        <v>28</v>
      </c>
      <c r="V149" s="745">
        <f t="shared" si="15"/>
        <v>0</v>
      </c>
      <c r="W149" s="750">
        <f t="shared" si="14"/>
        <v>56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>
        <f t="shared" si="17"/>
        <v>7</v>
      </c>
      <c r="G150" s="623">
        <v>46142</v>
      </c>
      <c r="H150" s="624">
        <f t="shared" ca="1" si="19"/>
        <v>166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si="15"/>
        <v>0</v>
      </c>
      <c r="R150" s="631">
        <f t="shared" si="15"/>
        <v>0</v>
      </c>
      <c r="S150" s="631">
        <f t="shared" si="15"/>
        <v>0</v>
      </c>
      <c r="T150" s="678">
        <f t="shared" si="15"/>
        <v>7</v>
      </c>
      <c r="U150" s="640">
        <f t="shared" si="15"/>
        <v>0</v>
      </c>
      <c r="V150" s="745">
        <f t="shared" si="15"/>
        <v>0</v>
      </c>
      <c r="W150" s="750">
        <f t="shared" si="14"/>
        <v>7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8</v>
      </c>
      <c r="F151" s="622">
        <f t="shared" si="17"/>
        <v>56</v>
      </c>
      <c r="G151" s="623">
        <v>46142</v>
      </c>
      <c r="H151" s="624">
        <f t="shared" ca="1" si="19"/>
        <v>166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ref="Q151:V154" si="21">+$F151*K151</f>
        <v>0</v>
      </c>
      <c r="R151" s="631">
        <f t="shared" si="21"/>
        <v>0</v>
      </c>
      <c r="S151" s="631">
        <f t="shared" si="21"/>
        <v>0</v>
      </c>
      <c r="T151" s="678">
        <f t="shared" si="21"/>
        <v>56</v>
      </c>
      <c r="U151" s="640">
        <f t="shared" si="21"/>
        <v>0</v>
      </c>
      <c r="V151" s="745">
        <f t="shared" si="21"/>
        <v>0</v>
      </c>
      <c r="W151" s="750">
        <f t="shared" si="14"/>
        <v>56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>
        <f t="shared" si="17"/>
        <v>28</v>
      </c>
      <c r="G152" s="623">
        <v>46141</v>
      </c>
      <c r="H152" s="624">
        <f t="shared" ca="1" si="19"/>
        <v>167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752">
        <f t="shared" si="21"/>
        <v>28</v>
      </c>
      <c r="R152" s="631">
        <f t="shared" si="21"/>
        <v>0</v>
      </c>
      <c r="S152" s="631">
        <f t="shared" si="21"/>
        <v>0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28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18</v>
      </c>
      <c r="F153" s="622">
        <f t="shared" si="17"/>
        <v>126</v>
      </c>
      <c r="G153" s="623">
        <v>46142</v>
      </c>
      <c r="H153" s="624">
        <f t="shared" ca="1" si="19"/>
        <v>166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>
        <v>0.5</v>
      </c>
      <c r="O153" s="676"/>
      <c r="P153" s="677"/>
      <c r="Q153" s="752">
        <f t="shared" si="21"/>
        <v>63</v>
      </c>
      <c r="R153" s="631">
        <f t="shared" si="21"/>
        <v>0</v>
      </c>
      <c r="S153" s="631">
        <f t="shared" si="21"/>
        <v>0</v>
      </c>
      <c r="T153" s="678">
        <f t="shared" si="21"/>
        <v>63</v>
      </c>
      <c r="U153" s="640">
        <f t="shared" si="21"/>
        <v>0</v>
      </c>
      <c r="V153" s="745">
        <f t="shared" si="21"/>
        <v>0</v>
      </c>
      <c r="W153" s="750">
        <f t="shared" si="14"/>
        <v>126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>
        <f t="shared" si="16"/>
        <v>0</v>
      </c>
      <c r="B154" s="669"/>
      <c r="C154" s="646"/>
      <c r="D154" s="646"/>
      <c r="E154" s="673"/>
      <c r="F154" s="622">
        <f t="shared" si="17"/>
        <v>0</v>
      </c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752">
        <f t="shared" si="21"/>
        <v>0</v>
      </c>
      <c r="R154" s="631">
        <f t="shared" si="21"/>
        <v>0</v>
      </c>
      <c r="S154" s="631">
        <f t="shared" si="21"/>
        <v>0</v>
      </c>
      <c r="T154" s="678">
        <f t="shared" si="21"/>
        <v>0</v>
      </c>
      <c r="U154" s="640">
        <f t="shared" si="21"/>
        <v>0</v>
      </c>
      <c r="V154" s="745">
        <f t="shared" si="21"/>
        <v>0</v>
      </c>
      <c r="W154" s="750">
        <f t="shared" si="14"/>
        <v>0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747"/>
      <c r="W155" s="687"/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41">
        <f>SUBTOTAL(9,A2:A155)</f>
        <v>150</v>
      </c>
      <c r="B156" s="341"/>
      <c r="C156" s="341"/>
      <c r="D156" s="404"/>
      <c r="E156" s="342">
        <f>SUBTOTAL(9,E2:E155)</f>
        <v>3046</v>
      </c>
      <c r="F156" s="456">
        <f>SUBTOTAL(9,F2:F155)</f>
        <v>21322</v>
      </c>
      <c r="G156" s="343"/>
      <c r="H156" s="690">
        <f ca="1">(SUBTOTAL(9,H2:H155))/A156</f>
        <v>168.46666666666667</v>
      </c>
      <c r="I156" s="345"/>
      <c r="J156" s="345"/>
      <c r="K156" s="346">
        <f>(SUBTOTAL(9,K2:K155))/P$166</f>
        <v>0.56557377049180324</v>
      </c>
      <c r="L156" s="347">
        <f>(SUBTOTAL(9,L2:L155))/Q$166</f>
        <v>0.61363636363636365</v>
      </c>
      <c r="M156" s="347">
        <f>(SUBTOTAL(9,M2:M155))/S$166</f>
        <v>0.53125</v>
      </c>
      <c r="N156" s="347">
        <f>(SUBTOTAL(9,N2:N155))/T$166</f>
        <v>0.50806451612903225</v>
      </c>
      <c r="O156" s="347">
        <f>(SUBTOTAL(9,O2:O155))/U$166</f>
        <v>0.54385964912280704</v>
      </c>
      <c r="P156" s="348">
        <f>(SUBTOTAL(9,P2:P155))/V$166</f>
        <v>0.55681818181818177</v>
      </c>
      <c r="Q156" s="457">
        <f t="shared" ref="Q156:V156" si="22">SUBTOTAL(9,Q2:Q155)</f>
        <v>4649.75</v>
      </c>
      <c r="R156" s="753">
        <f t="shared" si="22"/>
        <v>2527</v>
      </c>
      <c r="S156" s="753">
        <f t="shared" si="22"/>
        <v>1587.25</v>
      </c>
      <c r="T156" s="753">
        <f t="shared" si="22"/>
        <v>2042.25</v>
      </c>
      <c r="U156" s="753">
        <f t="shared" si="22"/>
        <v>4581.5</v>
      </c>
      <c r="V156" s="754">
        <f t="shared" si="22"/>
        <v>5934.25</v>
      </c>
      <c r="W156" s="751">
        <f t="shared" si="14"/>
        <v>21322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0.21807288246881157</v>
      </c>
      <c r="R157" s="460">
        <f>R156/F156</f>
        <v>0.11851608667104399</v>
      </c>
      <c r="S157" s="460">
        <f>S156/F156</f>
        <v>7.4441891004596195E-2</v>
      </c>
      <c r="T157" s="460">
        <f>T156/F156</f>
        <v>9.5781352593565336E-2</v>
      </c>
      <c r="U157" s="460">
        <f>U156/F156</f>
        <v>0.21487196323046617</v>
      </c>
      <c r="V157" s="460">
        <f>V156/F156</f>
        <v>0.27831582403151672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589" t="s">
        <v>270</v>
      </c>
      <c r="P159" s="755" t="s">
        <v>284</v>
      </c>
      <c r="Q159" s="756" t="s">
        <v>271</v>
      </c>
      <c r="R159" s="737" t="s">
        <v>24</v>
      </c>
      <c r="S159" s="737" t="s">
        <v>26</v>
      </c>
      <c r="T159" s="737" t="s">
        <v>27</v>
      </c>
      <c r="U159" s="757" t="s">
        <v>28</v>
      </c>
      <c r="V159" s="75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359" t="s">
        <v>282</v>
      </c>
      <c r="B160" s="360">
        <f>Q156</f>
        <v>4649.75</v>
      </c>
      <c r="C160" s="360"/>
      <c r="D160" s="407"/>
      <c r="E160" s="691">
        <f>B160/$F$156</f>
        <v>0.21807288246881157</v>
      </c>
      <c r="F160" s="359"/>
      <c r="G160" s="107"/>
      <c r="H160" s="107"/>
      <c r="I160" s="107"/>
      <c r="J160" s="107"/>
      <c r="O160" s="709">
        <v>0.25</v>
      </c>
      <c r="P160" s="710">
        <f>+SUMIF(K$2:K$155,$O160,$A$2:$A$155)</f>
        <v>4</v>
      </c>
      <c r="Q160" s="711">
        <f t="shared" ref="P160:Q163" si="23">+SUMIF(L$2:L$155,$O160,$A$2:$A$155)</f>
        <v>3</v>
      </c>
      <c r="R160" s="712">
        <f>+P160+Q160</f>
        <v>7</v>
      </c>
      <c r="S160" s="712">
        <f t="shared" ref="S160:V163" si="24">+SUMIF(M$2:M$155,$O160,$A$2:$A$155)</f>
        <v>7</v>
      </c>
      <c r="T160" s="712">
        <f t="shared" si="24"/>
        <v>11</v>
      </c>
      <c r="U160" s="712">
        <f t="shared" si="24"/>
        <v>8</v>
      </c>
      <c r="V160" s="712">
        <f t="shared" si="24"/>
        <v>11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75">
      <c r="A161" s="368" t="s">
        <v>271</v>
      </c>
      <c r="B161" s="369">
        <f>R156</f>
        <v>2527</v>
      </c>
      <c r="C161" s="369"/>
      <c r="D161" s="408"/>
      <c r="E161" s="692">
        <f t="shared" ref="E161" si="25">B161/$F$156</f>
        <v>0.11851608667104399</v>
      </c>
      <c r="F161" s="359"/>
      <c r="G161" s="107"/>
      <c r="H161" s="107"/>
      <c r="I161" s="107"/>
      <c r="J161" s="107"/>
      <c r="O161" s="709">
        <v>0.5</v>
      </c>
      <c r="P161" s="710">
        <f t="shared" si="23"/>
        <v>46</v>
      </c>
      <c r="Q161" s="711">
        <f t="shared" si="23"/>
        <v>21</v>
      </c>
      <c r="R161" s="712">
        <f t="shared" ref="R161:R163" si="26">+P161+Q161</f>
        <v>67</v>
      </c>
      <c r="S161" s="712">
        <f t="shared" si="24"/>
        <v>14</v>
      </c>
      <c r="T161" s="712">
        <f t="shared" si="24"/>
        <v>14</v>
      </c>
      <c r="U161" s="712">
        <f t="shared" si="24"/>
        <v>40</v>
      </c>
      <c r="V161" s="712">
        <f t="shared" si="24"/>
        <v>42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698" t="s">
        <v>24</v>
      </c>
      <c r="B162" s="360">
        <f>B160+B161</f>
        <v>7176.75</v>
      </c>
      <c r="C162" s="360"/>
      <c r="D162" s="407"/>
      <c r="E162" s="699">
        <f>B162/$F$156</f>
        <v>0.33658896913985553</v>
      </c>
      <c r="F162" s="700">
        <f>+E162-R167</f>
        <v>-2.8411030860144459E-2</v>
      </c>
      <c r="G162" s="374"/>
      <c r="H162" s="374"/>
      <c r="I162" s="375"/>
      <c r="J162" s="375"/>
      <c r="O162" s="709">
        <v>0.75</v>
      </c>
      <c r="P162" s="710">
        <f t="shared" si="23"/>
        <v>2</v>
      </c>
      <c r="Q162" s="711">
        <f t="shared" si="23"/>
        <v>0</v>
      </c>
      <c r="R162" s="712">
        <f t="shared" si="26"/>
        <v>2</v>
      </c>
      <c r="S162" s="712">
        <f t="shared" si="24"/>
        <v>0</v>
      </c>
      <c r="T162" s="712">
        <f t="shared" si="24"/>
        <v>0</v>
      </c>
      <c r="U162" s="712">
        <f t="shared" si="24"/>
        <v>0</v>
      </c>
      <c r="V162" s="712">
        <f t="shared" si="24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75">
      <c r="A163" s="698" t="s">
        <v>26</v>
      </c>
      <c r="B163" s="360">
        <f>S156</f>
        <v>1587.25</v>
      </c>
      <c r="C163" s="360"/>
      <c r="D163" s="407"/>
      <c r="E163" s="699">
        <f t="shared" ref="E163:E166" si="27">B163/$F$156</f>
        <v>7.4441891004596195E-2</v>
      </c>
      <c r="F163" s="700">
        <f>+E163-S167</f>
        <v>-1.0558108995403812E-2</v>
      </c>
      <c r="G163" s="374"/>
      <c r="H163" s="374"/>
      <c r="I163" s="375"/>
      <c r="J163" s="375"/>
      <c r="O163" s="709">
        <v>1</v>
      </c>
      <c r="P163" s="710">
        <f t="shared" si="23"/>
        <v>9</v>
      </c>
      <c r="Q163" s="711">
        <f t="shared" si="23"/>
        <v>9</v>
      </c>
      <c r="R163" s="712">
        <f t="shared" si="26"/>
        <v>18</v>
      </c>
      <c r="S163" s="712">
        <f t="shared" si="24"/>
        <v>3</v>
      </c>
      <c r="T163" s="712">
        <f t="shared" si="24"/>
        <v>6</v>
      </c>
      <c r="U163" s="712">
        <f t="shared" si="24"/>
        <v>9</v>
      </c>
      <c r="V163" s="712">
        <f t="shared" si="24"/>
        <v>13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27</v>
      </c>
      <c r="B164" s="360">
        <f>T156</f>
        <v>2042.25</v>
      </c>
      <c r="C164" s="360"/>
      <c r="D164" s="407"/>
      <c r="E164" s="699">
        <f t="shared" si="27"/>
        <v>9.5781352593565336E-2</v>
      </c>
      <c r="F164" s="700">
        <f>+E164-T167</f>
        <v>-9.2186474064346602E-3</v>
      </c>
      <c r="G164" s="374"/>
      <c r="H164" s="374"/>
      <c r="I164" s="375"/>
      <c r="J164" s="375"/>
      <c r="O164" s="759" t="s">
        <v>320</v>
      </c>
      <c r="P164" s="714">
        <f>+SUMPRODUCT($O$160:$O$163,P160:P163)/P166</f>
        <v>0.56557377049180324</v>
      </c>
      <c r="Q164" s="715">
        <f t="shared" ref="Q164:T164" si="28">+SUMPRODUCT($O$160:$O$163,Q160:Q163)/Q166</f>
        <v>0.61363636363636365</v>
      </c>
      <c r="R164" s="716">
        <f t="shared" si="28"/>
        <v>0.58244680851063835</v>
      </c>
      <c r="S164" s="716">
        <f>+SUMPRODUCT($O$160:$O$163,S160:S163)/S166</f>
        <v>0.48958333333333331</v>
      </c>
      <c r="T164" s="716">
        <f t="shared" si="28"/>
        <v>0.50806451612903225</v>
      </c>
      <c r="U164" s="716">
        <f>+SUMPRODUCT($O$160:$O$163,U160:U163)/U166</f>
        <v>0.54385964912280704</v>
      </c>
      <c r="V164" s="716">
        <f>+SUMPRODUCT($O$160:$O$163,V160:V163)/V166</f>
        <v>0.55681818181818177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28</v>
      </c>
      <c r="B165" s="360">
        <f>U156</f>
        <v>4581.5</v>
      </c>
      <c r="C165" s="360"/>
      <c r="D165" s="407"/>
      <c r="E165" s="699">
        <f t="shared" si="27"/>
        <v>0.21487196323046617</v>
      </c>
      <c r="F165" s="700">
        <f>+E165-U167</f>
        <v>8.2052965637995079E-3</v>
      </c>
      <c r="G165" s="374"/>
      <c r="H165" s="374"/>
      <c r="I165" s="375" t="s">
        <v>274</v>
      </c>
      <c r="J165" s="375"/>
      <c r="O165" s="759"/>
      <c r="P165" s="693">
        <f>+K156</f>
        <v>0.56557377049180324</v>
      </c>
      <c r="Q165" s="694">
        <f>+L156</f>
        <v>0.61363636363636365</v>
      </c>
      <c r="R165" s="717">
        <f>+(P165*P166+Q165*Q166)/R166</f>
        <v>0.58244680851063835</v>
      </c>
      <c r="S165" s="717">
        <f>+M156</f>
        <v>0.53125</v>
      </c>
      <c r="T165" s="717">
        <f>+N156</f>
        <v>0.50806451612903225</v>
      </c>
      <c r="U165" s="717">
        <f>+O156</f>
        <v>0.54385964912280704</v>
      </c>
      <c r="V165" s="717">
        <f>+P156</f>
        <v>0.55681818181818177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29</v>
      </c>
      <c r="B166" s="360">
        <f>V156</f>
        <v>5934.25</v>
      </c>
      <c r="C166" s="360"/>
      <c r="D166" s="407"/>
      <c r="E166" s="699">
        <f t="shared" si="27"/>
        <v>0.27831582403151672</v>
      </c>
      <c r="F166" s="700">
        <f>+E166-V167</f>
        <v>3.3315824031516728E-2</v>
      </c>
      <c r="G166" s="374"/>
      <c r="H166" s="374"/>
      <c r="I166" s="375"/>
      <c r="J166" s="375"/>
      <c r="N166" s="697">
        <f>+A156</f>
        <v>150</v>
      </c>
      <c r="O166" s="718" t="s">
        <v>272</v>
      </c>
      <c r="P166" s="719">
        <f>SUM(P160:P163)</f>
        <v>61</v>
      </c>
      <c r="Q166" s="719">
        <f>SUM(Q160:Q163)</f>
        <v>33</v>
      </c>
      <c r="R166" s="720">
        <f>SUM(R160:R163)</f>
        <v>94</v>
      </c>
      <c r="S166" s="719">
        <f>SUM(S160:S163)</f>
        <v>24</v>
      </c>
      <c r="T166" s="719">
        <f t="shared" ref="T166" si="29">SUM(T160:T163)</f>
        <v>31</v>
      </c>
      <c r="U166" s="719">
        <f>SUM(U160:U163)</f>
        <v>57</v>
      </c>
      <c r="V166" s="719">
        <f>SUM(V160:V163)</f>
        <v>66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701" t="s">
        <v>30</v>
      </c>
      <c r="B167" s="702">
        <f>SUM(B162:B166)</f>
        <v>21322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0.23</v>
      </c>
      <c r="Q167" s="696">
        <f t="shared" ref="Q167:V167" si="30">+(Q165*Q166)/$N$166</f>
        <v>0.13500000000000001</v>
      </c>
      <c r="R167" s="699">
        <f>+Q167+P167</f>
        <v>0.36499999999999999</v>
      </c>
      <c r="S167" s="699">
        <f t="shared" si="30"/>
        <v>8.5000000000000006E-2</v>
      </c>
      <c r="T167" s="699">
        <f t="shared" si="30"/>
        <v>0.105</v>
      </c>
      <c r="U167" s="699">
        <f t="shared" si="30"/>
        <v>0.20666666666666667</v>
      </c>
      <c r="V167" s="699">
        <f t="shared" si="30"/>
        <v>0.245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7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7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7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A1:X155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4">
    <cfRule type="cellIs" dxfId="215" priority="1" operator="lessThan">
      <formula>7</formula>
    </cfRule>
    <cfRule type="cellIs" dxfId="214" priority="2" operator="between">
      <formula>14</formula>
      <formula>7</formula>
    </cfRule>
    <cfRule type="cellIs" dxfId="213" priority="3" operator="greaterThan">
      <formula>14</formula>
    </cfRule>
  </conditionalFormatting>
  <conditionalFormatting sqref="H156">
    <cfRule type="cellIs" dxfId="212" priority="4" operator="lessThan">
      <formula>7</formula>
    </cfRule>
    <cfRule type="cellIs" dxfId="211" priority="5" operator="between">
      <formula>14</formula>
      <formula>7</formula>
    </cfRule>
    <cfRule type="cellIs" dxfId="21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C19D-15AE-430B-B0BC-B4660007456F}">
  <dimension ref="A1:BT172"/>
  <sheetViews>
    <sheetView zoomScale="85" zoomScaleNormal="85" workbookViewId="0">
      <pane xSplit="6" ySplit="1" topLeftCell="AC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161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16</v>
      </c>
      <c r="AB2" s="636">
        <v>0.18</v>
      </c>
      <c r="AC2" s="637">
        <v>0.08</v>
      </c>
      <c r="AD2" s="638">
        <f t="shared" ref="AD2:AD5" si="2">SUM(AB2:AC2)</f>
        <v>0.26</v>
      </c>
      <c r="AE2" s="643">
        <v>7.6999999999999999E-2</v>
      </c>
      <c r="AF2" s="639">
        <v>0.111</v>
      </c>
      <c r="AG2" s="639">
        <v>0.246</v>
      </c>
      <c r="AH2" s="639">
        <v>0.309</v>
      </c>
      <c r="AI2" s="602">
        <f>SUM(AD2:AH2)</f>
        <v>1.0029999999999999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46148</v>
      </c>
      <c r="H3" s="624">
        <f t="shared" ref="H3:H67" ca="1" si="5">+IF(A3=1,(+TODAY())-G3,"Sans objet")</f>
        <v>160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17</v>
      </c>
      <c r="AB3" s="636">
        <v>0.22</v>
      </c>
      <c r="AC3" s="637">
        <v>0.12</v>
      </c>
      <c r="AD3" s="638">
        <f t="shared" si="2"/>
        <v>0.33999999999999997</v>
      </c>
      <c r="AE3" s="643">
        <v>7.5999999999999998E-2</v>
      </c>
      <c r="AF3" s="639">
        <v>0.114</v>
      </c>
      <c r="AG3" s="639">
        <v>0.23899999999999999</v>
      </c>
      <c r="AH3" s="639">
        <v>0.23499999999999999</v>
      </c>
      <c r="AI3" s="602">
        <f>SUM(AD3:AH3)</f>
        <v>1.004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46150</v>
      </c>
      <c r="H4" s="624">
        <f t="shared" ca="1" si="5"/>
        <v>158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18</v>
      </c>
      <c r="AB4" s="636">
        <v>0.22</v>
      </c>
      <c r="AC4" s="637">
        <v>0.12</v>
      </c>
      <c r="AD4" s="638">
        <f t="shared" si="2"/>
        <v>0.33999999999999997</v>
      </c>
      <c r="AE4" s="643">
        <v>7.4999999999999997E-2</v>
      </c>
      <c r="AF4" s="639">
        <v>9.0999999999999998E-2</v>
      </c>
      <c r="AG4" s="639">
        <v>0.217</v>
      </c>
      <c r="AH4" s="639">
        <v>0.28100000000000003</v>
      </c>
      <c r="AI4" s="602">
        <f>SUM(AD4:AH4)</f>
        <v>1.004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46147</v>
      </c>
      <c r="H5" s="624">
        <f t="shared" ca="1" si="5"/>
        <v>161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19</v>
      </c>
      <c r="AB5" s="636">
        <v>0.24890000000000001</v>
      </c>
      <c r="AC5" s="637">
        <v>8.5999999999999993E-2</v>
      </c>
      <c r="AD5" s="638">
        <f t="shared" si="2"/>
        <v>0.33489999999999998</v>
      </c>
      <c r="AE5" s="643">
        <v>0.105</v>
      </c>
      <c r="AF5" s="639">
        <v>0.11899999999999999</v>
      </c>
      <c r="AG5" s="639">
        <v>0.185</v>
      </c>
      <c r="AH5" s="639">
        <v>0.25600000000000001</v>
      </c>
      <c r="AI5" s="602">
        <f>SUM(AD5:AH5)</f>
        <v>0.99990000000000001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46149</v>
      </c>
      <c r="H6" s="624">
        <f t="shared" ca="1" si="5"/>
        <v>159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2.8900000000000009E-2</v>
      </c>
      <c r="AC6" s="603">
        <f>AC5-AC4</f>
        <v>-3.4000000000000002E-2</v>
      </c>
      <c r="AD6" s="603">
        <f t="shared" ref="AD6" si="8">AD5-AD4</f>
        <v>-5.0999999999999934E-3</v>
      </c>
      <c r="AE6" s="603">
        <f>AE5-AE4</f>
        <v>0.03</v>
      </c>
      <c r="AF6" s="603">
        <f>AF5-AF4</f>
        <v>2.7999999999999997E-2</v>
      </c>
      <c r="AG6" s="603">
        <f>AG5-AG4</f>
        <v>-3.2000000000000001E-2</v>
      </c>
      <c r="AH6" s="603">
        <f>AH5-AH4</f>
        <v>-2.5000000000000022E-2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46149</v>
      </c>
      <c r="H7" s="624">
        <f t="shared" ca="1" si="5"/>
        <v>159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46147</v>
      </c>
      <c r="H8" s="624">
        <f t="shared" ca="1" si="5"/>
        <v>161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424">
        <v>46147</v>
      </c>
      <c r="H9" s="624">
        <f t="shared" ca="1" si="5"/>
        <v>161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46150</v>
      </c>
      <c r="H10" s="624">
        <f t="shared" ca="1" si="5"/>
        <v>158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46147</v>
      </c>
      <c r="H11" s="624">
        <f t="shared" ca="1" si="5"/>
        <v>161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46149</v>
      </c>
      <c r="H12" s="624">
        <f t="shared" ca="1" si="5"/>
        <v>159</v>
      </c>
      <c r="I12" s="625">
        <v>1</v>
      </c>
      <c r="J12" s="626" t="str">
        <f>VLOOKUP(I12,Secteurs!$A$2:$C$4,3)</f>
        <v>Alexis MABOUNDA</v>
      </c>
      <c r="K12" s="470"/>
      <c r="L12" s="471"/>
      <c r="M12" s="471"/>
      <c r="N12" s="471"/>
      <c r="O12" s="471">
        <v>1</v>
      </c>
      <c r="P12" s="472"/>
      <c r="Q12" s="752">
        <f t="shared" si="6"/>
        <v>0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168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46147</v>
      </c>
      <c r="H13" s="624">
        <f t="shared" ca="1" si="5"/>
        <v>161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>
        <v>0.5</v>
      </c>
      <c r="P13" s="472"/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126</v>
      </c>
      <c r="V13" s="745">
        <f t="shared" si="0"/>
        <v>0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46147</v>
      </c>
      <c r="H14" s="624">
        <f t="shared" ca="1" si="5"/>
        <v>161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160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46150</v>
      </c>
      <c r="H16" s="624">
        <f t="shared" ca="1" si="5"/>
        <v>158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0"/>
        <v>0</v>
      </c>
      <c r="S16" s="631">
        <f t="shared" si="0"/>
        <v>91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46148</v>
      </c>
      <c r="H17" s="624">
        <f t="shared" ca="1" si="5"/>
        <v>160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752">
        <f t="shared" si="6"/>
        <v>0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105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46148</v>
      </c>
      <c r="H18" s="624">
        <f t="shared" ca="1" si="5"/>
        <v>160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46147</v>
      </c>
      <c r="H19" s="624">
        <f t="shared" ca="1" si="5"/>
        <v>161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46148</v>
      </c>
      <c r="H20" s="624">
        <f t="shared" ca="1" si="5"/>
        <v>160</v>
      </c>
      <c r="I20" s="625">
        <v>3</v>
      </c>
      <c r="J20" s="626" t="str">
        <f>VLOOKUP(I20,Secteurs!$A$2:$C$4,3)</f>
        <v>Armel SOKAMBA</v>
      </c>
      <c r="K20" s="470"/>
      <c r="L20" s="471"/>
      <c r="M20" s="471"/>
      <c r="N20" s="471">
        <v>0.5</v>
      </c>
      <c r="O20" s="471"/>
      <c r="P20" s="472">
        <v>0.5</v>
      </c>
      <c r="Q20" s="630">
        <f t="shared" si="6"/>
        <v>0</v>
      </c>
      <c r="R20" s="631">
        <f t="shared" si="0"/>
        <v>0</v>
      </c>
      <c r="S20" s="631">
        <f t="shared" si="0"/>
        <v>0</v>
      </c>
      <c r="T20" s="640">
        <f t="shared" si="0"/>
        <v>84</v>
      </c>
      <c r="U20" s="640">
        <f t="shared" si="0"/>
        <v>0</v>
      </c>
      <c r="V20" s="745">
        <f t="shared" si="0"/>
        <v>84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46149</v>
      </c>
      <c r="H21" s="624">
        <f t="shared" ca="1" si="5"/>
        <v>159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161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>
        <v>0.25</v>
      </c>
      <c r="N22" s="471"/>
      <c r="O22" s="471">
        <v>0.25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63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6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623">
        <v>46148</v>
      </c>
      <c r="H23" s="624">
        <f t="shared" ca="1" si="5"/>
        <v>160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159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6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46147</v>
      </c>
      <c r="H25" s="624">
        <f t="shared" ca="1" si="5"/>
        <v>161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16450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6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46148</v>
      </c>
      <c r="H26" s="624">
        <f t="shared" ca="1" si="5"/>
        <v>160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6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46149</v>
      </c>
      <c r="H28" s="624">
        <f t="shared" ca="1" si="5"/>
        <v>159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0"/>
      <c r="AJ28" s="891"/>
    </row>
    <row r="29" spans="1:36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46149</v>
      </c>
      <c r="H29" s="624">
        <f t="shared" ca="1" si="5"/>
        <v>159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46148</v>
      </c>
      <c r="H30" s="624">
        <f t="shared" ca="1" si="5"/>
        <v>160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46148</v>
      </c>
      <c r="H31" s="624">
        <f t="shared" ca="1" si="5"/>
        <v>160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35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46148</v>
      </c>
      <c r="H32" s="624">
        <f t="shared" ca="1" si="5"/>
        <v>160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46147</v>
      </c>
      <c r="H33" s="624">
        <f t="shared" ca="1" si="5"/>
        <v>161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140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92" t="s">
        <v>396</v>
      </c>
      <c r="AB33" s="893"/>
      <c r="AC33" s="893"/>
      <c r="AD33" s="893"/>
      <c r="AE33" s="893"/>
      <c r="AF33" s="893"/>
      <c r="AG33" s="893"/>
      <c r="AH33" s="894"/>
    </row>
    <row r="34" spans="1:35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46150</v>
      </c>
      <c r="H34" s="624">
        <f t="shared" ca="1" si="5"/>
        <v>158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900"/>
      <c r="AB34" s="901"/>
      <c r="AC34" s="901"/>
      <c r="AD34" s="901"/>
      <c r="AE34" s="901"/>
      <c r="AF34" s="901"/>
      <c r="AG34" s="901"/>
      <c r="AH34" s="902"/>
    </row>
    <row r="35" spans="1:35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46150</v>
      </c>
      <c r="H35" s="624">
        <f t="shared" ca="1" si="5"/>
        <v>158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/>
      <c r="P35" s="472">
        <v>0.5</v>
      </c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0</v>
      </c>
      <c r="V35" s="745">
        <f t="shared" si="0"/>
        <v>112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46149</v>
      </c>
      <c r="H36" s="624">
        <f t="shared" ca="1" si="5"/>
        <v>159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46148</v>
      </c>
      <c r="H37" s="624">
        <f t="shared" ca="1" si="5"/>
        <v>160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46150</v>
      </c>
      <c r="H38" s="624">
        <f t="shared" ca="1" si="5"/>
        <v>158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46147</v>
      </c>
      <c r="H39" s="624">
        <f t="shared" ca="1" si="5"/>
        <v>161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158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172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46148</v>
      </c>
      <c r="H42" s="624">
        <f t="shared" ca="1" si="5"/>
        <v>160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46148</v>
      </c>
      <c r="H43" s="624">
        <f t="shared" ca="1" si="5"/>
        <v>160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>
        <v>0.5</v>
      </c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210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46148</v>
      </c>
      <c r="H44" s="624">
        <f t="shared" ca="1" si="5"/>
        <v>160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>
        <v>0.5</v>
      </c>
      <c r="O44" s="471"/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161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46148</v>
      </c>
      <c r="H45" s="624">
        <f t="shared" ca="1" si="5"/>
        <v>160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46149</v>
      </c>
      <c r="H46" s="624">
        <f t="shared" ca="1" si="5"/>
        <v>159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46148</v>
      </c>
      <c r="H47" s="624">
        <f t="shared" ca="1" si="5"/>
        <v>160</v>
      </c>
      <c r="I47" s="625">
        <v>3</v>
      </c>
      <c r="J47" s="626" t="str">
        <f>VLOOKUP(I47,Secteurs!$A$2:$C$4,3)</f>
        <v>Armel SOKAMBA</v>
      </c>
      <c r="K47" s="470"/>
      <c r="L47" s="471"/>
      <c r="M47" s="471">
        <v>0.5</v>
      </c>
      <c r="N47" s="471"/>
      <c r="O47" s="471"/>
      <c r="P47" s="472">
        <v>0.5</v>
      </c>
      <c r="Q47" s="630">
        <f t="shared" si="6"/>
        <v>0</v>
      </c>
      <c r="R47" s="631">
        <f t="shared" si="6"/>
        <v>0</v>
      </c>
      <c r="S47" s="631">
        <f t="shared" si="6"/>
        <v>154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46149</v>
      </c>
      <c r="H48" s="624">
        <f t="shared" ca="1" si="5"/>
        <v>159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46149</v>
      </c>
      <c r="H49" s="624">
        <f t="shared" ca="1" si="5"/>
        <v>159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/>
      <c r="N49" s="471"/>
      <c r="O49" s="471"/>
      <c r="P49" s="472">
        <v>0.5</v>
      </c>
      <c r="Q49" s="630">
        <f t="shared" si="6"/>
        <v>49</v>
      </c>
      <c r="R49" s="631">
        <f t="shared" si="6"/>
        <v>0</v>
      </c>
      <c r="S49" s="631">
        <f t="shared" si="6"/>
        <v>0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161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158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46149</v>
      </c>
      <c r="H52" s="624">
        <f t="shared" ca="1" si="5"/>
        <v>159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159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175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46147</v>
      </c>
      <c r="H55" s="624">
        <f t="shared" ca="1" si="5"/>
        <v>161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46147</v>
      </c>
      <c r="H56" s="624">
        <f t="shared" ca="1" si="5"/>
        <v>161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>
        <v>0.25</v>
      </c>
      <c r="O56" s="471"/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46147</v>
      </c>
      <c r="H57" s="624">
        <f t="shared" ca="1" si="5"/>
        <v>161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>
        <v>0.25</v>
      </c>
      <c r="N57" s="471">
        <v>0.25</v>
      </c>
      <c r="O57" s="471"/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91</v>
      </c>
      <c r="T57" s="640">
        <f t="shared" si="6"/>
        <v>91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46147</v>
      </c>
      <c r="H58" s="624">
        <f t="shared" ca="1" si="5"/>
        <v>161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46148</v>
      </c>
      <c r="H59" s="624">
        <f t="shared" ca="1" si="5"/>
        <v>160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46148</v>
      </c>
      <c r="H60" s="624">
        <f t="shared" ca="1" si="5"/>
        <v>160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46148</v>
      </c>
      <c r="H61" s="624">
        <f t="shared" ca="1" si="5"/>
        <v>160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46148</v>
      </c>
      <c r="H62" s="624">
        <f ca="1">+IF(A62=1,(+TODAY())-G62,"Sans objet")</f>
        <v>160</v>
      </c>
      <c r="I62" s="625">
        <v>1</v>
      </c>
      <c r="J62" s="626" t="str">
        <f>VLOOKUP(I62,Secteurs!$A$2:$C$4,3)</f>
        <v>Alexis MABOUNDA</v>
      </c>
      <c r="K62" s="470">
        <v>0.5</v>
      </c>
      <c r="L62" s="471"/>
      <c r="M62" s="471"/>
      <c r="N62" s="471">
        <v>0.5</v>
      </c>
      <c r="O62" s="471"/>
      <c r="P62" s="472"/>
      <c r="Q62" s="630">
        <f t="shared" si="6"/>
        <v>105</v>
      </c>
      <c r="R62" s="631">
        <f t="shared" si="6"/>
        <v>0</v>
      </c>
      <c r="S62" s="631">
        <f t="shared" si="6"/>
        <v>0</v>
      </c>
      <c r="T62" s="640">
        <f t="shared" si="6"/>
        <v>105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46149</v>
      </c>
      <c r="H63" s="624">
        <f t="shared" ca="1" si="5"/>
        <v>159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46147</v>
      </c>
      <c r="H64" s="624">
        <f t="shared" ca="1" si="5"/>
        <v>161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/>
      <c r="O64" s="471"/>
      <c r="P64" s="472">
        <v>0.5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46149</v>
      </c>
      <c r="H65" s="624">
        <f t="shared" ca="1" si="5"/>
        <v>159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46149</v>
      </c>
      <c r="H66" s="624">
        <f t="shared" ca="1" si="5"/>
        <v>159</v>
      </c>
      <c r="I66" s="625">
        <v>2</v>
      </c>
      <c r="J66" s="626" t="str">
        <f>VLOOKUP(I66,Secteurs!$A$2:$C$4,3)</f>
        <v>Félix OVOURA</v>
      </c>
      <c r="K66" s="470">
        <v>0.5</v>
      </c>
      <c r="L66" s="471"/>
      <c r="M66" s="471"/>
      <c r="N66" s="471"/>
      <c r="O66" s="471"/>
      <c r="P66" s="472">
        <v>0.5</v>
      </c>
      <c r="Q66" s="630">
        <f t="shared" si="6"/>
        <v>105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105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46148</v>
      </c>
      <c r="H67" s="624">
        <f t="shared" ca="1" si="5"/>
        <v>160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46149</v>
      </c>
      <c r="H68" s="624">
        <f t="shared" ref="H68:H137" ca="1" si="11">+IF(A68=1,(+TODAY())-G68,"Sans objet")</f>
        <v>159</v>
      </c>
      <c r="I68" s="625">
        <v>2</v>
      </c>
      <c r="J68" s="626" t="str">
        <f>VLOOKUP(I68,Secteurs!$A$2:$C$4,3)</f>
        <v>Félix OVOURA</v>
      </c>
      <c r="K68" s="470">
        <v>0.5</v>
      </c>
      <c r="L68" s="471"/>
      <c r="M68" s="471"/>
      <c r="N68" s="471"/>
      <c r="O68" s="471"/>
      <c r="P68" s="472">
        <v>0.5</v>
      </c>
      <c r="Q68" s="630">
        <f t="shared" ref="Q68:V109" si="12">+$F68*K68</f>
        <v>80.5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46149</v>
      </c>
      <c r="H69" s="624">
        <f t="shared" ca="1" si="11"/>
        <v>159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/>
      <c r="P69" s="472">
        <v>0.5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84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46147</v>
      </c>
      <c r="H70" s="624">
        <f t="shared" ca="1" si="11"/>
        <v>161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46150</v>
      </c>
      <c r="H71" s="624">
        <f t="shared" ca="1" si="11"/>
        <v>158</v>
      </c>
      <c r="I71" s="625">
        <v>2</v>
      </c>
      <c r="J71" s="626" t="str">
        <f>VLOOKUP(I71,Secteurs!$A$2:$C$4,3)</f>
        <v>Félix OVOURA</v>
      </c>
      <c r="K71" s="470">
        <v>0.5</v>
      </c>
      <c r="L71" s="471"/>
      <c r="M71" s="471"/>
      <c r="N71" s="471"/>
      <c r="O71" s="471"/>
      <c r="P71" s="472">
        <v>0.5</v>
      </c>
      <c r="Q71" s="630">
        <f t="shared" si="12"/>
        <v>105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46149</v>
      </c>
      <c r="H72" s="624">
        <f t="shared" ca="1" si="11"/>
        <v>159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46149</v>
      </c>
      <c r="H73" s="624">
        <f t="shared" ca="1" si="11"/>
        <v>159</v>
      </c>
      <c r="I73" s="625">
        <v>2</v>
      </c>
      <c r="J73" s="626" t="str">
        <f>VLOOKUP(I73,Secteurs!$A$2:$C$4,3)</f>
        <v>Félix OVOURA</v>
      </c>
      <c r="K73" s="470"/>
      <c r="L73" s="471"/>
      <c r="M73" s="471">
        <v>0.5</v>
      </c>
      <c r="N73" s="471"/>
      <c r="O73" s="471"/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77</v>
      </c>
      <c r="T73" s="640">
        <f t="shared" si="12"/>
        <v>0</v>
      </c>
      <c r="U73" s="640">
        <f t="shared" si="12"/>
        <v>0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46150</v>
      </c>
      <c r="H74" s="624">
        <f t="shared" ca="1" si="11"/>
        <v>158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46150</v>
      </c>
      <c r="H75" s="624">
        <f t="shared" ca="1" si="11"/>
        <v>158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46150</v>
      </c>
      <c r="H76" s="624">
        <f t="shared" ca="1" si="11"/>
        <v>158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46150</v>
      </c>
      <c r="H77" s="624">
        <f t="shared" ca="1" si="11"/>
        <v>158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0.5</v>
      </c>
      <c r="O77" s="471"/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160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175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46147</v>
      </c>
      <c r="H80" s="624">
        <f t="shared" ca="1" si="11"/>
        <v>161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424">
        <v>46149</v>
      </c>
      <c r="H81" s="624">
        <f t="shared" ca="1" si="11"/>
        <v>159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46149</v>
      </c>
      <c r="H82" s="624">
        <f t="shared" ca="1" si="11"/>
        <v>159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46148</v>
      </c>
      <c r="H83" s="624">
        <f t="shared" ca="1" si="11"/>
        <v>160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46147</v>
      </c>
      <c r="H84" s="624">
        <f t="shared" ca="1" si="11"/>
        <v>161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46147</v>
      </c>
      <c r="H85" s="624">
        <f t="shared" ca="1" si="11"/>
        <v>161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>
        <v>0.25</v>
      </c>
      <c r="P85" s="472">
        <v>0.25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52.5</v>
      </c>
      <c r="V85" s="745">
        <f t="shared" si="12"/>
        <v>52.5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46147</v>
      </c>
      <c r="H86" s="624">
        <f t="shared" ca="1" si="11"/>
        <v>161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0.25</v>
      </c>
      <c r="O86" s="471">
        <v>0.25</v>
      </c>
      <c r="P86" s="472">
        <v>0.5</v>
      </c>
      <c r="Q86" s="752">
        <f t="shared" si="12"/>
        <v>0</v>
      </c>
      <c r="R86" s="640">
        <f t="shared" si="12"/>
        <v>0</v>
      </c>
      <c r="S86" s="640">
        <f t="shared" si="12"/>
        <v>0</v>
      </c>
      <c r="T86" s="640">
        <f t="shared" si="12"/>
        <v>49</v>
      </c>
      <c r="U86" s="640">
        <f t="shared" si="12"/>
        <v>49</v>
      </c>
      <c r="V86" s="745">
        <f t="shared" si="12"/>
        <v>98</v>
      </c>
      <c r="W86" s="750">
        <f t="shared" ref="W86:W157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46147</v>
      </c>
      <c r="H87" s="624">
        <f t="shared" ca="1" si="11"/>
        <v>161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46147</v>
      </c>
      <c r="H88" s="624">
        <f t="shared" ca="1" si="11"/>
        <v>161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161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161</v>
      </c>
      <c r="I90" s="625">
        <v>3</v>
      </c>
      <c r="J90" s="626" t="str">
        <f>VLOOKUP(I90,Secteurs!$A$2:$C$4,3)</f>
        <v>Armel SOKAMBA</v>
      </c>
      <c r="K90" s="470"/>
      <c r="L90" s="471"/>
      <c r="M90" s="471"/>
      <c r="N90" s="471"/>
      <c r="O90" s="471">
        <v>0.5</v>
      </c>
      <c r="P90" s="472">
        <v>0.5</v>
      </c>
      <c r="Q90" s="630">
        <f t="shared" si="12"/>
        <v>0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112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46147</v>
      </c>
      <c r="H91" s="624">
        <f t="shared" ca="1" si="11"/>
        <v>161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46149</v>
      </c>
      <c r="H92" s="624">
        <f t="shared" ca="1" si="11"/>
        <v>159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158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46149</v>
      </c>
      <c r="H94" s="624">
        <f t="shared" ca="1" si="11"/>
        <v>159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0.25</v>
      </c>
      <c r="O94" s="471">
        <v>0.25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70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158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46149</v>
      </c>
      <c r="H96" s="624">
        <f t="shared" ca="1" si="11"/>
        <v>159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168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160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46147</v>
      </c>
      <c r="H99" s="624">
        <f t="shared" ca="1" si="11"/>
        <v>161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140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623">
        <v>46147</v>
      </c>
      <c r="H100" s="624">
        <f t="shared" ca="1" si="11"/>
        <v>161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175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46150</v>
      </c>
      <c r="H102" s="624">
        <f t="shared" ca="1" si="11"/>
        <v>158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175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46150</v>
      </c>
      <c r="H104" s="624">
        <f t="shared" ca="1" si="11"/>
        <v>158</v>
      </c>
      <c r="I104" s="625">
        <v>1</v>
      </c>
      <c r="J104" s="626" t="str">
        <f>VLOOKUP(I104,Secteurs!$A$2:$C$4,3)</f>
        <v>Alexis MABOUNDA</v>
      </c>
      <c r="K104" s="470"/>
      <c r="L104" s="471"/>
      <c r="M104" s="471"/>
      <c r="N104" s="471"/>
      <c r="O104" s="471"/>
      <c r="P104" s="472">
        <v>1</v>
      </c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182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623">
        <v>46147</v>
      </c>
      <c r="H105" s="624">
        <f t="shared" ca="1" si="11"/>
        <v>161</v>
      </c>
      <c r="I105" s="625">
        <v>3</v>
      </c>
      <c r="J105" s="626" t="str">
        <f>VLOOKUP(I105,Secteurs!$A$2:$C$4,3)</f>
        <v>Armel SOKAMBA</v>
      </c>
      <c r="K105" s="470">
        <v>1</v>
      </c>
      <c r="L105" s="471"/>
      <c r="M105" s="471"/>
      <c r="N105" s="471"/>
      <c r="O105" s="471"/>
      <c r="P105" s="472"/>
      <c r="Q105" s="630">
        <f t="shared" si="12"/>
        <v>112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424">
        <v>46149</v>
      </c>
      <c r="H106" s="624">
        <f t="shared" ca="1" si="11"/>
        <v>159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623">
        <v>46148</v>
      </c>
      <c r="H107" s="624">
        <f t="shared" ca="1" si="11"/>
        <v>160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46149</v>
      </c>
      <c r="H108" s="624">
        <f t="shared" ca="1" si="11"/>
        <v>159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167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46148</v>
      </c>
      <c r="H110" s="624">
        <f ca="1">+IF(A110=1,(+TODAY())-G110,"Sans objet")</f>
        <v>160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752">
        <f t="shared" ref="Q110:V151" si="15">+$F110*K110</f>
        <v>0</v>
      </c>
      <c r="R110" s="640">
        <f t="shared" si="15"/>
        <v>70</v>
      </c>
      <c r="S110" s="640">
        <f t="shared" si="15"/>
        <v>0</v>
      </c>
      <c r="T110" s="640">
        <f t="shared" si="15"/>
        <v>0</v>
      </c>
      <c r="U110" s="640">
        <f t="shared" si="15"/>
        <v>0</v>
      </c>
      <c r="V110" s="745">
        <f t="shared" si="15"/>
        <v>70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175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46150</v>
      </c>
      <c r="H112" s="624">
        <f t="shared" ca="1" si="11"/>
        <v>158</v>
      </c>
      <c r="I112" s="625">
        <v>1</v>
      </c>
      <c r="J112" s="626" t="str">
        <f>VLOOKUP(I112,Secteurs!$A$2:$C$4,3)</f>
        <v>Alexis MABOUNDA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49</v>
      </c>
      <c r="U112" s="640">
        <f t="shared" si="15"/>
        <v>0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623">
        <v>46148</v>
      </c>
      <c r="H113" s="624">
        <f t="shared" ca="1" si="11"/>
        <v>160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168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46147</v>
      </c>
      <c r="H115" s="624">
        <f t="shared" ca="1" si="11"/>
        <v>161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46149</v>
      </c>
      <c r="H116" s="624">
        <f t="shared" ca="1" si="11"/>
        <v>159</v>
      </c>
      <c r="I116" s="625">
        <v>1</v>
      </c>
      <c r="J116" s="626" t="str">
        <f>VLOOKUP(I116,Secteurs!$A$2:$C$4,3)</f>
        <v>Alexis MABOUNDA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46149</v>
      </c>
      <c r="H117" s="624">
        <f t="shared" ca="1" si="11"/>
        <v>159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46147</v>
      </c>
      <c r="H118" s="624">
        <f t="shared" ca="1" si="11"/>
        <v>161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>
        <v>0.5</v>
      </c>
      <c r="O118" s="471"/>
      <c r="P118" s="472">
        <v>0.5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147</v>
      </c>
      <c r="U118" s="640">
        <f t="shared" si="15"/>
        <v>0</v>
      </c>
      <c r="V118" s="745">
        <f t="shared" si="15"/>
        <v>147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46147</v>
      </c>
      <c r="H119" s="624">
        <f t="shared" ca="1" si="11"/>
        <v>161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46148</v>
      </c>
      <c r="H120" s="624">
        <f t="shared" ca="1" si="11"/>
        <v>160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46147</v>
      </c>
      <c r="H121" s="624">
        <f t="shared" ca="1" si="11"/>
        <v>161</v>
      </c>
      <c r="I121" s="625">
        <v>1</v>
      </c>
      <c r="J121" s="626" t="str">
        <f>VLOOKUP(I121,Secteurs!$A$2:$C$4,3)</f>
        <v>Alexis MABOUNDA</v>
      </c>
      <c r="K121" s="470"/>
      <c r="L121" s="471"/>
      <c r="M121" s="471">
        <v>1</v>
      </c>
      <c r="N121" s="471"/>
      <c r="O121" s="471"/>
      <c r="P121" s="472"/>
      <c r="Q121" s="630">
        <f t="shared" si="15"/>
        <v>0</v>
      </c>
      <c r="R121" s="631">
        <f t="shared" si="15"/>
        <v>0</v>
      </c>
      <c r="S121" s="631">
        <f t="shared" si="15"/>
        <v>49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46147</v>
      </c>
      <c r="H122" s="624">
        <f t="shared" ca="1" si="11"/>
        <v>161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46149</v>
      </c>
      <c r="H123" s="624">
        <f t="shared" ca="1" si="11"/>
        <v>159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>
        <v>0.5</v>
      </c>
      <c r="N123" s="471"/>
      <c r="O123" s="471"/>
      <c r="P123" s="472"/>
      <c r="Q123" s="630">
        <f t="shared" si="15"/>
        <v>0</v>
      </c>
      <c r="R123" s="631">
        <f t="shared" si="15"/>
        <v>91</v>
      </c>
      <c r="S123" s="631">
        <f t="shared" si="15"/>
        <v>91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46149</v>
      </c>
      <c r="H124" s="624">
        <f t="shared" ca="1" si="11"/>
        <v>159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46149</v>
      </c>
      <c r="H125" s="624">
        <f t="shared" ca="1" si="11"/>
        <v>159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126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745">
        <f t="shared" si="15"/>
        <v>0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46148</v>
      </c>
      <c r="H126" s="624">
        <f t="shared" ca="1" si="11"/>
        <v>160</v>
      </c>
      <c r="I126" s="625">
        <v>3</v>
      </c>
      <c r="J126" s="626" t="str">
        <f>VLOOKUP(I126,Secteurs!$A$2:$C$4,3)</f>
        <v>Armel SOKAMBA</v>
      </c>
      <c r="K126" s="470">
        <v>0.5</v>
      </c>
      <c r="L126" s="471"/>
      <c r="M126" s="471"/>
      <c r="N126" s="471"/>
      <c r="O126" s="471"/>
      <c r="P126" s="472">
        <v>0.5</v>
      </c>
      <c r="Q126" s="630">
        <f t="shared" si="15"/>
        <v>70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70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424">
        <v>46149</v>
      </c>
      <c r="H127" s="624">
        <f t="shared" ca="1" si="11"/>
        <v>159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46147</v>
      </c>
      <c r="H128" s="624">
        <f t="shared" ca="1" si="11"/>
        <v>161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46150</v>
      </c>
      <c r="H129" s="624">
        <f t="shared" ca="1" si="11"/>
        <v>158</v>
      </c>
      <c r="I129" s="625">
        <v>1</v>
      </c>
      <c r="J129" s="626" t="str">
        <f>VLOOKUP(I129,Secteurs!$A$2:$C$4,3)</f>
        <v>Alexis MABOUNDA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46147</v>
      </c>
      <c r="H130" s="624">
        <f ca="1">+IF(A130=1,(+TODAY())-G130,"Sans objet")</f>
        <v>161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5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5" si="17">E131*7</f>
        <v>42</v>
      </c>
      <c r="G131" s="623">
        <v>46147</v>
      </c>
      <c r="H131" s="624">
        <f ca="1">+IF(A131=1,(+TODAY())-G131,"Sans objet")</f>
        <v>161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46149</v>
      </c>
      <c r="H132" s="624">
        <f t="shared" ref="H132:H136" ca="1" si="18">+IF(A132=1,(+TODAY())-G132,"Sans objet")</f>
        <v>159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46147</v>
      </c>
      <c r="H133" s="624">
        <f t="shared" ca="1" si="18"/>
        <v>161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46147</v>
      </c>
      <c r="H134" s="624">
        <f t="shared" ca="1" si="18"/>
        <v>161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/>
      <c r="O134" s="471">
        <v>0.25</v>
      </c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0</v>
      </c>
      <c r="U134" s="640">
        <f t="shared" si="15"/>
        <v>31.5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167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7"/>
        <v>7</v>
      </c>
      <c r="G136" s="424">
        <v>46149</v>
      </c>
      <c r="H136" s="624">
        <f t="shared" ca="1" si="18"/>
        <v>159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46150</v>
      </c>
      <c r="H137" s="674">
        <f t="shared" ca="1" si="11"/>
        <v>158</v>
      </c>
      <c r="I137" s="625">
        <v>1</v>
      </c>
      <c r="J137" s="626" t="str">
        <f>VLOOKUP(I137,Secteurs!$A$2:$C$4,3)</f>
        <v>Alexis MABOUNDA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46149</v>
      </c>
      <c r="H138" s="624">
        <f ca="1">+IF(A138=1,(+TODAY())-G138,"Sans objet")</f>
        <v>159</v>
      </c>
      <c r="I138" s="625">
        <v>1</v>
      </c>
      <c r="J138" s="626" t="str">
        <f>VLOOKUP(I138,Secteurs!$A$2:$C$4,3)</f>
        <v>Alexis MABOUNDA</v>
      </c>
      <c r="K138" s="675"/>
      <c r="L138" s="676"/>
      <c r="M138" s="676"/>
      <c r="N138" s="676"/>
      <c r="O138" s="676"/>
      <c r="P138" s="677">
        <v>1</v>
      </c>
      <c r="Q138" s="752">
        <f t="shared" si="15"/>
        <v>0</v>
      </c>
      <c r="R138" s="640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7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46147</v>
      </c>
      <c r="H139" s="624">
        <f t="shared" ref="H139:H154" ca="1" si="19">+IF(A139=1,(+TODAY())-G139,"Sans objet")</f>
        <v>161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46147</v>
      </c>
      <c r="H140" s="624">
        <f t="shared" ca="1" si="19"/>
        <v>161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46147</v>
      </c>
      <c r="H141" s="624">
        <f t="shared" ca="1" si="19"/>
        <v>161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424">
        <v>46149</v>
      </c>
      <c r="H142" s="624">
        <f t="shared" ca="1" si="19"/>
        <v>159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46150</v>
      </c>
      <c r="H143" s="624">
        <f t="shared" ca="1" si="19"/>
        <v>158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/>
      <c r="O143" s="676">
        <v>1</v>
      </c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98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46149</v>
      </c>
      <c r="H144" s="624">
        <f t="shared" ca="1" si="19"/>
        <v>159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46149</v>
      </c>
      <c r="H145" s="624">
        <f t="shared" ca="1" si="19"/>
        <v>159</v>
      </c>
      <c r="I145" s="625">
        <v>1</v>
      </c>
      <c r="J145" s="626" t="str">
        <f>VLOOKUP(I145,Secteurs!$A$2:$C$4,3)</f>
        <v>Alexis MABOUNDA</v>
      </c>
      <c r="K145" s="675"/>
      <c r="L145" s="676">
        <v>0.5</v>
      </c>
      <c r="M145" s="676"/>
      <c r="N145" s="676">
        <v>0.25</v>
      </c>
      <c r="O145" s="676">
        <v>0.25</v>
      </c>
      <c r="P145" s="677"/>
      <c r="Q145" s="630">
        <f t="shared" si="15"/>
        <v>0</v>
      </c>
      <c r="R145" s="631">
        <f t="shared" si="15"/>
        <v>49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0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46150</v>
      </c>
      <c r="H146" s="624">
        <f t="shared" ca="1" si="19"/>
        <v>158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168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7"/>
        <v>35</v>
      </c>
      <c r="G148" s="623">
        <v>46147</v>
      </c>
      <c r="H148" s="624">
        <f t="shared" ca="1" si="19"/>
        <v>161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35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35</v>
      </c>
      <c r="X148" s="598"/>
      <c r="Y148" s="635">
        <f t="shared" ref="Y148:Y155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609</v>
      </c>
      <c r="C149" s="646" t="s">
        <v>123</v>
      </c>
      <c r="D149" s="646" t="s">
        <v>36</v>
      </c>
      <c r="E149" s="673">
        <v>3</v>
      </c>
      <c r="F149" s="622">
        <f t="shared" si="17"/>
        <v>21</v>
      </c>
      <c r="G149" s="623">
        <v>46147</v>
      </c>
      <c r="H149" s="624">
        <f t="shared" ca="1" si="19"/>
        <v>161</v>
      </c>
      <c r="I149" s="625">
        <v>1</v>
      </c>
      <c r="J149" s="626" t="str">
        <f>VLOOKUP(I149,Secteurs!$A$2:$C$4,3)</f>
        <v>Alexis MABOUNDA</v>
      </c>
      <c r="K149" s="675"/>
      <c r="L149" s="676"/>
      <c r="M149" s="676"/>
      <c r="N149" s="676"/>
      <c r="O149" s="676"/>
      <c r="P149" s="677">
        <v>1</v>
      </c>
      <c r="Q149" s="630">
        <f t="shared" ref="Q149" si="21">+$F149*K149</f>
        <v>0</v>
      </c>
      <c r="R149" s="631">
        <f t="shared" ref="R149" si="22">+$F149*L149</f>
        <v>0</v>
      </c>
      <c r="S149" s="631">
        <f t="shared" ref="S149" si="23">+$F149*M149</f>
        <v>0</v>
      </c>
      <c r="T149" s="678">
        <f t="shared" ref="T149" si="24">+$F149*N149</f>
        <v>0</v>
      </c>
      <c r="U149" s="678">
        <f t="shared" ref="U149" si="25">+$F149*O149</f>
        <v>0</v>
      </c>
      <c r="V149" s="746">
        <f t="shared" ref="V149" si="26">+$F149*P149</f>
        <v>21</v>
      </c>
      <c r="W149" s="750">
        <f t="shared" ref="W149" si="27">SUM(Q149:V149)</f>
        <v>21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424</v>
      </c>
      <c r="C150" s="646" t="s">
        <v>348</v>
      </c>
      <c r="D150" s="646" t="s">
        <v>36</v>
      </c>
      <c r="E150" s="673">
        <v>8</v>
      </c>
      <c r="F150" s="622">
        <f t="shared" si="17"/>
        <v>56</v>
      </c>
      <c r="G150" s="623">
        <v>46148</v>
      </c>
      <c r="H150" s="624">
        <f t="shared" ca="1" si="19"/>
        <v>160</v>
      </c>
      <c r="I150" s="625">
        <v>1</v>
      </c>
      <c r="J150" s="626" t="str">
        <f>VLOOKUP(I150,Secteurs!$A$2:$C$4,3)</f>
        <v>Alexis MABOUNDA</v>
      </c>
      <c r="K150" s="675">
        <v>0.5</v>
      </c>
      <c r="L150" s="676"/>
      <c r="M150" s="676">
        <v>0.5</v>
      </c>
      <c r="N150" s="676"/>
      <c r="O150" s="676"/>
      <c r="P150" s="677"/>
      <c r="Q150" s="752">
        <f t="shared" si="15"/>
        <v>28</v>
      </c>
      <c r="R150" s="631">
        <f t="shared" si="15"/>
        <v>0</v>
      </c>
      <c r="S150" s="631">
        <f t="shared" si="15"/>
        <v>28</v>
      </c>
      <c r="T150" s="678">
        <f t="shared" si="15"/>
        <v>0</v>
      </c>
      <c r="U150" s="640">
        <f t="shared" si="15"/>
        <v>0</v>
      </c>
      <c r="V150" s="745">
        <f t="shared" si="15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425</v>
      </c>
      <c r="C151" s="646" t="s">
        <v>348</v>
      </c>
      <c r="D151" s="646" t="s">
        <v>36</v>
      </c>
      <c r="E151" s="673">
        <v>2</v>
      </c>
      <c r="F151" s="622">
        <f t="shared" si="17"/>
        <v>14</v>
      </c>
      <c r="G151" s="424">
        <v>46149</v>
      </c>
      <c r="H151" s="624">
        <f t="shared" ca="1" si="19"/>
        <v>159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si="15"/>
        <v>0</v>
      </c>
      <c r="R151" s="631">
        <f t="shared" si="15"/>
        <v>0</v>
      </c>
      <c r="S151" s="631">
        <f t="shared" si="15"/>
        <v>0</v>
      </c>
      <c r="T151" s="678">
        <f t="shared" si="15"/>
        <v>14</v>
      </c>
      <c r="U151" s="640">
        <f t="shared" si="15"/>
        <v>0</v>
      </c>
      <c r="V151" s="745">
        <f t="shared" si="15"/>
        <v>0</v>
      </c>
      <c r="W151" s="750">
        <f t="shared" si="14"/>
        <v>14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426</v>
      </c>
      <c r="C152" s="646" t="s">
        <v>348</v>
      </c>
      <c r="D152" s="646" t="s">
        <v>36</v>
      </c>
      <c r="E152" s="673">
        <v>8</v>
      </c>
      <c r="F152" s="622">
        <f t="shared" si="17"/>
        <v>56</v>
      </c>
      <c r="G152" s="424">
        <v>46149</v>
      </c>
      <c r="H152" s="624">
        <f t="shared" ca="1" si="19"/>
        <v>159</v>
      </c>
      <c r="I152" s="625">
        <v>3</v>
      </c>
      <c r="J152" s="626" t="str">
        <f>VLOOKUP(I152,Secteurs!$A$2:$C$4,3)</f>
        <v>Armel SOKAMBA</v>
      </c>
      <c r="K152" s="675"/>
      <c r="L152" s="676"/>
      <c r="M152" s="676"/>
      <c r="N152" s="676">
        <v>1</v>
      </c>
      <c r="O152" s="676"/>
      <c r="P152" s="677"/>
      <c r="Q152" s="752">
        <f t="shared" ref="Q152:V155" si="28">+$F152*K152</f>
        <v>0</v>
      </c>
      <c r="R152" s="631">
        <f t="shared" si="28"/>
        <v>0</v>
      </c>
      <c r="S152" s="631">
        <f t="shared" si="28"/>
        <v>0</v>
      </c>
      <c r="T152" s="678">
        <f t="shared" si="28"/>
        <v>56</v>
      </c>
      <c r="U152" s="640">
        <f t="shared" si="28"/>
        <v>0</v>
      </c>
      <c r="V152" s="745">
        <f t="shared" si="28"/>
        <v>0</v>
      </c>
      <c r="W152" s="750">
        <f t="shared" si="14"/>
        <v>56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427</v>
      </c>
      <c r="C153" s="646" t="s">
        <v>348</v>
      </c>
      <c r="D153" s="646" t="s">
        <v>36</v>
      </c>
      <c r="E153" s="673">
        <v>4</v>
      </c>
      <c r="F153" s="622">
        <f t="shared" si="17"/>
        <v>28</v>
      </c>
      <c r="G153" s="623">
        <v>46148</v>
      </c>
      <c r="H153" s="624">
        <f t="shared" ca="1" si="19"/>
        <v>160</v>
      </c>
      <c r="I153" s="625">
        <v>3</v>
      </c>
      <c r="J153" s="626" t="str">
        <f>VLOOKUP(I153,Secteurs!$A$2:$C$4,3)</f>
        <v>Armel SOKAMBA</v>
      </c>
      <c r="K153" s="675">
        <v>1</v>
      </c>
      <c r="L153" s="676"/>
      <c r="M153" s="676"/>
      <c r="N153" s="676"/>
      <c r="O153" s="676"/>
      <c r="P153" s="677"/>
      <c r="Q153" s="752">
        <f t="shared" si="28"/>
        <v>28</v>
      </c>
      <c r="R153" s="631">
        <f t="shared" si="28"/>
        <v>0</v>
      </c>
      <c r="S153" s="631">
        <f t="shared" si="28"/>
        <v>0</v>
      </c>
      <c r="T153" s="678">
        <f t="shared" si="28"/>
        <v>0</v>
      </c>
      <c r="U153" s="640">
        <f t="shared" si="28"/>
        <v>0</v>
      </c>
      <c r="V153" s="745">
        <f t="shared" si="28"/>
        <v>0</v>
      </c>
      <c r="W153" s="750">
        <f t="shared" si="14"/>
        <v>28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>
        <f t="shared" si="16"/>
        <v>1</v>
      </c>
      <c r="B154" s="669" t="s">
        <v>357</v>
      </c>
      <c r="C154" s="646" t="s">
        <v>35</v>
      </c>
      <c r="D154" s="646" t="s">
        <v>36</v>
      </c>
      <c r="E154" s="673">
        <v>16</v>
      </c>
      <c r="F154" s="622">
        <f t="shared" si="17"/>
        <v>112</v>
      </c>
      <c r="G154" s="424">
        <v>46149</v>
      </c>
      <c r="H154" s="624">
        <f t="shared" ca="1" si="19"/>
        <v>159</v>
      </c>
      <c r="I154" s="625">
        <v>3</v>
      </c>
      <c r="J154" s="626" t="str">
        <f>VLOOKUP(I154,Secteurs!$A$2:$C$4,3)</f>
        <v>Armel SOKAMBA</v>
      </c>
      <c r="K154" s="675">
        <v>0.5</v>
      </c>
      <c r="L154" s="676"/>
      <c r="M154" s="676"/>
      <c r="N154" s="676">
        <v>0.5</v>
      </c>
      <c r="O154" s="676"/>
      <c r="P154" s="677"/>
      <c r="Q154" s="752">
        <f t="shared" si="28"/>
        <v>56</v>
      </c>
      <c r="R154" s="631">
        <f t="shared" si="28"/>
        <v>0</v>
      </c>
      <c r="S154" s="631">
        <f t="shared" si="28"/>
        <v>0</v>
      </c>
      <c r="T154" s="678">
        <f t="shared" si="28"/>
        <v>56</v>
      </c>
      <c r="U154" s="640">
        <f t="shared" si="28"/>
        <v>0</v>
      </c>
      <c r="V154" s="745">
        <f t="shared" si="28"/>
        <v>0</v>
      </c>
      <c r="W154" s="750">
        <f t="shared" si="14"/>
        <v>112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617">
        <f t="shared" si="16"/>
        <v>0</v>
      </c>
      <c r="B155" s="669"/>
      <c r="C155" s="646"/>
      <c r="D155" s="646"/>
      <c r="E155" s="673"/>
      <c r="F155" s="622">
        <f t="shared" si="17"/>
        <v>0</v>
      </c>
      <c r="G155" s="623"/>
      <c r="H155" s="624"/>
      <c r="I155" s="625"/>
      <c r="J155" s="626"/>
      <c r="K155" s="675"/>
      <c r="L155" s="676"/>
      <c r="M155" s="676"/>
      <c r="N155" s="676"/>
      <c r="O155" s="676"/>
      <c r="P155" s="677"/>
      <c r="Q155" s="752">
        <f t="shared" si="28"/>
        <v>0</v>
      </c>
      <c r="R155" s="631">
        <f t="shared" si="28"/>
        <v>0</v>
      </c>
      <c r="S155" s="631">
        <f t="shared" si="28"/>
        <v>0</v>
      </c>
      <c r="T155" s="678">
        <f t="shared" si="28"/>
        <v>0</v>
      </c>
      <c r="U155" s="640">
        <f t="shared" si="28"/>
        <v>0</v>
      </c>
      <c r="V155" s="745">
        <f t="shared" si="28"/>
        <v>0</v>
      </c>
      <c r="W155" s="750">
        <f t="shared" si="14"/>
        <v>0</v>
      </c>
      <c r="X155" s="598"/>
      <c r="Y155" s="635">
        <f t="shared" si="20"/>
        <v>0</v>
      </c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27"/>
      <c r="B156" s="328"/>
      <c r="C156" s="402"/>
      <c r="D156" s="402"/>
      <c r="E156" s="329"/>
      <c r="F156" s="680"/>
      <c r="G156" s="681"/>
      <c r="H156" s="681"/>
      <c r="I156" s="682"/>
      <c r="J156" s="682"/>
      <c r="K156" s="683"/>
      <c r="L156" s="684"/>
      <c r="M156" s="684"/>
      <c r="N156" s="684"/>
      <c r="O156" s="684"/>
      <c r="P156" s="685"/>
      <c r="Q156" s="686"/>
      <c r="R156" s="687"/>
      <c r="S156" s="687"/>
      <c r="T156" s="687"/>
      <c r="U156" s="687"/>
      <c r="V156" s="747"/>
      <c r="W156" s="687"/>
      <c r="X156" s="689"/>
      <c r="Y156" s="307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18.75">
      <c r="A157" s="341">
        <f>SUBTOTAL(9,A2:A156)</f>
        <v>152</v>
      </c>
      <c r="B157" s="341"/>
      <c r="C157" s="341"/>
      <c r="D157" s="404"/>
      <c r="E157" s="342">
        <f>SUBTOTAL(9,E2:E156)</f>
        <v>3039</v>
      </c>
      <c r="F157" s="456">
        <f>SUBTOTAL(9,F2:F156)</f>
        <v>21273</v>
      </c>
      <c r="G157" s="343"/>
      <c r="H157" s="690">
        <f ca="1">(SUBTOTAL(9,H2:H156))/A157</f>
        <v>160.55921052631578</v>
      </c>
      <c r="I157" s="345"/>
      <c r="J157" s="345"/>
      <c r="K157" s="346">
        <f>(SUBTOTAL(9,K2:K156))/P$167</f>
        <v>0.58955223880597019</v>
      </c>
      <c r="L157" s="347">
        <f>(SUBTOTAL(9,L2:L156))/Q$167</f>
        <v>0.58653846153846156</v>
      </c>
      <c r="M157" s="347">
        <f>(SUBTOTAL(9,M2:M156))/S$167</f>
        <v>0.53125</v>
      </c>
      <c r="N157" s="347">
        <f>(SUBTOTAL(9,N2:N156))/T$167</f>
        <v>0.5</v>
      </c>
      <c r="O157" s="347">
        <f>(SUBTOTAL(9,O2:O156))/U$167</f>
        <v>0.54</v>
      </c>
      <c r="P157" s="348">
        <f>(SUBTOTAL(9,P2:P156))/V$167</f>
        <v>0.56746031746031744</v>
      </c>
      <c r="Q157" s="457">
        <f t="shared" ref="Q157:V157" si="29">SUBTOTAL(9,Q2:Q156)</f>
        <v>5295.5</v>
      </c>
      <c r="R157" s="753">
        <f t="shared" si="29"/>
        <v>1835.75</v>
      </c>
      <c r="S157" s="753">
        <f t="shared" si="29"/>
        <v>2226</v>
      </c>
      <c r="T157" s="753">
        <f t="shared" si="29"/>
        <v>2535.75</v>
      </c>
      <c r="U157" s="753">
        <f t="shared" si="29"/>
        <v>3939.25</v>
      </c>
      <c r="V157" s="754">
        <f t="shared" si="29"/>
        <v>5440.75</v>
      </c>
      <c r="W157" s="751">
        <f t="shared" si="14"/>
        <v>21273</v>
      </c>
      <c r="X157" s="342"/>
      <c r="Y157" s="349"/>
      <c r="Z157" s="86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>
        <f>Q157/F157</f>
        <v>0.24893056926620599</v>
      </c>
      <c r="R158" s="460">
        <f>R157/F157</f>
        <v>8.6294833826916745E-2</v>
      </c>
      <c r="S158" s="460">
        <f>S157/F157</f>
        <v>0.10463968410661402</v>
      </c>
      <c r="T158" s="460">
        <f>T157/F157</f>
        <v>0.11920039486673248</v>
      </c>
      <c r="U158" s="460">
        <f>U157/F157</f>
        <v>0.18517604475156302</v>
      </c>
      <c r="V158" s="460">
        <f>V157/F157</f>
        <v>0.25575847318196776</v>
      </c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3.25">
      <c r="A159" s="107"/>
      <c r="B159" s="350"/>
      <c r="C159" s="473"/>
      <c r="D159" s="405"/>
      <c r="E159" s="107"/>
      <c r="F159" s="107"/>
      <c r="G159" s="107"/>
      <c r="H159" s="107"/>
      <c r="I159" s="107"/>
      <c r="J159" s="107"/>
      <c r="K159" s="321"/>
      <c r="L159" s="321"/>
      <c r="M159" s="321"/>
      <c r="N159" s="321"/>
      <c r="P159" s="321"/>
      <c r="Q159" s="460"/>
      <c r="R159" s="460"/>
      <c r="S159" s="460"/>
      <c r="T159" s="460"/>
      <c r="U159" s="460"/>
      <c r="V159" s="460"/>
      <c r="W159" s="321"/>
      <c r="X159" s="321"/>
      <c r="Y159" s="351"/>
      <c r="Z159" s="349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648" t="s">
        <v>267</v>
      </c>
      <c r="B160" s="589" t="s">
        <v>268</v>
      </c>
      <c r="C160" s="589"/>
      <c r="D160" s="648"/>
      <c r="E160" s="589" t="s">
        <v>269</v>
      </c>
      <c r="F160" s="697"/>
      <c r="G160" s="87"/>
      <c r="H160" s="87"/>
      <c r="I160" s="87"/>
      <c r="J160" s="87"/>
      <c r="O160" s="589" t="s">
        <v>270</v>
      </c>
      <c r="P160" s="755" t="s">
        <v>284</v>
      </c>
      <c r="Q160" s="756" t="s">
        <v>271</v>
      </c>
      <c r="R160" s="737" t="s">
        <v>24</v>
      </c>
      <c r="S160" s="737" t="s">
        <v>26</v>
      </c>
      <c r="T160" s="737" t="s">
        <v>27</v>
      </c>
      <c r="U160" s="757" t="s">
        <v>28</v>
      </c>
      <c r="V160" s="758" t="s">
        <v>29</v>
      </c>
      <c r="Y160" s="358"/>
      <c r="Z160" s="107"/>
      <c r="AA160" s="86"/>
      <c r="AB160" s="107"/>
      <c r="AC160" s="107"/>
      <c r="AD160" s="107"/>
      <c r="AE160" s="107"/>
      <c r="AF160" s="107"/>
      <c r="AG160" s="107"/>
      <c r="AH160" s="107"/>
    </row>
    <row r="161" spans="1:35" ht="21">
      <c r="A161" s="359" t="s">
        <v>282</v>
      </c>
      <c r="B161" s="360">
        <f>Q157</f>
        <v>5295.5</v>
      </c>
      <c r="C161" s="360"/>
      <c r="D161" s="407"/>
      <c r="E161" s="763">
        <f>B161/$F$157</f>
        <v>0.24893056926620599</v>
      </c>
      <c r="F161" s="359"/>
      <c r="G161" s="107"/>
      <c r="H161" s="107"/>
      <c r="I161" s="107"/>
      <c r="J161" s="107"/>
      <c r="O161" s="709">
        <v>0.25</v>
      </c>
      <c r="P161" s="710">
        <f t="shared" ref="P161:Q164" si="30">+SUMIF(K$2:K$156,$O161,$A$2:$A$156)</f>
        <v>1</v>
      </c>
      <c r="Q161" s="711">
        <f t="shared" si="30"/>
        <v>3</v>
      </c>
      <c r="R161" s="712">
        <f>+P161+Q161</f>
        <v>4</v>
      </c>
      <c r="S161" s="712">
        <f t="shared" ref="S161:V164" si="31">+SUMIF(M$2:M$156,$O161,$A$2:$A$156)</f>
        <v>6</v>
      </c>
      <c r="T161" s="712">
        <f t="shared" si="31"/>
        <v>10</v>
      </c>
      <c r="U161" s="712">
        <f t="shared" si="31"/>
        <v>10</v>
      </c>
      <c r="V161" s="712">
        <f t="shared" si="31"/>
        <v>5</v>
      </c>
      <c r="W161" s="366"/>
      <c r="Y161" s="367"/>
      <c r="Z161" s="358"/>
      <c r="AA161" s="87"/>
      <c r="AB161" s="87"/>
      <c r="AC161" s="87"/>
      <c r="AD161" s="87"/>
      <c r="AE161" s="87"/>
      <c r="AF161" s="87"/>
      <c r="AG161" s="87"/>
      <c r="AH161" s="87"/>
    </row>
    <row r="162" spans="1:35" ht="18.75">
      <c r="A162" s="368" t="s">
        <v>271</v>
      </c>
      <c r="B162" s="369">
        <f>R157</f>
        <v>1835.75</v>
      </c>
      <c r="C162" s="369"/>
      <c r="D162" s="408"/>
      <c r="E162" s="762">
        <f>B162/$F$157</f>
        <v>8.6294833826916745E-2</v>
      </c>
      <c r="F162" s="359"/>
      <c r="G162" s="107"/>
      <c r="H162" s="107"/>
      <c r="I162" s="107"/>
      <c r="J162" s="107"/>
      <c r="O162" s="709">
        <v>0.5</v>
      </c>
      <c r="P162" s="710">
        <f t="shared" si="30"/>
        <v>53</v>
      </c>
      <c r="Q162" s="711">
        <f t="shared" si="30"/>
        <v>17</v>
      </c>
      <c r="R162" s="712">
        <f t="shared" ref="R162:R164" si="32">+P162+Q162</f>
        <v>70</v>
      </c>
      <c r="S162" s="712">
        <f t="shared" si="31"/>
        <v>21</v>
      </c>
      <c r="T162" s="712">
        <f t="shared" si="31"/>
        <v>20</v>
      </c>
      <c r="U162" s="712">
        <f t="shared" si="31"/>
        <v>31</v>
      </c>
      <c r="V162" s="712">
        <f t="shared" si="31"/>
        <v>47</v>
      </c>
      <c r="W162" s="366"/>
      <c r="Y162" s="371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24</v>
      </c>
      <c r="B163" s="360">
        <f>B161+B162</f>
        <v>7131.25</v>
      </c>
      <c r="C163" s="360"/>
      <c r="D163" s="407"/>
      <c r="E163" s="699">
        <f>B163/$F$157</f>
        <v>0.33522540309312276</v>
      </c>
      <c r="F163" s="700">
        <f>+E163-R168</f>
        <v>-2.497196532792989E-2</v>
      </c>
      <c r="G163" s="374"/>
      <c r="H163" s="374"/>
      <c r="I163" s="375"/>
      <c r="J163" s="375"/>
      <c r="O163" s="709">
        <v>0.75</v>
      </c>
      <c r="P163" s="710">
        <f t="shared" si="30"/>
        <v>1</v>
      </c>
      <c r="Q163" s="711">
        <f t="shared" si="30"/>
        <v>0</v>
      </c>
      <c r="R163" s="712">
        <f t="shared" si="32"/>
        <v>1</v>
      </c>
      <c r="S163" s="712">
        <f t="shared" si="31"/>
        <v>0</v>
      </c>
      <c r="T163" s="712">
        <f t="shared" si="31"/>
        <v>0</v>
      </c>
      <c r="U163" s="712">
        <f t="shared" si="31"/>
        <v>0</v>
      </c>
      <c r="V163" s="712">
        <f t="shared" si="31"/>
        <v>0</v>
      </c>
      <c r="W163" s="366"/>
      <c r="Y163" s="367"/>
      <c r="Z163" s="371"/>
      <c r="AA163" s="107"/>
      <c r="AB163" s="94"/>
      <c r="AC163" s="107"/>
      <c r="AD163" s="107"/>
      <c r="AE163" s="107"/>
      <c r="AF163" s="107"/>
      <c r="AG163" s="107"/>
      <c r="AH163" s="94"/>
      <c r="AI163" s="107"/>
    </row>
    <row r="164" spans="1:35" ht="18.75">
      <c r="A164" s="698" t="s">
        <v>26</v>
      </c>
      <c r="B164" s="360">
        <f>S157</f>
        <v>2226</v>
      </c>
      <c r="C164" s="360"/>
      <c r="D164" s="407"/>
      <c r="E164" s="699">
        <f t="shared" ref="E164:E167" si="33">B164/$F$157</f>
        <v>0.10463968410661402</v>
      </c>
      <c r="F164" s="700">
        <f>+E164-S168</f>
        <v>-7.2024211565438756E-3</v>
      </c>
      <c r="G164" s="374"/>
      <c r="H164" s="374"/>
      <c r="I164" s="375"/>
      <c r="J164" s="375"/>
      <c r="O164" s="709">
        <v>1</v>
      </c>
      <c r="P164" s="710">
        <f t="shared" si="30"/>
        <v>12</v>
      </c>
      <c r="Q164" s="711">
        <f t="shared" si="30"/>
        <v>6</v>
      </c>
      <c r="R164" s="712">
        <f t="shared" si="32"/>
        <v>18</v>
      </c>
      <c r="S164" s="712">
        <f t="shared" si="31"/>
        <v>5</v>
      </c>
      <c r="T164" s="712">
        <f t="shared" si="31"/>
        <v>5</v>
      </c>
      <c r="U164" s="712">
        <f t="shared" si="31"/>
        <v>9</v>
      </c>
      <c r="V164" s="712">
        <f t="shared" si="31"/>
        <v>11</v>
      </c>
      <c r="W164" s="366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27</v>
      </c>
      <c r="B165" s="360">
        <f>T157</f>
        <v>2535.75</v>
      </c>
      <c r="C165" s="360"/>
      <c r="D165" s="407"/>
      <c r="E165" s="699">
        <f t="shared" si="33"/>
        <v>0.11920039486673248</v>
      </c>
      <c r="F165" s="700">
        <f>+E165-T168</f>
        <v>4.0688159193640605E-3</v>
      </c>
      <c r="G165" s="374"/>
      <c r="H165" s="374"/>
      <c r="I165" s="375"/>
      <c r="J165" s="375"/>
      <c r="O165" s="759" t="s">
        <v>320</v>
      </c>
      <c r="P165" s="714">
        <f>+SUMPRODUCT($O$161:$O$164,P161:P164)/P167</f>
        <v>0.58955223880597019</v>
      </c>
      <c r="Q165" s="715">
        <f t="shared" ref="Q165:T165" si="34">+SUMPRODUCT($O$161:$O$164,Q161:Q164)/Q167</f>
        <v>0.58653846153846156</v>
      </c>
      <c r="R165" s="716">
        <f t="shared" si="34"/>
        <v>0.58870967741935487</v>
      </c>
      <c r="S165" s="716">
        <f>+SUMPRODUCT($O$161:$O$164,S161:S164)/S167</f>
        <v>0.53125</v>
      </c>
      <c r="T165" s="716">
        <f t="shared" si="34"/>
        <v>0.5</v>
      </c>
      <c r="U165" s="716">
        <f>+SUMPRODUCT($O$161:$O$164,U161:U164)/U167</f>
        <v>0.54</v>
      </c>
      <c r="V165" s="716">
        <f>+SUMPRODUCT($O$161:$O$164,V161:V164)/V167</f>
        <v>0.56746031746031744</v>
      </c>
      <c r="W165" s="380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28</v>
      </c>
      <c r="B166" s="360">
        <f>U157</f>
        <v>3939.25</v>
      </c>
      <c r="C166" s="360"/>
      <c r="D166" s="407"/>
      <c r="E166" s="699">
        <f t="shared" si="33"/>
        <v>0.18517604475156302</v>
      </c>
      <c r="F166" s="700">
        <f>+E166-U168</f>
        <v>7.5444658041946E-3</v>
      </c>
      <c r="G166" s="374"/>
      <c r="H166" s="374"/>
      <c r="I166" s="375" t="s">
        <v>274</v>
      </c>
      <c r="J166" s="375"/>
      <c r="O166" s="759"/>
      <c r="P166" s="693">
        <f>+K157</f>
        <v>0.58955223880597019</v>
      </c>
      <c r="Q166" s="694">
        <f>+L157</f>
        <v>0.58653846153846156</v>
      </c>
      <c r="R166" s="717">
        <f>+(P166*P167+Q166*Q167)/R167</f>
        <v>0.58870967741935487</v>
      </c>
      <c r="S166" s="717">
        <f>+M157</f>
        <v>0.53125</v>
      </c>
      <c r="T166" s="717">
        <f>+N157</f>
        <v>0.5</v>
      </c>
      <c r="U166" s="717">
        <f>+O157</f>
        <v>0.54</v>
      </c>
      <c r="V166" s="717">
        <f>+P157</f>
        <v>0.56746031746031744</v>
      </c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698" t="s">
        <v>29</v>
      </c>
      <c r="B167" s="360">
        <f>V157</f>
        <v>5440.75</v>
      </c>
      <c r="C167" s="360"/>
      <c r="D167" s="407"/>
      <c r="E167" s="699">
        <f t="shared" si="33"/>
        <v>0.25575847318196776</v>
      </c>
      <c r="F167" s="700">
        <f>+E167-V168</f>
        <v>2.0561104760915133E-2</v>
      </c>
      <c r="G167" s="374"/>
      <c r="H167" s="374"/>
      <c r="I167" s="375"/>
      <c r="J167" s="375"/>
      <c r="N167" s="697">
        <f>+A157</f>
        <v>152</v>
      </c>
      <c r="O167" s="718" t="s">
        <v>272</v>
      </c>
      <c r="P167" s="719">
        <f>SUM(P161:P164)</f>
        <v>67</v>
      </c>
      <c r="Q167" s="719">
        <f>SUM(Q161:Q164)</f>
        <v>26</v>
      </c>
      <c r="R167" s="720">
        <f>SUM(R161:R164)</f>
        <v>93</v>
      </c>
      <c r="S167" s="719">
        <f>SUM(S161:S164)</f>
        <v>32</v>
      </c>
      <c r="T167" s="719">
        <f t="shared" ref="T167" si="35">SUM(T161:T164)</f>
        <v>35</v>
      </c>
      <c r="U167" s="719">
        <f>SUM(U161:U164)</f>
        <v>50</v>
      </c>
      <c r="V167" s="719">
        <f>SUM(V161:V164)</f>
        <v>63</v>
      </c>
      <c r="W167" s="389"/>
      <c r="Y167" s="459"/>
      <c r="Z167" s="367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701" t="s">
        <v>30</v>
      </c>
      <c r="B168" s="702">
        <f>SUM(B163:B167)</f>
        <v>21273</v>
      </c>
      <c r="C168" s="702"/>
      <c r="D168" s="703"/>
      <c r="E168" s="704">
        <f>SUM(E163:E167)</f>
        <v>1</v>
      </c>
      <c r="F168" s="359"/>
      <c r="G168" s="107"/>
      <c r="H168" s="107"/>
      <c r="I168" s="107"/>
      <c r="J168" s="107"/>
      <c r="N168" s="393"/>
      <c r="O168" s="721" t="s">
        <v>273</v>
      </c>
      <c r="P168" s="695">
        <f>+(P166*P167)/$N$167</f>
        <v>0.25986842105263158</v>
      </c>
      <c r="Q168" s="696">
        <f t="shared" ref="Q168:V168" si="36">+(Q166*Q167)/$N$167</f>
        <v>0.10032894736842106</v>
      </c>
      <c r="R168" s="699">
        <f>+Q168+P168</f>
        <v>0.36019736842105265</v>
      </c>
      <c r="S168" s="699">
        <f t="shared" si="36"/>
        <v>0.1118421052631579</v>
      </c>
      <c r="T168" s="699">
        <f t="shared" si="36"/>
        <v>0.11513157894736842</v>
      </c>
      <c r="U168" s="699">
        <f t="shared" si="36"/>
        <v>0.17763157894736842</v>
      </c>
      <c r="V168" s="699">
        <f t="shared" si="36"/>
        <v>0.23519736842105263</v>
      </c>
      <c r="W168" s="397"/>
      <c r="Y168" s="459"/>
      <c r="Z168" s="398"/>
      <c r="AA168" s="107"/>
      <c r="AB168" s="107"/>
      <c r="AC168" s="107"/>
      <c r="AD168" s="107"/>
      <c r="AE168" s="107"/>
      <c r="AF168" s="107"/>
      <c r="AG168" s="107"/>
      <c r="AH168" s="107"/>
      <c r="AI168" s="107"/>
    </row>
    <row r="169" spans="1:35" ht="18.75">
      <c r="A169" s="399"/>
      <c r="E169" s="107"/>
      <c r="F169" s="107"/>
      <c r="G169" s="107"/>
      <c r="H169" s="107"/>
      <c r="I169" s="107"/>
      <c r="J169" s="107"/>
      <c r="Y169" s="459"/>
      <c r="Z169" s="397"/>
      <c r="AA169" s="107"/>
      <c r="AB169" s="107"/>
      <c r="AC169" s="107"/>
      <c r="AD169" s="107"/>
      <c r="AE169" s="107"/>
      <c r="AF169" s="107"/>
      <c r="AG169" s="107"/>
      <c r="AH169" s="107"/>
      <c r="AI169" s="324"/>
    </row>
    <row r="170" spans="1:35" ht="18.75">
      <c r="A170" s="32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S170" s="107"/>
      <c r="T170" s="107"/>
      <c r="U170" s="107"/>
      <c r="V170" s="107"/>
      <c r="Z170" s="397"/>
      <c r="AA170" s="324"/>
      <c r="AB170" s="324"/>
      <c r="AC170" s="324"/>
      <c r="AD170" s="324"/>
      <c r="AE170" s="324"/>
      <c r="AF170" s="324"/>
      <c r="AG170" s="324"/>
      <c r="AH170" s="324"/>
      <c r="AI170" s="107"/>
    </row>
    <row r="171" spans="1:35" ht="18.75">
      <c r="A171" s="397"/>
      <c r="B171" s="397"/>
      <c r="C171" s="397"/>
      <c r="D171" s="86"/>
      <c r="E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</row>
    <row r="172" spans="1:35" ht="18.75">
      <c r="AA172" s="107"/>
      <c r="AB172" s="107"/>
      <c r="AC172" s="107"/>
      <c r="AD172" s="107"/>
      <c r="AE172" s="107"/>
      <c r="AF172" s="107"/>
      <c r="AG172" s="107"/>
      <c r="AH172" s="107"/>
    </row>
  </sheetData>
  <autoFilter ref="A1:X158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5">
    <cfRule type="cellIs" dxfId="209" priority="1" operator="lessThan">
      <formula>7</formula>
    </cfRule>
    <cfRule type="cellIs" dxfId="208" priority="2" operator="between">
      <formula>14</formula>
      <formula>7</formula>
    </cfRule>
    <cfRule type="cellIs" dxfId="207" priority="3" operator="greaterThan">
      <formula>14</formula>
    </cfRule>
  </conditionalFormatting>
  <conditionalFormatting sqref="H157">
    <cfRule type="cellIs" dxfId="206" priority="4" operator="lessThan">
      <formula>7</formula>
    </cfRule>
    <cfRule type="cellIs" dxfId="205" priority="5" operator="between">
      <formula>14</formula>
      <formula>7</formula>
    </cfRule>
    <cfRule type="cellIs" dxfId="20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8F29-E442-4E06-912C-4319AACE7375}">
  <dimension ref="A1:BT170"/>
  <sheetViews>
    <sheetView zoomScale="85" zoomScaleNormal="85" workbookViewId="0">
      <pane xSplit="6" ySplit="1" topLeftCell="AC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161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17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7.5999999999999998E-2</v>
      </c>
      <c r="AF2" s="639">
        <v>0.114</v>
      </c>
      <c r="AG2" s="639">
        <v>0.23899999999999999</v>
      </c>
      <c r="AH2" s="639">
        <v>0.23499999999999999</v>
      </c>
      <c r="AI2" s="602">
        <f>SUM(AD2:AH2)</f>
        <v>1.004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46155</v>
      </c>
      <c r="H3" s="624">
        <f t="shared" ref="H3:H67" ca="1" si="5">+IF(A3=1,(+TODAY())-G3,"Sans objet")</f>
        <v>153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>
        <v>0.25</v>
      </c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0</v>
      </c>
      <c r="T3" s="640">
        <f t="shared" si="0"/>
        <v>0</v>
      </c>
      <c r="U3" s="640">
        <f t="shared" si="0"/>
        <v>52.5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18</v>
      </c>
      <c r="AB3" s="636">
        <v>0.22</v>
      </c>
      <c r="AC3" s="637">
        <v>0.12</v>
      </c>
      <c r="AD3" s="764">
        <f t="shared" si="2"/>
        <v>0.33999999999999997</v>
      </c>
      <c r="AE3" s="639">
        <v>7.4999999999999997E-2</v>
      </c>
      <c r="AF3" s="639">
        <v>9.0999999999999998E-2</v>
      </c>
      <c r="AG3" s="639">
        <v>0.217</v>
      </c>
      <c r="AH3" s="639">
        <v>0.28100000000000003</v>
      </c>
      <c r="AI3" s="602">
        <f>SUM(AD3:AH3)</f>
        <v>1.004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46156</v>
      </c>
      <c r="H4" s="624">
        <f t="shared" ca="1" si="5"/>
        <v>152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19</v>
      </c>
      <c r="AB4" s="636">
        <v>0.24890000000000001</v>
      </c>
      <c r="AC4" s="637">
        <v>8.5999999999999993E-2</v>
      </c>
      <c r="AD4" s="764">
        <f t="shared" si="2"/>
        <v>0.33489999999999998</v>
      </c>
      <c r="AE4" s="639">
        <v>0.105</v>
      </c>
      <c r="AF4" s="639">
        <v>0.11899999999999999</v>
      </c>
      <c r="AG4" s="639">
        <v>0.185</v>
      </c>
      <c r="AH4" s="639">
        <v>0.25600000000000001</v>
      </c>
      <c r="AI4" s="602">
        <f>SUM(AD4:AH4)</f>
        <v>0.99990000000000001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46156</v>
      </c>
      <c r="H5" s="624">
        <f t="shared" ca="1" si="5"/>
        <v>152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20</v>
      </c>
      <c r="AB5" s="636">
        <v>0.25850000000000001</v>
      </c>
      <c r="AC5" s="637">
        <v>6.7000000000000004E-2</v>
      </c>
      <c r="AD5" s="764">
        <f t="shared" si="2"/>
        <v>0.32550000000000001</v>
      </c>
      <c r="AE5" s="639">
        <v>9.2999999999999999E-2</v>
      </c>
      <c r="AF5" s="639">
        <v>0.11700000000000001</v>
      </c>
      <c r="AG5" s="639">
        <v>0.20100000000000001</v>
      </c>
      <c r="AH5" s="639">
        <v>0.26300000000000001</v>
      </c>
      <c r="AI5" s="602">
        <f>SUM(AD5:AH5)</f>
        <v>0.99949999999999994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46157</v>
      </c>
      <c r="H6" s="624">
        <f t="shared" ca="1" si="5"/>
        <v>151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9.5999999999999974E-3</v>
      </c>
      <c r="AC6" s="603">
        <f t="shared" si="8"/>
        <v>-1.8999999999999989E-2</v>
      </c>
      <c r="AD6" s="603">
        <f t="shared" si="8"/>
        <v>-9.3999999999999639E-3</v>
      </c>
      <c r="AE6" s="603">
        <f t="shared" si="8"/>
        <v>-1.1999999999999997E-2</v>
      </c>
      <c r="AF6" s="603">
        <f t="shared" si="8"/>
        <v>-1.9999999999999879E-3</v>
      </c>
      <c r="AG6" s="603">
        <f t="shared" si="8"/>
        <v>1.6000000000000014E-2</v>
      </c>
      <c r="AH6" s="603">
        <f t="shared" si="8"/>
        <v>7.0000000000000062E-3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46157</v>
      </c>
      <c r="H7" s="624">
        <f t="shared" ca="1" si="5"/>
        <v>151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46156</v>
      </c>
      <c r="H8" s="624">
        <f t="shared" ca="1" si="5"/>
        <v>152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151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46154</v>
      </c>
      <c r="H10" s="624">
        <f t="shared" ca="1" si="5"/>
        <v>154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46157</v>
      </c>
      <c r="H11" s="624">
        <f t="shared" ca="1" si="5"/>
        <v>151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46157</v>
      </c>
      <c r="H12" s="624">
        <f t="shared" ca="1" si="5"/>
        <v>151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46154</v>
      </c>
      <c r="H13" s="624">
        <f t="shared" ca="1" si="5"/>
        <v>154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46156</v>
      </c>
      <c r="H14" s="624">
        <f t="shared" ca="1" si="5"/>
        <v>152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>
        <v>0.5</v>
      </c>
      <c r="O14" s="471"/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77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160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46154</v>
      </c>
      <c r="H16" s="624">
        <f t="shared" ca="1" si="5"/>
        <v>154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/>
      <c r="P16" s="472">
        <v>0.5</v>
      </c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0</v>
      </c>
      <c r="V16" s="745">
        <f t="shared" si="0"/>
        <v>91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46155</v>
      </c>
      <c r="H17" s="624">
        <f t="shared" ca="1" si="5"/>
        <v>153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46155</v>
      </c>
      <c r="H18" s="624">
        <f t="shared" ca="1" si="5"/>
        <v>153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46154</v>
      </c>
      <c r="H19" s="624">
        <f t="shared" ca="1" si="5"/>
        <v>154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46155</v>
      </c>
      <c r="H20" s="624">
        <f t="shared" ca="1" si="5"/>
        <v>153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>
        <v>0.25</v>
      </c>
      <c r="N20" s="471"/>
      <c r="O20" s="471">
        <v>0.25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42</v>
      </c>
      <c r="T20" s="640">
        <f t="shared" si="0"/>
        <v>0</v>
      </c>
      <c r="U20" s="640">
        <f t="shared" si="0"/>
        <v>42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46157</v>
      </c>
      <c r="H21" s="624">
        <f t="shared" ca="1" si="5"/>
        <v>151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161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46154</v>
      </c>
      <c r="H23" s="624">
        <f t="shared" ca="1" si="5"/>
        <v>154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159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46154</v>
      </c>
      <c r="H25" s="624">
        <f t="shared" ca="1" si="5"/>
        <v>154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46155</v>
      </c>
      <c r="H26" s="624">
        <f t="shared" ca="1" si="5"/>
        <v>153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46155</v>
      </c>
      <c r="H28" s="624">
        <f t="shared" ca="1" si="5"/>
        <v>153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46157</v>
      </c>
      <c r="H29" s="624">
        <f t="shared" ca="1" si="5"/>
        <v>151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46155</v>
      </c>
      <c r="H30" s="624">
        <f t="shared" ca="1" si="5"/>
        <v>153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46155</v>
      </c>
      <c r="H31" s="624">
        <f t="shared" ca="1" si="5"/>
        <v>153</v>
      </c>
      <c r="I31" s="625">
        <v>1</v>
      </c>
      <c r="J31" s="626" t="str">
        <f>VLOOKUP(I31,Secteurs!$A$2:$C$4,3)</f>
        <v>Alexis MABOUNDA</v>
      </c>
      <c r="K31" s="470">
        <v>1</v>
      </c>
      <c r="L31" s="471"/>
      <c r="M31" s="471"/>
      <c r="N31" s="471"/>
      <c r="O31" s="471"/>
      <c r="P31" s="472"/>
      <c r="Q31" s="630">
        <f t="shared" si="6"/>
        <v>70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46155</v>
      </c>
      <c r="H32" s="624">
        <f t="shared" ca="1" si="5"/>
        <v>153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46154</v>
      </c>
      <c r="H33" s="624">
        <f t="shared" ca="1" si="5"/>
        <v>154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0.5</v>
      </c>
      <c r="N33" s="471"/>
      <c r="O33" s="471"/>
      <c r="P33" s="472">
        <v>0.5</v>
      </c>
      <c r="Q33" s="630">
        <f t="shared" si="6"/>
        <v>0</v>
      </c>
      <c r="R33" s="631">
        <f t="shared" si="0"/>
        <v>0</v>
      </c>
      <c r="S33" s="631">
        <f t="shared" si="0"/>
        <v>70</v>
      </c>
      <c r="T33" s="640">
        <f t="shared" si="0"/>
        <v>0</v>
      </c>
      <c r="U33" s="640">
        <f t="shared" si="0"/>
        <v>0</v>
      </c>
      <c r="V33" s="745">
        <f t="shared" si="0"/>
        <v>70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46154</v>
      </c>
      <c r="H34" s="624">
        <f t="shared" ca="1" si="5"/>
        <v>154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46154</v>
      </c>
      <c r="H35" s="624">
        <f t="shared" ca="1" si="5"/>
        <v>154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46155</v>
      </c>
      <c r="H36" s="624">
        <f t="shared" ca="1" si="5"/>
        <v>153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46155</v>
      </c>
      <c r="H37" s="624">
        <f t="shared" ca="1" si="5"/>
        <v>153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46154</v>
      </c>
      <c r="H38" s="624">
        <f t="shared" ca="1" si="5"/>
        <v>154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46155</v>
      </c>
      <c r="H39" s="624">
        <f t="shared" ca="1" si="5"/>
        <v>153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158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46136</v>
      </c>
      <c r="H41" s="624">
        <f t="shared" ca="1" si="5"/>
        <v>172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46155</v>
      </c>
      <c r="H42" s="624">
        <f t="shared" ca="1" si="5"/>
        <v>153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46155</v>
      </c>
      <c r="H43" s="624">
        <f t="shared" ca="1" si="5"/>
        <v>153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46155</v>
      </c>
      <c r="H44" s="624">
        <f t="shared" ca="1" si="5"/>
        <v>153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>
        <v>0.25</v>
      </c>
      <c r="O44" s="471"/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80.5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46155</v>
      </c>
      <c r="H45" s="624">
        <f t="shared" ca="1" si="5"/>
        <v>153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/>
      <c r="P45" s="472">
        <v>0.5</v>
      </c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745">
        <f t="shared" si="6"/>
        <v>140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46157</v>
      </c>
      <c r="H46" s="624">
        <f t="shared" ca="1" si="5"/>
        <v>151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46155</v>
      </c>
      <c r="H47" s="624">
        <f t="shared" ca="1" si="5"/>
        <v>153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/>
      <c r="O47" s="471">
        <v>0.25</v>
      </c>
      <c r="P47" s="472">
        <v>0.5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77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46157</v>
      </c>
      <c r="H48" s="624">
        <f t="shared" ca="1" si="5"/>
        <v>151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46157</v>
      </c>
      <c r="H49" s="624">
        <f t="shared" ca="1" si="5"/>
        <v>151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161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158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46157</v>
      </c>
      <c r="H52" s="624">
        <f t="shared" ca="1" si="5"/>
        <v>151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159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175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46157</v>
      </c>
      <c r="H55" s="624">
        <f t="shared" ca="1" si="5"/>
        <v>151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46157</v>
      </c>
      <c r="H56" s="624">
        <f t="shared" ca="1" si="5"/>
        <v>151</v>
      </c>
      <c r="I56" s="625">
        <v>2</v>
      </c>
      <c r="J56" s="626" t="str">
        <f>VLOOKUP(I56,Secteurs!$A$2:$C$4,3)</f>
        <v>Félix OVOURA</v>
      </c>
      <c r="K56" s="470">
        <v>0.5</v>
      </c>
      <c r="L56" s="471"/>
      <c r="M56" s="471"/>
      <c r="N56" s="471">
        <v>0.25</v>
      </c>
      <c r="O56" s="471"/>
      <c r="P56" s="472">
        <v>0.25</v>
      </c>
      <c r="Q56" s="630">
        <f t="shared" si="6"/>
        <v>105</v>
      </c>
      <c r="R56" s="631">
        <f t="shared" si="6"/>
        <v>0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46157</v>
      </c>
      <c r="H57" s="624">
        <f t="shared" ca="1" si="5"/>
        <v>151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/>
      <c r="N57" s="471"/>
      <c r="O57" s="471">
        <v>0.5</v>
      </c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182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424">
        <v>46154</v>
      </c>
      <c r="H58" s="624">
        <f t="shared" ca="1" si="5"/>
        <v>154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1</v>
      </c>
      <c r="O58" s="471"/>
      <c r="P58" s="472"/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238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46155</v>
      </c>
      <c r="H59" s="624">
        <f t="shared" ca="1" si="5"/>
        <v>153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46155</v>
      </c>
      <c r="H60" s="624">
        <f t="shared" ca="1" si="5"/>
        <v>153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46155</v>
      </c>
      <c r="H61" s="624">
        <f t="shared" ca="1" si="5"/>
        <v>153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46155</v>
      </c>
      <c r="H62" s="624">
        <f ca="1">+IF(A62=1,(+TODAY())-G62,"Sans objet")</f>
        <v>153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46157</v>
      </c>
      <c r="H63" s="624">
        <f t="shared" ca="1" si="5"/>
        <v>151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46155</v>
      </c>
      <c r="H64" s="624">
        <f t="shared" ca="1" si="5"/>
        <v>153</v>
      </c>
      <c r="I64" s="625">
        <v>1</v>
      </c>
      <c r="J64" s="626" t="str">
        <f>VLOOKUP(I64,Secteurs!$A$2:$C$4,3)</f>
        <v>Alexis MABOUNDA</v>
      </c>
      <c r="K64" s="470">
        <v>0.25</v>
      </c>
      <c r="L64" s="471"/>
      <c r="M64" s="471">
        <v>0.25</v>
      </c>
      <c r="N64" s="471">
        <v>0.25</v>
      </c>
      <c r="O64" s="471"/>
      <c r="P64" s="472">
        <v>0.25</v>
      </c>
      <c r="Q64" s="630">
        <f t="shared" si="6"/>
        <v>45.5</v>
      </c>
      <c r="R64" s="631">
        <f t="shared" si="6"/>
        <v>0</v>
      </c>
      <c r="S64" s="631">
        <f t="shared" si="6"/>
        <v>45.5</v>
      </c>
      <c r="T64" s="640">
        <f t="shared" si="6"/>
        <v>45.5</v>
      </c>
      <c r="U64" s="640">
        <f t="shared" si="6"/>
        <v>0</v>
      </c>
      <c r="V64" s="745">
        <f t="shared" si="6"/>
        <v>45.5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46155</v>
      </c>
      <c r="H65" s="624">
        <f t="shared" ca="1" si="5"/>
        <v>153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46154</v>
      </c>
      <c r="H66" s="624">
        <f t="shared" ca="1" si="5"/>
        <v>154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46155</v>
      </c>
      <c r="H67" s="624">
        <f t="shared" ca="1" si="5"/>
        <v>153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91</v>
      </c>
      <c r="V67" s="745">
        <f t="shared" si="6"/>
        <v>0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46154</v>
      </c>
      <c r="H68" s="624">
        <f t="shared" ref="H68:H135" ca="1" si="11">+IF(A68=1,(+TODAY())-G68,"Sans objet")</f>
        <v>154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80.5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46157</v>
      </c>
      <c r="H69" s="624">
        <f t="shared" ca="1" si="11"/>
        <v>151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0.25</v>
      </c>
      <c r="P69" s="472">
        <v>0.25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42</v>
      </c>
      <c r="V69" s="745">
        <f t="shared" si="12"/>
        <v>42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46155</v>
      </c>
      <c r="H70" s="624">
        <f t="shared" ca="1" si="11"/>
        <v>153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46157</v>
      </c>
      <c r="H71" s="624">
        <f t="shared" ca="1" si="11"/>
        <v>151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>
        <v>0.5</v>
      </c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105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46157</v>
      </c>
      <c r="H72" s="624">
        <f t="shared" ca="1" si="11"/>
        <v>151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46155</v>
      </c>
      <c r="H73" s="624">
        <f t="shared" ca="1" si="11"/>
        <v>153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46156</v>
      </c>
      <c r="H74" s="624">
        <f t="shared" ca="1" si="11"/>
        <v>152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46155</v>
      </c>
      <c r="H75" s="624">
        <f t="shared" ca="1" si="11"/>
        <v>153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46155</v>
      </c>
      <c r="H76" s="624">
        <f t="shared" ca="1" si="11"/>
        <v>153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46155</v>
      </c>
      <c r="H77" s="624">
        <f t="shared" ca="1" si="11"/>
        <v>153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0.25</v>
      </c>
      <c r="O77" s="471"/>
      <c r="P77" s="472">
        <v>0.25</v>
      </c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28</v>
      </c>
      <c r="U77" s="640">
        <f t="shared" si="12"/>
        <v>0</v>
      </c>
      <c r="V77" s="745">
        <f t="shared" si="12"/>
        <v>28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160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175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46154</v>
      </c>
      <c r="H80" s="624">
        <f t="shared" ca="1" si="11"/>
        <v>154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46157</v>
      </c>
      <c r="H81" s="624">
        <f t="shared" ca="1" si="11"/>
        <v>151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/>
      <c r="O81" s="471"/>
      <c r="P81" s="472">
        <v>1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224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46155</v>
      </c>
      <c r="H82" s="624">
        <f t="shared" ca="1" si="11"/>
        <v>153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46155</v>
      </c>
      <c r="H83" s="624">
        <f t="shared" ca="1" si="11"/>
        <v>153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0.5</v>
      </c>
      <c r="N83" s="471">
        <v>0.5</v>
      </c>
      <c r="O83" s="471"/>
      <c r="P83" s="472"/>
      <c r="Q83" s="752">
        <f t="shared" si="12"/>
        <v>0</v>
      </c>
      <c r="R83" s="640">
        <f t="shared" si="12"/>
        <v>0</v>
      </c>
      <c r="S83" s="640">
        <f t="shared" si="12"/>
        <v>70</v>
      </c>
      <c r="T83" s="640">
        <f t="shared" si="12"/>
        <v>70</v>
      </c>
      <c r="U83" s="640">
        <f t="shared" si="12"/>
        <v>0</v>
      </c>
      <c r="V83" s="745">
        <f t="shared" si="12"/>
        <v>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46154</v>
      </c>
      <c r="H84" s="624">
        <f t="shared" ca="1" si="11"/>
        <v>154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46157</v>
      </c>
      <c r="H85" s="624">
        <f t="shared" ca="1" si="11"/>
        <v>151</v>
      </c>
      <c r="I85" s="625">
        <v>2</v>
      </c>
      <c r="J85" s="626" t="str">
        <f>VLOOKUP(I85,Secteurs!$A$2:$C$4,3)</f>
        <v>Félix OVOURA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2"/>
        <v>0</v>
      </c>
      <c r="R85" s="631">
        <f t="shared" si="12"/>
        <v>0</v>
      </c>
      <c r="S85" s="631">
        <f t="shared" si="12"/>
        <v>0</v>
      </c>
      <c r="T85" s="640">
        <f t="shared" si="12"/>
        <v>105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424">
        <v>46154</v>
      </c>
      <c r="H86" s="624">
        <f t="shared" ca="1" si="11"/>
        <v>154</v>
      </c>
      <c r="I86" s="625">
        <v>1</v>
      </c>
      <c r="J86" s="626" t="str">
        <f>VLOOKUP(I86,Secteurs!$A$2:$C$4,3)</f>
        <v>Alexis MABOUNDA</v>
      </c>
      <c r="K86" s="470">
        <v>0.5</v>
      </c>
      <c r="L86" s="471"/>
      <c r="M86" s="471"/>
      <c r="N86" s="471"/>
      <c r="O86" s="471">
        <v>0.25</v>
      </c>
      <c r="P86" s="472">
        <v>0.25</v>
      </c>
      <c r="Q86" s="752">
        <f t="shared" si="12"/>
        <v>98</v>
      </c>
      <c r="R86" s="640">
        <f t="shared" si="12"/>
        <v>0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424">
        <v>46154</v>
      </c>
      <c r="H87" s="624">
        <f t="shared" ca="1" si="11"/>
        <v>154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424">
        <v>46154</v>
      </c>
      <c r="H88" s="624">
        <f t="shared" ca="1" si="11"/>
        <v>154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0.5</v>
      </c>
      <c r="O88" s="471">
        <v>0.5</v>
      </c>
      <c r="P88" s="472"/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84</v>
      </c>
      <c r="U88" s="640">
        <f t="shared" si="12"/>
        <v>84</v>
      </c>
      <c r="V88" s="745">
        <f t="shared" si="12"/>
        <v>0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161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161</v>
      </c>
      <c r="I90" s="625">
        <v>3</v>
      </c>
      <c r="J90" s="626" t="str">
        <f>VLOOKUP(I90,Secteurs!$A$2:$C$4,3)</f>
        <v>Armel SOKAMBA</v>
      </c>
      <c r="K90" s="470">
        <v>0.5</v>
      </c>
      <c r="L90" s="471"/>
      <c r="M90" s="471"/>
      <c r="N90" s="471"/>
      <c r="O90" s="471">
        <v>0.5</v>
      </c>
      <c r="P90" s="472"/>
      <c r="Q90" s="630">
        <f t="shared" si="12"/>
        <v>112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424">
        <v>46154</v>
      </c>
      <c r="H91" s="624">
        <f t="shared" ca="1" si="11"/>
        <v>154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46157</v>
      </c>
      <c r="H92" s="624">
        <f t="shared" ca="1" si="11"/>
        <v>151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158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424">
        <v>46155</v>
      </c>
      <c r="H94" s="624">
        <f t="shared" ca="1" si="11"/>
        <v>153</v>
      </c>
      <c r="I94" s="625">
        <v>2</v>
      </c>
      <c r="J94" s="626" t="str">
        <f>VLOOKUP(I94,Secteurs!$A$2:$C$4,3)</f>
        <v>Félix OVOURA</v>
      </c>
      <c r="K94" s="470"/>
      <c r="L94" s="471"/>
      <c r="M94" s="471">
        <v>0.25</v>
      </c>
      <c r="N94" s="471">
        <v>0.5</v>
      </c>
      <c r="O94" s="471"/>
      <c r="P94" s="472">
        <v>0.25</v>
      </c>
      <c r="Q94" s="630">
        <f t="shared" si="12"/>
        <v>0</v>
      </c>
      <c r="R94" s="631">
        <f t="shared" si="12"/>
        <v>0</v>
      </c>
      <c r="S94" s="631">
        <f t="shared" si="12"/>
        <v>35</v>
      </c>
      <c r="T94" s="640">
        <f t="shared" si="12"/>
        <v>70</v>
      </c>
      <c r="U94" s="640">
        <f t="shared" si="12"/>
        <v>0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158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46157</v>
      </c>
      <c r="H96" s="624">
        <f t="shared" ca="1" si="11"/>
        <v>151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154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160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46156</v>
      </c>
      <c r="H99" s="624">
        <f t="shared" ca="1" si="11"/>
        <v>152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/>
      <c r="O99" s="471"/>
      <c r="P99" s="472">
        <v>0.5</v>
      </c>
      <c r="Q99" s="630">
        <f t="shared" si="12"/>
        <v>0</v>
      </c>
      <c r="R99" s="631">
        <f t="shared" si="12"/>
        <v>70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70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46154</v>
      </c>
      <c r="H100" s="624">
        <f t="shared" ca="1" si="11"/>
        <v>154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46156</v>
      </c>
      <c r="H101" s="624">
        <f t="shared" ca="1" si="11"/>
        <v>152</v>
      </c>
      <c r="I101" s="625">
        <v>2</v>
      </c>
      <c r="J101" s="626" t="str">
        <f>VLOOKUP(I101,Secteurs!$A$2:$C$4,3)</f>
        <v>Félix OVOURA</v>
      </c>
      <c r="K101" s="470"/>
      <c r="L101" s="471">
        <v>0.5</v>
      </c>
      <c r="M101" s="471"/>
      <c r="N101" s="471"/>
      <c r="O101" s="471"/>
      <c r="P101" s="472">
        <v>0.5</v>
      </c>
      <c r="Q101" s="630">
        <f t="shared" si="12"/>
        <v>0</v>
      </c>
      <c r="R101" s="631">
        <f t="shared" si="12"/>
        <v>49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49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46155</v>
      </c>
      <c r="H102" s="624">
        <f t="shared" ca="1" si="11"/>
        <v>153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46150</v>
      </c>
      <c r="H103" s="624">
        <f t="shared" ca="1" si="11"/>
        <v>158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2"/>
        <v>0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182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46154</v>
      </c>
      <c r="H104" s="624">
        <f t="shared" ca="1" si="11"/>
        <v>154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46157</v>
      </c>
      <c r="H105" s="624">
        <f t="shared" ca="1" si="11"/>
        <v>151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46155</v>
      </c>
      <c r="H106" s="624">
        <f t="shared" ca="1" si="11"/>
        <v>153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46157</v>
      </c>
      <c r="H107" s="624">
        <f t="shared" ca="1" si="11"/>
        <v>151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46156</v>
      </c>
      <c r="H108" s="624">
        <f t="shared" ca="1" si="11"/>
        <v>152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/>
      <c r="P108" s="472">
        <v>0.5</v>
      </c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0</v>
      </c>
      <c r="V108" s="745">
        <f t="shared" si="12"/>
        <v>77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46155</v>
      </c>
      <c r="H109" s="624">
        <f ca="1">+IF(A109=1,(+TODAY())-G109,"Sans objet")</f>
        <v>153</v>
      </c>
      <c r="I109" s="625">
        <v>1</v>
      </c>
      <c r="J109" s="626" t="str">
        <f>VLOOKUP(I109,Secteurs!$A$2:$C$4,3)</f>
        <v>Alexis MABOUNDA</v>
      </c>
      <c r="K109" s="470"/>
      <c r="L109" s="471"/>
      <c r="M109" s="471"/>
      <c r="N109" s="471"/>
      <c r="O109" s="471">
        <v>0.5</v>
      </c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0</v>
      </c>
      <c r="T109" s="640">
        <f t="shared" si="15"/>
        <v>0</v>
      </c>
      <c r="U109" s="640">
        <f t="shared" si="15"/>
        <v>70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46150</v>
      </c>
      <c r="H110" s="624">
        <f t="shared" ca="1" si="11"/>
        <v>158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>
        <v>0.5</v>
      </c>
      <c r="O110" s="471"/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49</v>
      </c>
      <c r="U110" s="640">
        <f t="shared" si="15"/>
        <v>0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6</v>
      </c>
      <c r="F111" s="622">
        <f t="shared" si="10"/>
        <v>42</v>
      </c>
      <c r="G111" s="623">
        <v>46155</v>
      </c>
      <c r="H111" s="624">
        <f t="shared" ca="1" si="11"/>
        <v>153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42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42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46157</v>
      </c>
      <c r="H112" s="624">
        <f t="shared" ca="1" si="11"/>
        <v>151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6</v>
      </c>
      <c r="F113" s="622">
        <f t="shared" si="10"/>
        <v>42</v>
      </c>
      <c r="G113" s="623">
        <v>46155</v>
      </c>
      <c r="H113" s="624">
        <f t="shared" ca="1" si="11"/>
        <v>153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42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46157</v>
      </c>
      <c r="H114" s="624">
        <f t="shared" ca="1" si="11"/>
        <v>151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46155</v>
      </c>
      <c r="H115" s="624">
        <f t="shared" ca="1" si="11"/>
        <v>153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46154</v>
      </c>
      <c r="H116" s="624">
        <f t="shared" ca="1" si="11"/>
        <v>154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1</v>
      </c>
      <c r="O116" s="471"/>
      <c r="P116" s="472"/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294</v>
      </c>
      <c r="U116" s="640">
        <f t="shared" si="15"/>
        <v>0</v>
      </c>
      <c r="V116" s="745">
        <f t="shared" si="15"/>
        <v>0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424">
        <v>46154</v>
      </c>
      <c r="H117" s="624">
        <f t="shared" ca="1" si="11"/>
        <v>154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46155</v>
      </c>
      <c r="H118" s="624">
        <f t="shared" ca="1" si="11"/>
        <v>153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424">
        <v>46154</v>
      </c>
      <c r="H119" s="624">
        <f t="shared" ca="1" si="11"/>
        <v>154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424">
        <v>46154</v>
      </c>
      <c r="H120" s="624">
        <f t="shared" ca="1" si="11"/>
        <v>154</v>
      </c>
      <c r="I120" s="625">
        <v>1</v>
      </c>
      <c r="J120" s="626" t="str">
        <f>VLOOKUP(I120,Secteurs!$A$2:$C$4,3)</f>
        <v>Alexis MABOUNDA</v>
      </c>
      <c r="K120" s="470"/>
      <c r="L120" s="471">
        <v>0.5</v>
      </c>
      <c r="M120" s="471"/>
      <c r="N120" s="471"/>
      <c r="O120" s="471">
        <v>0.5</v>
      </c>
      <c r="P120" s="472"/>
      <c r="Q120" s="630">
        <f t="shared" si="15"/>
        <v>0</v>
      </c>
      <c r="R120" s="631">
        <f t="shared" si="15"/>
        <v>35</v>
      </c>
      <c r="S120" s="631">
        <f t="shared" si="15"/>
        <v>0</v>
      </c>
      <c r="T120" s="640">
        <f t="shared" si="15"/>
        <v>0</v>
      </c>
      <c r="U120" s="640">
        <f t="shared" si="15"/>
        <v>35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46155</v>
      </c>
      <c r="H121" s="624">
        <f t="shared" ca="1" si="11"/>
        <v>153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46155</v>
      </c>
      <c r="H122" s="624">
        <f t="shared" ca="1" si="11"/>
        <v>153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424">
        <v>46149</v>
      </c>
      <c r="H123" s="624">
        <f t="shared" ca="1" si="11"/>
        <v>159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1</v>
      </c>
      <c r="P123" s="472"/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126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46148</v>
      </c>
      <c r="H124" s="624">
        <f t="shared" ca="1" si="11"/>
        <v>160</v>
      </c>
      <c r="I124" s="625">
        <v>3</v>
      </c>
      <c r="J124" s="626" t="str">
        <f>VLOOKUP(I124,Secteurs!$A$2:$C$4,3)</f>
        <v>Armel SOKAMBA</v>
      </c>
      <c r="K124" s="470">
        <v>0.5</v>
      </c>
      <c r="L124" s="471"/>
      <c r="M124" s="471"/>
      <c r="N124" s="471"/>
      <c r="O124" s="471"/>
      <c r="P124" s="472">
        <v>0.5</v>
      </c>
      <c r="Q124" s="630">
        <f t="shared" si="15"/>
        <v>70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46149</v>
      </c>
      <c r="H125" s="624">
        <f t="shared" ca="1" si="11"/>
        <v>159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424">
        <v>46154</v>
      </c>
      <c r="H126" s="624">
        <f t="shared" ca="1" si="11"/>
        <v>154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623">
        <v>46150</v>
      </c>
      <c r="H127" s="624">
        <f t="shared" ca="1" si="11"/>
        <v>158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46157</v>
      </c>
      <c r="H128" s="624">
        <f ca="1">+IF(A128=1,(+TODAY())-G128,"Sans objet")</f>
        <v>151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14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424">
        <v>46154</v>
      </c>
      <c r="H129" s="624">
        <f ca="1">+IF(A129=1,(+TODAY())-G129,"Sans objet")</f>
        <v>154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46157</v>
      </c>
      <c r="H130" s="624">
        <f t="shared" ref="H130:H134" ca="1" si="16">+IF(A130=1,(+TODAY())-G130,"Sans objet")</f>
        <v>151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46154</v>
      </c>
      <c r="H131" s="624">
        <f t="shared" ca="1" si="16"/>
        <v>154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424">
        <v>46154</v>
      </c>
      <c r="H132" s="624">
        <f t="shared" ca="1" si="16"/>
        <v>154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/>
      <c r="P132" s="472">
        <v>0.5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745">
        <f t="shared" si="15"/>
        <v>63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16</v>
      </c>
      <c r="F133" s="622">
        <f t="shared" si="18"/>
        <v>112</v>
      </c>
      <c r="G133" s="424">
        <v>46154</v>
      </c>
      <c r="H133" s="624">
        <f t="shared" ca="1" si="16"/>
        <v>154</v>
      </c>
      <c r="I133" s="625">
        <v>2</v>
      </c>
      <c r="J133" s="626" t="str">
        <f>VLOOKUP(I133,Secteurs!$A$2:$C$4,3)</f>
        <v>Félix OVOURA</v>
      </c>
      <c r="K133" s="470"/>
      <c r="L133" s="471"/>
      <c r="M133" s="471"/>
      <c r="N133" s="471">
        <v>0.5</v>
      </c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56</v>
      </c>
      <c r="U133" s="640">
        <f t="shared" si="15"/>
        <v>0</v>
      </c>
      <c r="V133" s="745">
        <f t="shared" si="15"/>
        <v>56</v>
      </c>
      <c r="W133" s="750">
        <f t="shared" si="14"/>
        <v>112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46149</v>
      </c>
      <c r="H134" s="624">
        <f t="shared" ca="1" si="16"/>
        <v>159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623">
        <v>46150</v>
      </c>
      <c r="H135" s="674">
        <f t="shared" ca="1" si="11"/>
        <v>158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1</v>
      </c>
      <c r="F136" s="622">
        <f t="shared" si="18"/>
        <v>7</v>
      </c>
      <c r="G136" s="424">
        <v>46149</v>
      </c>
      <c r="H136" s="624">
        <f ca="1">+IF(A136=1,(+TODAY())-G136,"Sans objet")</f>
        <v>159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7</v>
      </c>
      <c r="W136" s="750">
        <f t="shared" si="14"/>
        <v>7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46155</v>
      </c>
      <c r="H137" s="624">
        <f t="shared" ref="H137:H152" ca="1" si="19">+IF(A137=1,(+TODAY())-G137,"Sans objet")</f>
        <v>153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46154</v>
      </c>
      <c r="H138" s="624">
        <f t="shared" ca="1" si="19"/>
        <v>154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424">
        <v>46154</v>
      </c>
      <c r="H139" s="624">
        <f t="shared" ca="1" si="19"/>
        <v>154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46157</v>
      </c>
      <c r="H140" s="624">
        <f t="shared" ca="1" si="19"/>
        <v>151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623">
        <v>46150</v>
      </c>
      <c r="H141" s="624">
        <f t="shared" ca="1" si="19"/>
        <v>158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46157</v>
      </c>
      <c r="H142" s="624">
        <f t="shared" ca="1" si="19"/>
        <v>151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424">
        <v>46149</v>
      </c>
      <c r="H143" s="624">
        <f t="shared" ca="1" si="19"/>
        <v>159</v>
      </c>
      <c r="I143" s="625">
        <v>1</v>
      </c>
      <c r="J143" s="626" t="str">
        <f>VLOOKUP(I143,Secteurs!$A$2:$C$4,3)</f>
        <v>Alexis MABOUNDA</v>
      </c>
      <c r="K143" s="675"/>
      <c r="L143" s="676">
        <v>0.5</v>
      </c>
      <c r="M143" s="676"/>
      <c r="N143" s="676">
        <v>0.25</v>
      </c>
      <c r="O143" s="676">
        <v>0.25</v>
      </c>
      <c r="P143" s="677"/>
      <c r="Q143" s="630">
        <f t="shared" si="15"/>
        <v>0</v>
      </c>
      <c r="R143" s="631">
        <f t="shared" si="15"/>
        <v>49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46155</v>
      </c>
      <c r="H144" s="624">
        <f t="shared" ca="1" si="19"/>
        <v>153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152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46154</v>
      </c>
      <c r="H146" s="624">
        <f t="shared" ca="1" si="19"/>
        <v>154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424">
        <v>46154</v>
      </c>
      <c r="H147" s="624">
        <f t="shared" ca="1" si="19"/>
        <v>154</v>
      </c>
      <c r="I147" s="625">
        <v>1</v>
      </c>
      <c r="J147" s="626" t="str">
        <f>VLOOKUP(I147,Secteurs!$A$2:$C$4,3)</f>
        <v>Alexis MABOUNDA</v>
      </c>
      <c r="K147" s="675"/>
      <c r="L147" s="676"/>
      <c r="M147" s="676"/>
      <c r="N147" s="676"/>
      <c r="O147" s="676"/>
      <c r="P147" s="677">
        <v>1</v>
      </c>
      <c r="Q147" s="630">
        <f t="shared" si="15"/>
        <v>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21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46155</v>
      </c>
      <c r="H148" s="624">
        <f t="shared" ca="1" si="19"/>
        <v>153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46149</v>
      </c>
      <c r="H149" s="624">
        <f t="shared" ca="1" si="19"/>
        <v>159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46149</v>
      </c>
      <c r="H150" s="624">
        <f t="shared" ca="1" si="19"/>
        <v>159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46155</v>
      </c>
      <c r="H151" s="624">
        <f t="shared" ca="1" si="19"/>
        <v>153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46157</v>
      </c>
      <c r="H152" s="624">
        <f t="shared" ca="1" si="19"/>
        <v>151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3013</v>
      </c>
      <c r="F155" s="456">
        <f>SUBTOTAL(9,F2:F154)</f>
        <v>21091</v>
      </c>
      <c r="G155" s="343"/>
      <c r="H155" s="690">
        <f ca="1">(SUBTOTAL(9,H2:H154))/A155</f>
        <v>154.29333333333332</v>
      </c>
      <c r="I155" s="345"/>
      <c r="J155" s="345"/>
      <c r="K155" s="346">
        <f>(SUBTOTAL(9,K2:K154))/P$165</f>
        <v>0.573943661971831</v>
      </c>
      <c r="L155" s="347">
        <f>(SUBTOTAL(9,L2:L154))/Q$165</f>
        <v>0.52380952380952384</v>
      </c>
      <c r="M155" s="347">
        <f>(SUBTOTAL(9,M2:M154))/S$165</f>
        <v>0.54032258064516125</v>
      </c>
      <c r="N155" s="347">
        <f>(SUBTOTAL(9,N2:N154))/T$165</f>
        <v>0.55000000000000004</v>
      </c>
      <c r="O155" s="347">
        <f>(SUBTOTAL(9,O2:O154))/U$165</f>
        <v>0.53240740740740744</v>
      </c>
      <c r="P155" s="348">
        <f>(SUBTOTAL(9,P2:P154))/V$165</f>
        <v>0.55769230769230771</v>
      </c>
      <c r="Q155" s="457">
        <f t="shared" ref="Q155:V155" si="22">SUBTOTAL(9,Q2:Q154)</f>
        <v>5453</v>
      </c>
      <c r="R155" s="753">
        <f t="shared" si="22"/>
        <v>1408.75</v>
      </c>
      <c r="S155" s="753">
        <f t="shared" si="22"/>
        <v>1967</v>
      </c>
      <c r="T155" s="753">
        <f t="shared" si="22"/>
        <v>2462.25</v>
      </c>
      <c r="U155" s="753">
        <f t="shared" si="22"/>
        <v>4243.75</v>
      </c>
      <c r="V155" s="754">
        <f t="shared" si="22"/>
        <v>5556.25</v>
      </c>
      <c r="W155" s="751">
        <f t="shared" si="14"/>
        <v>21091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0.25854629936939927</v>
      </c>
      <c r="R156" s="460">
        <f>R155/F155</f>
        <v>6.6793893129770993E-2</v>
      </c>
      <c r="S156" s="460">
        <f>S155/F155</f>
        <v>9.3262529040823106E-2</v>
      </c>
      <c r="T156" s="460">
        <f>T155/F155</f>
        <v>0.11674410886159974</v>
      </c>
      <c r="U156" s="460">
        <f>U155/F155</f>
        <v>0.20121141719216729</v>
      </c>
      <c r="V156" s="460">
        <f>V155/F155</f>
        <v>0.26344175240623963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5453</v>
      </c>
      <c r="C159" s="360"/>
      <c r="D159" s="407"/>
      <c r="E159" s="763">
        <f>B159/$F$155</f>
        <v>0.25854629936939927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4</v>
      </c>
      <c r="Q159" s="711">
        <f t="shared" si="23"/>
        <v>2</v>
      </c>
      <c r="R159" s="712">
        <f>+P159+Q159</f>
        <v>6</v>
      </c>
      <c r="S159" s="712">
        <f t="shared" ref="S159:V162" si="24">+SUMIF(M$2:M$154,$O159,$A$2:$A$154)</f>
        <v>5</v>
      </c>
      <c r="T159" s="712">
        <f t="shared" si="24"/>
        <v>8</v>
      </c>
      <c r="U159" s="712">
        <f t="shared" si="24"/>
        <v>9</v>
      </c>
      <c r="V159" s="712">
        <f t="shared" si="24"/>
        <v>9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1408.75</v>
      </c>
      <c r="C160" s="369"/>
      <c r="D160" s="408"/>
      <c r="E160" s="762">
        <f>B160/$F$155</f>
        <v>6.6793893129770993E-2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54</v>
      </c>
      <c r="Q160" s="711">
        <f t="shared" si="23"/>
        <v>17</v>
      </c>
      <c r="R160" s="712">
        <f t="shared" ref="R160:R162" si="25">+P160+Q160</f>
        <v>71</v>
      </c>
      <c r="S160" s="712">
        <f t="shared" si="24"/>
        <v>21</v>
      </c>
      <c r="T160" s="712">
        <f t="shared" si="24"/>
        <v>15</v>
      </c>
      <c r="U160" s="712">
        <f t="shared" si="24"/>
        <v>37</v>
      </c>
      <c r="V160" s="712">
        <f t="shared" si="24"/>
        <v>44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6861.75</v>
      </c>
      <c r="C161" s="360"/>
      <c r="D161" s="407"/>
      <c r="E161" s="699">
        <f>B161/$F$155</f>
        <v>0.32534019249917029</v>
      </c>
      <c r="F161" s="700">
        <f>+E161-R166</f>
        <v>-1.9659807500829685E-2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1967</v>
      </c>
      <c r="C162" s="360"/>
      <c r="D162" s="407"/>
      <c r="E162" s="699">
        <f t="shared" ref="E162:E165" si="26">B162/$F$155</f>
        <v>9.3262529040823106E-2</v>
      </c>
      <c r="F162" s="700">
        <f>+E162-S166</f>
        <v>-1.8404137625843559E-2</v>
      </c>
      <c r="G162" s="374"/>
      <c r="H162" s="374"/>
      <c r="I162" s="375"/>
      <c r="J162" s="375"/>
      <c r="O162" s="709">
        <v>1</v>
      </c>
      <c r="P162" s="710">
        <f t="shared" si="23"/>
        <v>12</v>
      </c>
      <c r="Q162" s="711">
        <f t="shared" si="23"/>
        <v>2</v>
      </c>
      <c r="R162" s="712">
        <f t="shared" si="25"/>
        <v>14</v>
      </c>
      <c r="S162" s="712">
        <f t="shared" si="24"/>
        <v>5</v>
      </c>
      <c r="T162" s="712">
        <f t="shared" si="24"/>
        <v>7</v>
      </c>
      <c r="U162" s="712">
        <f t="shared" si="24"/>
        <v>8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2462.25</v>
      </c>
      <c r="C163" s="360"/>
      <c r="D163" s="407"/>
      <c r="E163" s="699">
        <f t="shared" si="26"/>
        <v>0.11674410886159974</v>
      </c>
      <c r="F163" s="700">
        <f>+E163-T166</f>
        <v>6.7441088615997347E-3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0.573943661971831</v>
      </c>
      <c r="Q163" s="715">
        <f t="shared" ref="Q163:T163" si="27">+SUMPRODUCT($O$159:$O$162,Q159:Q162)/Q165</f>
        <v>0.52380952380952384</v>
      </c>
      <c r="R163" s="716">
        <f t="shared" si="27"/>
        <v>0.5625</v>
      </c>
      <c r="S163" s="716">
        <f>+SUMPRODUCT($O$159:$O$162,S159:S162)/S165</f>
        <v>0.54032258064516125</v>
      </c>
      <c r="T163" s="716">
        <f t="shared" si="27"/>
        <v>0.55000000000000004</v>
      </c>
      <c r="U163" s="716">
        <f>+SUMPRODUCT($O$159:$O$162,U159:U162)/U165</f>
        <v>0.53240740740740744</v>
      </c>
      <c r="V163" s="716">
        <f>+SUMPRODUCT($O$159:$O$162,V159:V162)/V165</f>
        <v>0.55769230769230771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4243.75</v>
      </c>
      <c r="C164" s="360"/>
      <c r="D164" s="407"/>
      <c r="E164" s="699">
        <f t="shared" si="26"/>
        <v>0.20121141719216729</v>
      </c>
      <c r="F164" s="700">
        <f>+E164-U166</f>
        <v>9.544750525500606E-3</v>
      </c>
      <c r="G164" s="374"/>
      <c r="H164" s="374"/>
      <c r="I164" s="375" t="s">
        <v>274</v>
      </c>
      <c r="J164" s="375"/>
      <c r="O164" s="759"/>
      <c r="P164" s="693">
        <f>+K155</f>
        <v>0.573943661971831</v>
      </c>
      <c r="Q164" s="694">
        <f>+L155</f>
        <v>0.52380952380952384</v>
      </c>
      <c r="R164" s="717">
        <f>+(P164*P165+Q164*Q165)/R165</f>
        <v>0.5625</v>
      </c>
      <c r="S164" s="717">
        <f>+M155</f>
        <v>0.54032258064516125</v>
      </c>
      <c r="T164" s="717">
        <f>+N155</f>
        <v>0.55000000000000004</v>
      </c>
      <c r="U164" s="717">
        <f>+O155</f>
        <v>0.53240740740740744</v>
      </c>
      <c r="V164" s="717">
        <f>+P155</f>
        <v>0.55769230769230771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5556.25</v>
      </c>
      <c r="C165" s="360"/>
      <c r="D165" s="407"/>
      <c r="E165" s="699">
        <f t="shared" si="26"/>
        <v>0.26344175240623963</v>
      </c>
      <c r="F165" s="700">
        <f>+E165-V166</f>
        <v>2.1775085739572958E-2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21</v>
      </c>
      <c r="R165" s="720">
        <f>SUM(R159:R162)</f>
        <v>92</v>
      </c>
      <c r="S165" s="719">
        <f>SUM(S159:S162)</f>
        <v>31</v>
      </c>
      <c r="T165" s="719">
        <f t="shared" ref="T165" si="28">SUM(T159:T162)</f>
        <v>30</v>
      </c>
      <c r="U165" s="719">
        <f>SUM(U159:U162)</f>
        <v>54</v>
      </c>
      <c r="V165" s="719">
        <f>SUM(V159:V162)</f>
        <v>65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21091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0.27166666666666667</v>
      </c>
      <c r="Q166" s="696">
        <f t="shared" ref="Q166:V166" si="29">+(Q164*Q165)/$N$165</f>
        <v>7.3333333333333334E-2</v>
      </c>
      <c r="R166" s="699">
        <f>+Q166+P166</f>
        <v>0.34499999999999997</v>
      </c>
      <c r="S166" s="699">
        <f t="shared" si="29"/>
        <v>0.11166666666666666</v>
      </c>
      <c r="T166" s="699">
        <f t="shared" si="29"/>
        <v>0.11</v>
      </c>
      <c r="U166" s="699">
        <f t="shared" si="29"/>
        <v>0.19166666666666668</v>
      </c>
      <c r="V166" s="699">
        <f t="shared" si="29"/>
        <v>0.24166666666666667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A22:AH22"/>
    <mergeCell ref="AA39:AH39"/>
    <mergeCell ref="AA40:AH40"/>
    <mergeCell ref="AB75:AC75"/>
    <mergeCell ref="AA28:AH28"/>
    <mergeCell ref="AA34:AJ34"/>
  </mergeCells>
  <conditionalFormatting sqref="H2:H153">
    <cfRule type="cellIs" dxfId="203" priority="1" operator="lessThan">
      <formula>7</formula>
    </cfRule>
    <cfRule type="cellIs" dxfId="202" priority="2" operator="between">
      <formula>14</formula>
      <formula>7</formula>
    </cfRule>
    <cfRule type="cellIs" dxfId="201" priority="3" operator="greaterThan">
      <formula>14</formula>
    </cfRule>
  </conditionalFormatting>
  <conditionalFormatting sqref="H155">
    <cfRule type="cellIs" dxfId="200" priority="4" operator="lessThan">
      <formula>7</formula>
    </cfRule>
    <cfRule type="cellIs" dxfId="199" priority="5" operator="between">
      <formula>14</formula>
      <formula>7</formula>
    </cfRule>
    <cfRule type="cellIs" dxfId="19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695B-B2EA-4BD3-BF7F-64246576B476}">
  <dimension ref="A1:BT170"/>
  <sheetViews>
    <sheetView zoomScale="85" zoomScaleNormal="85" workbookViewId="0">
      <pane xSplit="6" ySplit="1" topLeftCell="AC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  <col min="35" max="42" width="11.42578125" bestFit="1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46161</v>
      </c>
      <c r="H2" s="624">
        <f ca="1">+IF(A2=1,(+TODAY())-G2,"Sans objet")</f>
        <v>147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>
        <v>0.25</v>
      </c>
      <c r="P2" s="629">
        <v>0.25</v>
      </c>
      <c r="Q2" s="630">
        <f>+$F2*K2</f>
        <v>0</v>
      </c>
      <c r="R2" s="631">
        <f t="shared" ref="R2:V36" si="0">+$F2*L2</f>
        <v>35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18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7.4999999999999997E-2</v>
      </c>
      <c r="AF2" s="639">
        <v>9.0999999999999998E-2</v>
      </c>
      <c r="AG2" s="639">
        <v>0.217</v>
      </c>
      <c r="AH2" s="639">
        <v>0.28100000000000003</v>
      </c>
      <c r="AI2" s="602">
        <f>SUM(AD2:AH2)</f>
        <v>1.004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46162</v>
      </c>
      <c r="H3" s="624">
        <f t="shared" ref="H3:H67" ca="1" si="5">+IF(A3=1,(+TODAY())-G3,"Sans objet")</f>
        <v>146</v>
      </c>
      <c r="I3" s="625">
        <v>1</v>
      </c>
      <c r="J3" s="626" t="str">
        <f>VLOOKUP(I3,Secteurs!$A$2:$C$4,3)</f>
        <v>Alexis MABOUNDA</v>
      </c>
      <c r="K3" s="470"/>
      <c r="L3" s="471"/>
      <c r="M3" s="471">
        <v>0.5</v>
      </c>
      <c r="N3" s="471"/>
      <c r="O3" s="471">
        <v>0.5</v>
      </c>
      <c r="P3" s="472"/>
      <c r="Q3" s="630">
        <f t="shared" ref="Q3:V67" si="6">+$F3*K3</f>
        <v>0</v>
      </c>
      <c r="R3" s="631">
        <f t="shared" si="0"/>
        <v>0</v>
      </c>
      <c r="S3" s="631">
        <f t="shared" si="0"/>
        <v>105</v>
      </c>
      <c r="T3" s="640">
        <f t="shared" si="0"/>
        <v>0</v>
      </c>
      <c r="U3" s="640">
        <f t="shared" si="0"/>
        <v>105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19</v>
      </c>
      <c r="AB3" s="636">
        <v>0.24890000000000001</v>
      </c>
      <c r="AC3" s="637">
        <v>8.5999999999999993E-2</v>
      </c>
      <c r="AD3" s="764">
        <f t="shared" si="2"/>
        <v>0.33489999999999998</v>
      </c>
      <c r="AE3" s="639">
        <v>0.105</v>
      </c>
      <c r="AF3" s="639">
        <v>0.11899999999999999</v>
      </c>
      <c r="AG3" s="639">
        <v>0.185</v>
      </c>
      <c r="AH3" s="639">
        <v>0.25600000000000001</v>
      </c>
      <c r="AI3" s="602">
        <f>SUM(AD3:AH3)</f>
        <v>0.99990000000000001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46162</v>
      </c>
      <c r="H4" s="624">
        <f t="shared" ca="1" si="5"/>
        <v>146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20</v>
      </c>
      <c r="AB4" s="636">
        <v>0.25850000000000001</v>
      </c>
      <c r="AC4" s="637">
        <v>6.7000000000000004E-2</v>
      </c>
      <c r="AD4" s="764">
        <f t="shared" si="2"/>
        <v>0.32550000000000001</v>
      </c>
      <c r="AE4" s="639">
        <v>9.2999999999999999E-2</v>
      </c>
      <c r="AF4" s="639">
        <v>0.11700000000000001</v>
      </c>
      <c r="AG4" s="639">
        <v>0.20100000000000001</v>
      </c>
      <c r="AH4" s="639">
        <v>0.26300000000000001</v>
      </c>
      <c r="AI4" s="602">
        <f>SUM(AD4:AH4)</f>
        <v>0.99949999999999994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46163</v>
      </c>
      <c r="H5" s="624">
        <f t="shared" ca="1" si="5"/>
        <v>145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21</v>
      </c>
      <c r="AB5" s="636">
        <v>0.26989999999999997</v>
      </c>
      <c r="AC5" s="637">
        <v>9.9000000000000005E-2</v>
      </c>
      <c r="AD5" s="764">
        <f t="shared" si="2"/>
        <v>0.36890000000000001</v>
      </c>
      <c r="AE5" s="639">
        <v>0.113</v>
      </c>
      <c r="AF5" s="639">
        <v>8.5000000000000006E-2</v>
      </c>
      <c r="AG5" s="639">
        <v>0.189</v>
      </c>
      <c r="AH5" s="639">
        <v>0.247</v>
      </c>
      <c r="AI5" s="602">
        <f>SUM(AD5:AH5)</f>
        <v>1.0028999999999999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8</v>
      </c>
      <c r="F6" s="622">
        <f t="shared" si="4"/>
        <v>56</v>
      </c>
      <c r="G6" s="424">
        <v>46170</v>
      </c>
      <c r="H6" s="624">
        <f t="shared" ca="1" si="5"/>
        <v>138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28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28</v>
      </c>
      <c r="V6" s="745">
        <f t="shared" si="0"/>
        <v>0</v>
      </c>
      <c r="W6" s="750">
        <f>SUM(Q6:V6)</f>
        <v>56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1.1399999999999966E-2</v>
      </c>
      <c r="AC6" s="603">
        <f t="shared" si="8"/>
        <v>3.2000000000000001E-2</v>
      </c>
      <c r="AD6" s="603">
        <f t="shared" si="8"/>
        <v>4.3399999999999994E-2</v>
      </c>
      <c r="AE6" s="603">
        <f t="shared" si="8"/>
        <v>2.0000000000000004E-2</v>
      </c>
      <c r="AF6" s="603">
        <f t="shared" si="8"/>
        <v>-3.2000000000000001E-2</v>
      </c>
      <c r="AG6" s="603">
        <f t="shared" si="8"/>
        <v>-1.2000000000000011E-2</v>
      </c>
      <c r="AH6" s="603">
        <f t="shared" si="8"/>
        <v>-1.6000000000000014E-2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138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46163</v>
      </c>
      <c r="H8" s="624">
        <f t="shared" ca="1" si="5"/>
        <v>145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151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46161</v>
      </c>
      <c r="H10" s="624">
        <f t="shared" ca="1" si="5"/>
        <v>147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46163</v>
      </c>
      <c r="H11" s="624">
        <f t="shared" ca="1" si="5"/>
        <v>145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46163</v>
      </c>
      <c r="H12" s="624">
        <f t="shared" ca="1" si="5"/>
        <v>145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46161</v>
      </c>
      <c r="H13" s="624">
        <f t="shared" ca="1" si="5"/>
        <v>147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46163</v>
      </c>
      <c r="H14" s="624">
        <f t="shared" ca="1" si="5"/>
        <v>145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46162</v>
      </c>
      <c r="H15" s="624">
        <f t="shared" ca="1" si="5"/>
        <v>146</v>
      </c>
      <c r="I15" s="625">
        <v>3</v>
      </c>
      <c r="J15" s="626" t="str">
        <f>VLOOKUP(I15,Secteurs!$A$2:$C$4,3)</f>
        <v>Armel SOKAMBA</v>
      </c>
      <c r="K15" s="470">
        <v>0.5</v>
      </c>
      <c r="L15" s="471"/>
      <c r="M15" s="471"/>
      <c r="N15" s="471"/>
      <c r="O15" s="471"/>
      <c r="P15" s="472">
        <v>0.5</v>
      </c>
      <c r="Q15" s="630">
        <f t="shared" si="6"/>
        <v>35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46161</v>
      </c>
      <c r="H16" s="624">
        <f t="shared" ca="1" si="5"/>
        <v>147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46162</v>
      </c>
      <c r="H17" s="624">
        <f t="shared" ca="1" si="5"/>
        <v>146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>
        <v>0.25</v>
      </c>
      <c r="N17" s="471"/>
      <c r="O17" s="471">
        <v>0.25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52.5</v>
      </c>
      <c r="T17" s="640">
        <f t="shared" si="0"/>
        <v>0</v>
      </c>
      <c r="U17" s="640">
        <f t="shared" si="0"/>
        <v>52.5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46162</v>
      </c>
      <c r="H18" s="624">
        <f t="shared" ca="1" si="5"/>
        <v>146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46161</v>
      </c>
      <c r="H19" s="624">
        <f t="shared" ca="1" si="5"/>
        <v>147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46162</v>
      </c>
      <c r="H20" s="624">
        <f t="shared" ca="1" si="5"/>
        <v>146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46163</v>
      </c>
      <c r="H21" s="624">
        <f t="shared" ca="1" si="5"/>
        <v>145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46163</v>
      </c>
      <c r="H22" s="624">
        <f t="shared" ca="1" si="5"/>
        <v>145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46164</v>
      </c>
      <c r="H23" s="624">
        <f t="shared" ca="1" si="5"/>
        <v>144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46163</v>
      </c>
      <c r="H24" s="624">
        <f t="shared" ca="1" si="5"/>
        <v>145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46163</v>
      </c>
      <c r="H25" s="624">
        <f t="shared" ca="1" si="5"/>
        <v>145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46162</v>
      </c>
      <c r="H26" s="624">
        <f t="shared" ca="1" si="5"/>
        <v>146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16350</v>
      </c>
      <c r="AE26" s="761">
        <v>16000</v>
      </c>
      <c r="AF26" s="761">
        <v>16000</v>
      </c>
      <c r="AG26" s="761">
        <v>15400</v>
      </c>
      <c r="AH26" s="761">
        <v>16000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46164</v>
      </c>
      <c r="H28" s="624">
        <f t="shared" ca="1" si="5"/>
        <v>144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46163</v>
      </c>
      <c r="H29" s="624">
        <f t="shared" ca="1" si="5"/>
        <v>145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46162</v>
      </c>
      <c r="H30" s="624">
        <f t="shared" ca="1" si="5"/>
        <v>146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46162</v>
      </c>
      <c r="H31" s="624">
        <f t="shared" ca="1" si="5"/>
        <v>146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46162</v>
      </c>
      <c r="H32" s="624">
        <f t="shared" ca="1" si="5"/>
        <v>146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46161</v>
      </c>
      <c r="H33" s="624">
        <f t="shared" ca="1" si="5"/>
        <v>147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/>
      <c r="P33" s="472">
        <v>1</v>
      </c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140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46161</v>
      </c>
      <c r="H34" s="624">
        <f t="shared" ca="1" si="5"/>
        <v>147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46161</v>
      </c>
      <c r="H35" s="624">
        <f t="shared" ca="1" si="5"/>
        <v>147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46161</v>
      </c>
      <c r="H36" s="624">
        <f t="shared" ca="1" si="5"/>
        <v>147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46162</v>
      </c>
      <c r="H37" s="624">
        <f t="shared" ca="1" si="5"/>
        <v>146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46161</v>
      </c>
      <c r="H38" s="624">
        <f t="shared" ca="1" si="5"/>
        <v>147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46164</v>
      </c>
      <c r="H39" s="624">
        <f t="shared" ca="1" si="5"/>
        <v>144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158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46163</v>
      </c>
      <c r="H41" s="624">
        <f t="shared" ca="1" si="5"/>
        <v>145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46162</v>
      </c>
      <c r="H42" s="624">
        <f t="shared" ca="1" si="5"/>
        <v>146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46162</v>
      </c>
      <c r="H43" s="624">
        <f t="shared" ca="1" si="5"/>
        <v>146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46162</v>
      </c>
      <c r="H44" s="624">
        <f t="shared" ca="1" si="5"/>
        <v>146</v>
      </c>
      <c r="I44" s="625">
        <v>3</v>
      </c>
      <c r="J44" s="626" t="str">
        <f>VLOOKUP(I44,Secteurs!$A$2:$C$4,3)</f>
        <v>Armel SOKAMBA</v>
      </c>
      <c r="K44" s="470">
        <v>0.5</v>
      </c>
      <c r="L44" s="471"/>
      <c r="M44" s="471"/>
      <c r="N44" s="471"/>
      <c r="O44" s="471"/>
      <c r="P44" s="472">
        <v>0.5</v>
      </c>
      <c r="Q44" s="630">
        <f t="shared" si="6"/>
        <v>161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46162</v>
      </c>
      <c r="H45" s="624">
        <f t="shared" ca="1" si="5"/>
        <v>146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46162</v>
      </c>
      <c r="H46" s="624">
        <f t="shared" ca="1" si="5"/>
        <v>146</v>
      </c>
      <c r="I46" s="625">
        <v>3</v>
      </c>
      <c r="J46" s="626" t="str">
        <f>VLOOKUP(I46,Secteurs!$A$2:$C$4,3)</f>
        <v>Armel SOKAMBA</v>
      </c>
      <c r="K46" s="470">
        <v>1</v>
      </c>
      <c r="L46" s="471"/>
      <c r="M46" s="471"/>
      <c r="N46" s="471"/>
      <c r="O46" s="471"/>
      <c r="P46" s="472"/>
      <c r="Q46" s="630">
        <f t="shared" si="6"/>
        <v>84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46162</v>
      </c>
      <c r="H47" s="624">
        <f t="shared" ca="1" si="5"/>
        <v>146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46163</v>
      </c>
      <c r="H48" s="624">
        <f t="shared" ca="1" si="5"/>
        <v>145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46163</v>
      </c>
      <c r="H49" s="624">
        <f t="shared" ca="1" si="5"/>
        <v>145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46162</v>
      </c>
      <c r="H50" s="624">
        <f t="shared" ca="1" si="5"/>
        <v>146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144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46162</v>
      </c>
      <c r="H52" s="624">
        <f t="shared" ca="1" si="5"/>
        <v>146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46162</v>
      </c>
      <c r="H53" s="624">
        <f t="shared" ca="1" si="5"/>
        <v>146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175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46161</v>
      </c>
      <c r="H55" s="624">
        <f t="shared" ca="1" si="5"/>
        <v>147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>
        <v>0.5</v>
      </c>
      <c r="N55" s="471"/>
      <c r="O55" s="471"/>
      <c r="P55" s="472"/>
      <c r="Q55" s="630">
        <f t="shared" si="6"/>
        <v>42</v>
      </c>
      <c r="R55" s="631">
        <f t="shared" si="6"/>
        <v>0</v>
      </c>
      <c r="S55" s="631">
        <f t="shared" si="6"/>
        <v>42</v>
      </c>
      <c r="T55" s="640">
        <f t="shared" si="6"/>
        <v>0</v>
      </c>
      <c r="U55" s="640">
        <f t="shared" si="6"/>
        <v>0</v>
      </c>
      <c r="V55" s="745">
        <f t="shared" si="6"/>
        <v>0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46162</v>
      </c>
      <c r="H56" s="624">
        <f t="shared" ca="1" si="5"/>
        <v>146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46162</v>
      </c>
      <c r="H57" s="624">
        <f t="shared" ca="1" si="5"/>
        <v>146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46161</v>
      </c>
      <c r="H58" s="624">
        <f t="shared" ca="1" si="5"/>
        <v>147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0.25</v>
      </c>
      <c r="O58" s="471">
        <v>0.5</v>
      </c>
      <c r="P58" s="472">
        <v>0.25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59.5</v>
      </c>
      <c r="U58" s="640">
        <f t="shared" si="6"/>
        <v>119</v>
      </c>
      <c r="V58" s="745">
        <f t="shared" si="6"/>
        <v>59.5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46162</v>
      </c>
      <c r="H59" s="624">
        <f t="shared" ca="1" si="5"/>
        <v>146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46162</v>
      </c>
      <c r="H60" s="624">
        <f t="shared" ca="1" si="5"/>
        <v>146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46162</v>
      </c>
      <c r="H61" s="624">
        <f t="shared" ca="1" si="5"/>
        <v>146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46163</v>
      </c>
      <c r="H62" s="624">
        <f ca="1">+IF(A62=1,(+TODAY())-G62,"Sans objet")</f>
        <v>145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1</v>
      </c>
      <c r="N62" s="471"/>
      <c r="O62" s="471"/>
      <c r="P62" s="472"/>
      <c r="Q62" s="630">
        <f t="shared" si="6"/>
        <v>0</v>
      </c>
      <c r="R62" s="631">
        <f t="shared" si="6"/>
        <v>0</v>
      </c>
      <c r="S62" s="631">
        <f t="shared" si="6"/>
        <v>210</v>
      </c>
      <c r="T62" s="640">
        <f t="shared" si="6"/>
        <v>0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46163</v>
      </c>
      <c r="H63" s="624">
        <f t="shared" ca="1" si="5"/>
        <v>145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46162</v>
      </c>
      <c r="H64" s="624">
        <f t="shared" ca="1" si="5"/>
        <v>146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/>
      <c r="O64" s="471"/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46164</v>
      </c>
      <c r="H65" s="624">
        <f t="shared" ca="1" si="5"/>
        <v>144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84</v>
      </c>
      <c r="U65" s="640">
        <f t="shared" si="6"/>
        <v>0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46161</v>
      </c>
      <c r="H66" s="624">
        <f t="shared" ca="1" si="5"/>
        <v>147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46162</v>
      </c>
      <c r="H67" s="624">
        <f t="shared" ca="1" si="5"/>
        <v>146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46161</v>
      </c>
      <c r="H68" s="624">
        <f t="shared" ref="H68:H135" ca="1" si="11">+IF(A68=1,(+TODAY())-G68,"Sans objet")</f>
        <v>147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161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46162</v>
      </c>
      <c r="H69" s="624">
        <f t="shared" ca="1" si="11"/>
        <v>146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46164</v>
      </c>
      <c r="H70" s="624">
        <f t="shared" ca="1" si="11"/>
        <v>144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46162</v>
      </c>
      <c r="H71" s="624">
        <f t="shared" ca="1" si="11"/>
        <v>146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46163</v>
      </c>
      <c r="H72" s="624">
        <f t="shared" ca="1" si="11"/>
        <v>145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46164</v>
      </c>
      <c r="H73" s="624">
        <f t="shared" ca="1" si="11"/>
        <v>144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46164</v>
      </c>
      <c r="H74" s="624">
        <f t="shared" ca="1" si="11"/>
        <v>144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46164</v>
      </c>
      <c r="H75" s="624">
        <f t="shared" ca="1" si="11"/>
        <v>144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>
        <v>0.5</v>
      </c>
      <c r="N75" s="471"/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84</v>
      </c>
      <c r="T75" s="640">
        <f t="shared" si="12"/>
        <v>0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46164</v>
      </c>
      <c r="H76" s="624">
        <f t="shared" ca="1" si="11"/>
        <v>144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46164</v>
      </c>
      <c r="H77" s="624">
        <f t="shared" ca="1" si="11"/>
        <v>144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/>
      <c r="O77" s="471">
        <v>0.5</v>
      </c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0</v>
      </c>
      <c r="U77" s="640">
        <f t="shared" si="12"/>
        <v>56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46162</v>
      </c>
      <c r="H78" s="624">
        <f t="shared" ca="1" si="11"/>
        <v>146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175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147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46163</v>
      </c>
      <c r="H81" s="624">
        <f t="shared" ca="1" si="11"/>
        <v>145</v>
      </c>
      <c r="I81" s="625">
        <v>3</v>
      </c>
      <c r="J81" s="626" t="str">
        <f>VLOOKUP(I81,Secteurs!$A$2:$C$4,3)</f>
        <v>Armel SOKAMBA</v>
      </c>
      <c r="K81" s="470"/>
      <c r="L81" s="471">
        <v>0.5</v>
      </c>
      <c r="M81" s="471"/>
      <c r="N81" s="471"/>
      <c r="O81" s="471"/>
      <c r="P81" s="472">
        <v>0.5</v>
      </c>
      <c r="Q81" s="630">
        <f t="shared" si="12"/>
        <v>0</v>
      </c>
      <c r="R81" s="631">
        <f t="shared" si="12"/>
        <v>112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46164</v>
      </c>
      <c r="H82" s="624">
        <f t="shared" ca="1" si="11"/>
        <v>144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46162</v>
      </c>
      <c r="H83" s="624">
        <f t="shared" ca="1" si="11"/>
        <v>146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46161</v>
      </c>
      <c r="H84" s="624">
        <f t="shared" ca="1" si="11"/>
        <v>147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0.25</v>
      </c>
      <c r="P84" s="472">
        <v>0.25</v>
      </c>
      <c r="Q84" s="630">
        <f t="shared" si="12"/>
        <v>0</v>
      </c>
      <c r="R84" s="631">
        <f t="shared" si="12"/>
        <v>84</v>
      </c>
      <c r="S84" s="631">
        <f t="shared" si="12"/>
        <v>0</v>
      </c>
      <c r="T84" s="640">
        <f t="shared" si="12"/>
        <v>0</v>
      </c>
      <c r="U84" s="640">
        <f t="shared" si="12"/>
        <v>42</v>
      </c>
      <c r="V84" s="745">
        <f t="shared" si="12"/>
        <v>42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424">
        <v>46161</v>
      </c>
      <c r="H85" s="624">
        <f t="shared" ca="1" si="11"/>
        <v>147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46161</v>
      </c>
      <c r="H86" s="624">
        <f t="shared" ca="1" si="11"/>
        <v>147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98</v>
      </c>
      <c r="R86" s="640">
        <f t="shared" si="12"/>
        <v>49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46161</v>
      </c>
      <c r="H87" s="624">
        <f t="shared" ca="1" si="11"/>
        <v>147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46161</v>
      </c>
      <c r="H88" s="624">
        <f t="shared" ca="1" si="11"/>
        <v>147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46161</v>
      </c>
      <c r="H89" s="624">
        <f t="shared" ca="1" si="11"/>
        <v>147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46161</v>
      </c>
      <c r="H90" s="624">
        <f t="shared" ca="1" si="11"/>
        <v>147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46161</v>
      </c>
      <c r="H91" s="624">
        <f t="shared" ca="1" si="11"/>
        <v>147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>
        <v>0.25</v>
      </c>
      <c r="P91" s="472">
        <v>0.25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42</v>
      </c>
      <c r="V91" s="745">
        <f t="shared" si="12"/>
        <v>42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46163</v>
      </c>
      <c r="H92" s="624">
        <f t="shared" ca="1" si="11"/>
        <v>145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144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46164</v>
      </c>
      <c r="H94" s="624">
        <f t="shared" ca="1" si="11"/>
        <v>144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84</v>
      </c>
      <c r="U94" s="640">
        <f t="shared" si="12"/>
        <v>0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144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46163</v>
      </c>
      <c r="H96" s="624">
        <f t="shared" ca="1" si="11"/>
        <v>145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154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46162</v>
      </c>
      <c r="H98" s="624">
        <f t="shared" ca="1" si="11"/>
        <v>146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46163</v>
      </c>
      <c r="H99" s="624">
        <f t="shared" ca="1" si="11"/>
        <v>145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>
        <v>0.5</v>
      </c>
      <c r="O99" s="471"/>
      <c r="P99" s="472">
        <v>0.5</v>
      </c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35</v>
      </c>
      <c r="U99" s="640">
        <f t="shared" si="12"/>
        <v>0</v>
      </c>
      <c r="V99" s="745">
        <f t="shared" si="12"/>
        <v>35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46161</v>
      </c>
      <c r="H100" s="624">
        <f t="shared" ca="1" si="11"/>
        <v>147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>
        <v>0.5</v>
      </c>
      <c r="O100" s="471"/>
      <c r="P100" s="472">
        <v>0.5</v>
      </c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28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46163</v>
      </c>
      <c r="H101" s="624">
        <f t="shared" ca="1" si="11"/>
        <v>145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46164</v>
      </c>
      <c r="H102" s="624">
        <f t="shared" ca="1" si="11"/>
        <v>144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144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46161</v>
      </c>
      <c r="H104" s="624">
        <f t="shared" ca="1" si="11"/>
        <v>147</v>
      </c>
      <c r="I104" s="625">
        <v>3</v>
      </c>
      <c r="J104" s="626" t="str">
        <f>VLOOKUP(I104,Secteurs!$A$2:$C$4,3)</f>
        <v>Armel SOKAMBA</v>
      </c>
      <c r="K104" s="470">
        <v>1</v>
      </c>
      <c r="L104" s="471"/>
      <c r="M104" s="471"/>
      <c r="N104" s="471"/>
      <c r="O104" s="471"/>
      <c r="P104" s="472"/>
      <c r="Q104" s="630">
        <f t="shared" si="12"/>
        <v>112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46163</v>
      </c>
      <c r="H105" s="624">
        <f t="shared" ca="1" si="11"/>
        <v>145</v>
      </c>
      <c r="I105" s="625">
        <v>3</v>
      </c>
      <c r="J105" s="626" t="str">
        <f>VLOOKUP(I105,Secteurs!$A$2:$C$4,3)</f>
        <v>Armel SOKAMBA</v>
      </c>
      <c r="K105" s="470"/>
      <c r="L105" s="471">
        <v>1</v>
      </c>
      <c r="M105" s="471"/>
      <c r="N105" s="471"/>
      <c r="O105" s="471"/>
      <c r="P105" s="472"/>
      <c r="Q105" s="630">
        <f t="shared" si="12"/>
        <v>0</v>
      </c>
      <c r="R105" s="631">
        <f t="shared" si="12"/>
        <v>175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46162</v>
      </c>
      <c r="H106" s="624">
        <f t="shared" ca="1" si="11"/>
        <v>146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46163</v>
      </c>
      <c r="H107" s="624">
        <f t="shared" ca="1" si="11"/>
        <v>145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46163</v>
      </c>
      <c r="H108" s="624">
        <f t="shared" ca="1" si="11"/>
        <v>145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46162</v>
      </c>
      <c r="H109" s="624">
        <f ca="1">+IF(A109=1,(+TODAY())-G109,"Sans objet")</f>
        <v>146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144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46161</v>
      </c>
      <c r="H111" s="624">
        <f t="shared" ca="1" si="11"/>
        <v>147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46162</v>
      </c>
      <c r="H112" s="624">
        <f t="shared" ca="1" si="11"/>
        <v>146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46164</v>
      </c>
      <c r="H113" s="624">
        <f t="shared" ca="1" si="11"/>
        <v>144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46163</v>
      </c>
      <c r="H114" s="624">
        <f t="shared" ca="1" si="11"/>
        <v>145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46161</v>
      </c>
      <c r="H115" s="624">
        <f t="shared" ca="1" si="11"/>
        <v>147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46161</v>
      </c>
      <c r="H116" s="624">
        <f t="shared" ca="1" si="11"/>
        <v>147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147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46162</v>
      </c>
      <c r="H118" s="624">
        <f t="shared" ca="1" si="11"/>
        <v>146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46161</v>
      </c>
      <c r="H119" s="624">
        <f t="shared" ca="1" si="11"/>
        <v>147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46161</v>
      </c>
      <c r="H120" s="624">
        <f t="shared" ca="1" si="11"/>
        <v>147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46164</v>
      </c>
      <c r="H121" s="624">
        <f t="shared" ca="1" si="11"/>
        <v>144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46164</v>
      </c>
      <c r="H122" s="624">
        <f t="shared" ca="1" si="11"/>
        <v>144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46164</v>
      </c>
      <c r="H123" s="624">
        <f t="shared" ca="1" si="11"/>
        <v>144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63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63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46162</v>
      </c>
      <c r="H124" s="624">
        <f t="shared" ca="1" si="11"/>
        <v>146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46163</v>
      </c>
      <c r="H125" s="624">
        <f t="shared" ca="1" si="11"/>
        <v>145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147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144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46162</v>
      </c>
      <c r="H128" s="624">
        <f ca="1">+IF(A128=1,(+TODAY())-G128,"Sans objet")</f>
        <v>146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147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46163</v>
      </c>
      <c r="H130" s="624">
        <f t="shared" ref="H130:H134" ca="1" si="16">+IF(A130=1,(+TODAY())-G130,"Sans objet")</f>
        <v>145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46161</v>
      </c>
      <c r="H131" s="624">
        <f t="shared" ca="1" si="16"/>
        <v>147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46161</v>
      </c>
      <c r="H132" s="624">
        <f t="shared" ca="1" si="16"/>
        <v>147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46163</v>
      </c>
      <c r="H133" s="624">
        <f t="shared" ca="1" si="16"/>
        <v>145</v>
      </c>
      <c r="I133" s="625">
        <v>2</v>
      </c>
      <c r="J133" s="626" t="str">
        <f>VLOOKUP(I133,Secteurs!$A$2:$C$4,3)</f>
        <v>Félix OVOURA</v>
      </c>
      <c r="K133" s="470"/>
      <c r="L133" s="471"/>
      <c r="M133" s="471">
        <v>0.5</v>
      </c>
      <c r="N133" s="471"/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70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46163</v>
      </c>
      <c r="H134" s="624">
        <f t="shared" ca="1" si="16"/>
        <v>145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144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145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46164</v>
      </c>
      <c r="H137" s="624">
        <f t="shared" ref="H137:H152" ca="1" si="19">+IF(A137=1,(+TODAY())-G137,"Sans objet")</f>
        <v>144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46161</v>
      </c>
      <c r="H138" s="624">
        <f t="shared" ca="1" si="19"/>
        <v>147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147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46163</v>
      </c>
      <c r="H140" s="624">
        <f t="shared" ca="1" si="19"/>
        <v>145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424">
        <v>46162</v>
      </c>
      <c r="H141" s="624">
        <f t="shared" ca="1" si="19"/>
        <v>146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46163</v>
      </c>
      <c r="H142" s="624">
        <f t="shared" ca="1" si="19"/>
        <v>145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145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46162</v>
      </c>
      <c r="H144" s="624">
        <f t="shared" ca="1" si="19"/>
        <v>146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152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46164</v>
      </c>
      <c r="H146" s="624">
        <f t="shared" ca="1" si="19"/>
        <v>144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46161</v>
      </c>
      <c r="H147" s="624">
        <f t="shared" ca="1" si="19"/>
        <v>147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21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46163</v>
      </c>
      <c r="H148" s="624">
        <f t="shared" ca="1" si="19"/>
        <v>145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46163</v>
      </c>
      <c r="H149" s="624">
        <f t="shared" ca="1" si="19"/>
        <v>145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46163</v>
      </c>
      <c r="H150" s="624">
        <f t="shared" ca="1" si="19"/>
        <v>145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46162</v>
      </c>
      <c r="H151" s="624">
        <f t="shared" ca="1" si="19"/>
        <v>146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46163</v>
      </c>
      <c r="H152" s="624">
        <f t="shared" ca="1" si="19"/>
        <v>145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2982</v>
      </c>
      <c r="F155" s="456">
        <f>SUBTOTAL(9,F2:F154)</f>
        <v>20874</v>
      </c>
      <c r="G155" s="343"/>
      <c r="H155" s="690">
        <f ca="1">(SUBTOTAL(9,H2:H154))/A155</f>
        <v>146.14666666666668</v>
      </c>
      <c r="I155" s="345"/>
      <c r="J155" s="345"/>
      <c r="K155" s="346">
        <f>(SUBTOTAL(9,K2:K154))/P$165</f>
        <v>0.61267605633802813</v>
      </c>
      <c r="L155" s="347">
        <f>(SUBTOTAL(9,L2:L154))/Q$165</f>
        <v>0.51724137931034486</v>
      </c>
      <c r="M155" s="347">
        <f>(SUBTOTAL(9,M2:M154))/S$165</f>
        <v>0.55714285714285716</v>
      </c>
      <c r="N155" s="347">
        <f>(SUBTOTAL(9,N2:N154))/T$165</f>
        <v>0.54166666666666663</v>
      </c>
      <c r="O155" s="347">
        <f>(SUBTOTAL(9,O2:O154))/U$165</f>
        <v>0.49509803921568629</v>
      </c>
      <c r="P155" s="348">
        <f>(SUBTOTAL(9,P2:P154))/V$165</f>
        <v>0.55327868852459017</v>
      </c>
      <c r="Q155" s="457">
        <f t="shared" ref="Q155:V155" si="22">SUBTOTAL(9,Q2:Q154)</f>
        <v>5687.5</v>
      </c>
      <c r="R155" s="753">
        <f t="shared" si="22"/>
        <v>2070.25</v>
      </c>
      <c r="S155" s="753">
        <f t="shared" si="22"/>
        <v>2366</v>
      </c>
      <c r="T155" s="753">
        <f t="shared" si="22"/>
        <v>1776.25</v>
      </c>
      <c r="U155" s="753">
        <f t="shared" si="22"/>
        <v>3785.25</v>
      </c>
      <c r="V155" s="754">
        <f t="shared" si="22"/>
        <v>5188.75</v>
      </c>
      <c r="W155" s="751">
        <f t="shared" si="14"/>
        <v>20874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0.27246814218645204</v>
      </c>
      <c r="R156" s="460">
        <f>R155/F155</f>
        <v>9.9178403755868547E-2</v>
      </c>
      <c r="S156" s="460">
        <f>S155/F155</f>
        <v>0.11334674714956405</v>
      </c>
      <c r="T156" s="460">
        <f>T155/F155</f>
        <v>8.509389671361503E-2</v>
      </c>
      <c r="U156" s="460">
        <f>U155/F155</f>
        <v>0.18133802816901409</v>
      </c>
      <c r="V156" s="460">
        <f>V155/F155</f>
        <v>0.24857478202548625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5687.5</v>
      </c>
      <c r="C159" s="360"/>
      <c r="D159" s="407"/>
      <c r="E159" s="763">
        <f>B159/$F$155</f>
        <v>0.27246814218645204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1</v>
      </c>
      <c r="Q159" s="711">
        <f t="shared" si="23"/>
        <v>6</v>
      </c>
      <c r="R159" s="712">
        <f>+P159+Q159</f>
        <v>7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11</v>
      </c>
      <c r="V159" s="712">
        <f t="shared" si="24"/>
        <v>13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2070.25</v>
      </c>
      <c r="C160" s="369"/>
      <c r="D160" s="408"/>
      <c r="E160" s="762">
        <f>B160/$F$155</f>
        <v>9.9178403755868547E-2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53</v>
      </c>
      <c r="Q160" s="711">
        <f t="shared" si="23"/>
        <v>19</v>
      </c>
      <c r="R160" s="712">
        <f t="shared" ref="R160:R162" si="25">+P160+Q160</f>
        <v>72</v>
      </c>
      <c r="S160" s="712">
        <f t="shared" si="24"/>
        <v>25</v>
      </c>
      <c r="T160" s="712">
        <f t="shared" si="24"/>
        <v>10</v>
      </c>
      <c r="U160" s="712">
        <f t="shared" si="24"/>
        <v>35</v>
      </c>
      <c r="V160" s="712">
        <f t="shared" si="24"/>
        <v>35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7757.75</v>
      </c>
      <c r="C161" s="360"/>
      <c r="D161" s="407"/>
      <c r="E161" s="699">
        <f>B161/$F$155</f>
        <v>0.37164654594232061</v>
      </c>
      <c r="F161" s="700">
        <f>+E161-R166</f>
        <v>-1.8353454057679408E-2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2366</v>
      </c>
      <c r="C162" s="360"/>
      <c r="D162" s="407"/>
      <c r="E162" s="699">
        <f t="shared" ref="E162:E165" si="26">B162/$F$155</f>
        <v>0.11334674714956405</v>
      </c>
      <c r="F162" s="700">
        <f>+E162-S166</f>
        <v>-1.6653252850435951E-2</v>
      </c>
      <c r="G162" s="374"/>
      <c r="H162" s="374"/>
      <c r="I162" s="375"/>
      <c r="J162" s="375"/>
      <c r="O162" s="709">
        <v>1</v>
      </c>
      <c r="P162" s="710">
        <f t="shared" si="23"/>
        <v>16</v>
      </c>
      <c r="Q162" s="711">
        <f t="shared" si="23"/>
        <v>4</v>
      </c>
      <c r="R162" s="712">
        <f t="shared" si="25"/>
        <v>20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13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1776.25</v>
      </c>
      <c r="C163" s="360"/>
      <c r="D163" s="407"/>
      <c r="E163" s="699">
        <f t="shared" si="26"/>
        <v>8.509389671361503E-2</v>
      </c>
      <c r="F163" s="700">
        <f>+E163-T166</f>
        <v>-1.5727699530516392E-3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0.61267605633802813</v>
      </c>
      <c r="Q163" s="715">
        <f t="shared" ref="Q163:T163" si="27">+SUMPRODUCT($O$159:$O$162,Q159:Q162)/Q165</f>
        <v>0.51724137931034486</v>
      </c>
      <c r="R163" s="716">
        <f t="shared" si="27"/>
        <v>0.58499999999999996</v>
      </c>
      <c r="S163" s="716">
        <f>+SUMPRODUCT($O$159:$O$162,S159:S162)/S165</f>
        <v>0.55714285714285716</v>
      </c>
      <c r="T163" s="716">
        <f t="shared" si="27"/>
        <v>0.54166666666666663</v>
      </c>
      <c r="U163" s="716">
        <f>+SUMPRODUCT($O$159:$O$162,U159:U162)/U165</f>
        <v>0.49509803921568629</v>
      </c>
      <c r="V163" s="716">
        <f>+SUMPRODUCT($O$159:$O$162,V159:V162)/V165</f>
        <v>0.55327868852459017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3785.25</v>
      </c>
      <c r="C164" s="360"/>
      <c r="D164" s="407"/>
      <c r="E164" s="699">
        <f t="shared" si="26"/>
        <v>0.18133802816901409</v>
      </c>
      <c r="F164" s="700">
        <f>+E164-U166</f>
        <v>1.3004694835680758E-2</v>
      </c>
      <c r="G164" s="374"/>
      <c r="H164" s="374"/>
      <c r="I164" s="375" t="s">
        <v>274</v>
      </c>
      <c r="J164" s="375"/>
      <c r="O164" s="759"/>
      <c r="P164" s="693">
        <f>+K155</f>
        <v>0.61267605633802813</v>
      </c>
      <c r="Q164" s="694">
        <f>+L155</f>
        <v>0.51724137931034486</v>
      </c>
      <c r="R164" s="717">
        <f>+(P164*P165+Q164*Q165)/R165</f>
        <v>0.58499999999999996</v>
      </c>
      <c r="S164" s="717">
        <f>+M155</f>
        <v>0.55714285714285716</v>
      </c>
      <c r="T164" s="717">
        <f>+N155</f>
        <v>0.54166666666666663</v>
      </c>
      <c r="U164" s="717">
        <f>+O155</f>
        <v>0.49509803921568629</v>
      </c>
      <c r="V164" s="717">
        <f>+P155</f>
        <v>0.55327868852459017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5188.75</v>
      </c>
      <c r="C165" s="360"/>
      <c r="D165" s="407"/>
      <c r="E165" s="699">
        <f t="shared" si="26"/>
        <v>0.24857478202548625</v>
      </c>
      <c r="F165" s="700">
        <f>+E165-V166</f>
        <v>2.3574782025486241E-2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29</v>
      </c>
      <c r="R165" s="720">
        <f>SUM(R159:R162)</f>
        <v>100</v>
      </c>
      <c r="S165" s="719">
        <f>SUM(S159:S162)</f>
        <v>35</v>
      </c>
      <c r="T165" s="719">
        <f t="shared" ref="T165" si="28">SUM(T159:T162)</f>
        <v>24</v>
      </c>
      <c r="U165" s="719">
        <f>SUM(U159:U162)</f>
        <v>51</v>
      </c>
      <c r="V165" s="719">
        <f>SUM(V159:V162)</f>
        <v>61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20874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0.28999999999999998</v>
      </c>
      <c r="Q166" s="696">
        <f t="shared" ref="Q166:V166" si="29">+(Q164*Q165)/$N$165</f>
        <v>0.1</v>
      </c>
      <c r="R166" s="699">
        <f>+Q166+P166</f>
        <v>0.39</v>
      </c>
      <c r="S166" s="699">
        <f t="shared" si="29"/>
        <v>0.13</v>
      </c>
      <c r="T166" s="699">
        <f t="shared" si="29"/>
        <v>8.666666666666667E-2</v>
      </c>
      <c r="U166" s="699">
        <f t="shared" si="29"/>
        <v>0.16833333333333333</v>
      </c>
      <c r="V166" s="699">
        <f t="shared" si="29"/>
        <v>0.22500000000000001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97" priority="1" operator="lessThan">
      <formula>7</formula>
    </cfRule>
    <cfRule type="cellIs" dxfId="196" priority="2" operator="between">
      <formula>14</formula>
      <formula>7</formula>
    </cfRule>
    <cfRule type="cellIs" dxfId="195" priority="3" operator="greaterThan">
      <formula>14</formula>
    </cfRule>
  </conditionalFormatting>
  <conditionalFormatting sqref="H155">
    <cfRule type="cellIs" dxfId="194" priority="4" operator="lessThan">
      <formula>7</formula>
    </cfRule>
    <cfRule type="cellIs" dxfId="193" priority="5" operator="between">
      <formula>14</formula>
      <formula>7</formula>
    </cfRule>
    <cfRule type="cellIs" dxfId="19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6468-3E52-4AA0-A4E5-756183ED3073}">
  <dimension ref="A1:BT170"/>
  <sheetViews>
    <sheetView zoomScale="85" zoomScaleNormal="85" workbookViewId="0">
      <pane xSplit="6" ySplit="1" topLeftCell="AC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  <col min="35" max="42" width="11.42578125" bestFit="1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46169</v>
      </c>
      <c r="H2" s="624">
        <f ca="1">+IF(A2=1,(+TODAY())-G2,"Sans objet")</f>
        <v>139</v>
      </c>
      <c r="I2" s="625">
        <v>1</v>
      </c>
      <c r="J2" s="626" t="str">
        <f>VLOOKUP(I2,Secteurs!$A$2:$C$4,3)</f>
        <v>Alexis MABOUNDA</v>
      </c>
      <c r="K2" s="627"/>
      <c r="L2" s="628">
        <v>1</v>
      </c>
      <c r="M2" s="628"/>
      <c r="N2" s="628"/>
      <c r="O2" s="628"/>
      <c r="P2" s="629"/>
      <c r="Q2" s="630">
        <f>+$F2*K2</f>
        <v>0</v>
      </c>
      <c r="R2" s="631">
        <f t="shared" ref="R2:V36" si="0">+$F2*L2</f>
        <v>140</v>
      </c>
      <c r="S2" s="631">
        <f t="shared" si="0"/>
        <v>0</v>
      </c>
      <c r="T2" s="631">
        <f t="shared" si="0"/>
        <v>0</v>
      </c>
      <c r="U2" s="631">
        <f t="shared" si="0"/>
        <v>0</v>
      </c>
      <c r="V2" s="744">
        <f t="shared" si="0"/>
        <v>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19</v>
      </c>
      <c r="AB2" s="636">
        <v>0.24890000000000001</v>
      </c>
      <c r="AC2" s="637">
        <v>8.5999999999999993E-2</v>
      </c>
      <c r="AD2" s="764">
        <f t="shared" ref="AD2:AD5" si="2">SUM(AB2:AC2)</f>
        <v>0.33489999999999998</v>
      </c>
      <c r="AE2" s="639">
        <v>0.105</v>
      </c>
      <c r="AF2" s="639">
        <v>0.11899999999999999</v>
      </c>
      <c r="AG2" s="639">
        <v>0.185</v>
      </c>
      <c r="AH2" s="639">
        <v>0.25600000000000001</v>
      </c>
      <c r="AI2" s="602">
        <f>SUM(AD2:AH2)</f>
        <v>0.99990000000000001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46170</v>
      </c>
      <c r="H3" s="624">
        <f t="shared" ref="H3:H67" ca="1" si="5">+IF(A3=1,(+TODAY())-G3,"Sans objet")</f>
        <v>138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>
        <v>0.25</v>
      </c>
      <c r="P3" s="472"/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52.5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20</v>
      </c>
      <c r="AB3" s="636">
        <v>0.25850000000000001</v>
      </c>
      <c r="AC3" s="637">
        <v>6.7000000000000004E-2</v>
      </c>
      <c r="AD3" s="764">
        <f t="shared" si="2"/>
        <v>0.32550000000000001</v>
      </c>
      <c r="AE3" s="639">
        <v>9.2999999999999999E-2</v>
      </c>
      <c r="AF3" s="639">
        <v>0.11700000000000001</v>
      </c>
      <c r="AG3" s="639">
        <v>0.20100000000000001</v>
      </c>
      <c r="AH3" s="639">
        <v>0.26300000000000001</v>
      </c>
      <c r="AI3" s="602">
        <f>SUM(AD3:AH3)</f>
        <v>0.99949999999999994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46169</v>
      </c>
      <c r="H4" s="624">
        <f t="shared" ca="1" si="5"/>
        <v>139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21</v>
      </c>
      <c r="AB4" s="636">
        <v>0.26989999999999997</v>
      </c>
      <c r="AC4" s="637">
        <v>9.9000000000000005E-2</v>
      </c>
      <c r="AD4" s="764">
        <f t="shared" si="2"/>
        <v>0.36890000000000001</v>
      </c>
      <c r="AE4" s="639">
        <v>0.113</v>
      </c>
      <c r="AF4" s="639">
        <v>8.5000000000000006E-2</v>
      </c>
      <c r="AG4" s="639">
        <v>0.189</v>
      </c>
      <c r="AH4" s="639">
        <v>0.247</v>
      </c>
      <c r="AI4" s="602">
        <f>SUM(AD4:AH4)</f>
        <v>1.0028999999999999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46170</v>
      </c>
      <c r="H5" s="624">
        <f t="shared" ca="1" si="5"/>
        <v>138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22</v>
      </c>
      <c r="AB5" s="636">
        <v>0.26800000000000002</v>
      </c>
      <c r="AC5" s="637">
        <v>0.11</v>
      </c>
      <c r="AD5" s="764">
        <f t="shared" si="2"/>
        <v>0.378</v>
      </c>
      <c r="AE5" s="639">
        <v>0.11</v>
      </c>
      <c r="AF5" s="639">
        <v>9.2999999999999999E-2</v>
      </c>
      <c r="AG5" s="639">
        <v>0.19600000000000001</v>
      </c>
      <c r="AH5" s="639">
        <v>0.224</v>
      </c>
      <c r="AI5" s="602">
        <f>SUM(AD5:AH5)</f>
        <v>1.0009999999999999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7</v>
      </c>
      <c r="F6" s="622">
        <f t="shared" si="4"/>
        <v>49</v>
      </c>
      <c r="G6" s="424">
        <v>46170</v>
      </c>
      <c r="H6" s="624">
        <f t="shared" ca="1" si="5"/>
        <v>138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24.5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24.5</v>
      </c>
      <c r="V6" s="745">
        <f t="shared" si="0"/>
        <v>0</v>
      </c>
      <c r="W6" s="750">
        <f>SUM(Q6:V6)</f>
        <v>49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-1.8999999999999573E-3</v>
      </c>
      <c r="AC6" s="603">
        <f t="shared" si="8"/>
        <v>1.0999999999999996E-2</v>
      </c>
      <c r="AD6" s="603">
        <f t="shared" si="8"/>
        <v>9.099999999999997E-3</v>
      </c>
      <c r="AE6" s="603">
        <f t="shared" si="8"/>
        <v>-3.0000000000000027E-3</v>
      </c>
      <c r="AF6" s="603">
        <f t="shared" si="8"/>
        <v>7.9999999999999932E-3</v>
      </c>
      <c r="AG6" s="603">
        <f t="shared" si="8"/>
        <v>7.0000000000000062E-3</v>
      </c>
      <c r="AH6" s="603">
        <f t="shared" si="8"/>
        <v>-2.2999999999999993E-2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138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46170</v>
      </c>
      <c r="H8" s="624">
        <f t="shared" ca="1" si="5"/>
        <v>138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46169</v>
      </c>
      <c r="H9" s="624">
        <f t="shared" ca="1" si="5"/>
        <v>139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46168</v>
      </c>
      <c r="H10" s="624">
        <f t="shared" ca="1" si="5"/>
        <v>140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46170</v>
      </c>
      <c r="H11" s="624">
        <f t="shared" ca="1" si="5"/>
        <v>138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168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0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46171</v>
      </c>
      <c r="H12" s="624">
        <f t="shared" ca="1" si="5"/>
        <v>137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46171</v>
      </c>
      <c r="H13" s="624">
        <f t="shared" ca="1" si="5"/>
        <v>137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46170</v>
      </c>
      <c r="H14" s="624">
        <f t="shared" ca="1" si="5"/>
        <v>138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46169</v>
      </c>
      <c r="H15" s="624">
        <f t="shared" ca="1" si="5"/>
        <v>139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>
        <v>0.25</v>
      </c>
      <c r="O15" s="471"/>
      <c r="P15" s="472">
        <v>0.5</v>
      </c>
      <c r="Q15" s="630">
        <f t="shared" si="6"/>
        <v>17.5</v>
      </c>
      <c r="R15" s="631">
        <f t="shared" si="0"/>
        <v>0</v>
      </c>
      <c r="S15" s="631">
        <f t="shared" si="0"/>
        <v>0</v>
      </c>
      <c r="T15" s="640">
        <f t="shared" si="0"/>
        <v>17.5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46168</v>
      </c>
      <c r="H16" s="624">
        <f t="shared" ca="1" si="5"/>
        <v>140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28</v>
      </c>
      <c r="F17" s="622">
        <f t="shared" si="4"/>
        <v>196</v>
      </c>
      <c r="G17" s="623">
        <v>46170</v>
      </c>
      <c r="H17" s="624">
        <f t="shared" ca="1" si="5"/>
        <v>138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98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98</v>
      </c>
      <c r="V17" s="745">
        <f t="shared" si="0"/>
        <v>0</v>
      </c>
      <c r="W17" s="750">
        <f t="shared" si="7"/>
        <v>196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46169</v>
      </c>
      <c r="H18" s="624">
        <f t="shared" ca="1" si="5"/>
        <v>139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46171</v>
      </c>
      <c r="H19" s="624">
        <f t="shared" ca="1" si="5"/>
        <v>137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46169</v>
      </c>
      <c r="H20" s="624">
        <f t="shared" ca="1" si="5"/>
        <v>139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0.25</v>
      </c>
      <c r="P20" s="472">
        <v>0.25</v>
      </c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42</v>
      </c>
      <c r="V20" s="745">
        <f t="shared" si="0"/>
        <v>42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46170</v>
      </c>
      <c r="H21" s="624">
        <f t="shared" ca="1" si="5"/>
        <v>138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46170</v>
      </c>
      <c r="H22" s="624">
        <f t="shared" ca="1" si="5"/>
        <v>138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0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46171</v>
      </c>
      <c r="H23" s="624">
        <f t="shared" ca="1" si="5"/>
        <v>137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46170</v>
      </c>
      <c r="H24" s="624">
        <f t="shared" ca="1" si="5"/>
        <v>138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46170</v>
      </c>
      <c r="H25" s="624">
        <f t="shared" ca="1" si="5"/>
        <v>138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46169</v>
      </c>
      <c r="H26" s="624">
        <f t="shared" ca="1" si="5"/>
        <v>139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15400</v>
      </c>
      <c r="AH26" s="761">
        <v>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46171</v>
      </c>
      <c r="H28" s="624">
        <f t="shared" ca="1" si="5"/>
        <v>137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46170</v>
      </c>
      <c r="H29" s="624">
        <f t="shared" ca="1" si="5"/>
        <v>138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46170</v>
      </c>
      <c r="H30" s="624">
        <f t="shared" ca="1" si="5"/>
        <v>138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/>
      <c r="N30" s="471"/>
      <c r="O30" s="471"/>
      <c r="P30" s="472">
        <v>0.25</v>
      </c>
      <c r="Q30" s="752">
        <f t="shared" si="6"/>
        <v>147</v>
      </c>
      <c r="R30" s="640">
        <f t="shared" si="0"/>
        <v>0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745">
        <f t="shared" si="0"/>
        <v>49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46170</v>
      </c>
      <c r="H31" s="624">
        <f t="shared" ca="1" si="5"/>
        <v>138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46170</v>
      </c>
      <c r="H32" s="624">
        <f t="shared" ca="1" si="5"/>
        <v>138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46171</v>
      </c>
      <c r="H33" s="624">
        <f t="shared" ca="1" si="5"/>
        <v>137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1</v>
      </c>
      <c r="N33" s="471"/>
      <c r="O33" s="471"/>
      <c r="P33" s="472"/>
      <c r="Q33" s="630">
        <f t="shared" si="6"/>
        <v>0</v>
      </c>
      <c r="R33" s="631">
        <f t="shared" si="0"/>
        <v>0</v>
      </c>
      <c r="S33" s="631">
        <f t="shared" si="0"/>
        <v>140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32</v>
      </c>
      <c r="F34" s="622">
        <f t="shared" si="4"/>
        <v>224</v>
      </c>
      <c r="G34" s="424">
        <v>46168</v>
      </c>
      <c r="H34" s="624">
        <f t="shared" ca="1" si="5"/>
        <v>140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112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112</v>
      </c>
      <c r="V34" s="745">
        <f t="shared" si="0"/>
        <v>0</v>
      </c>
      <c r="W34" s="750">
        <f t="shared" si="7"/>
        <v>224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4"/>
        <v>252</v>
      </c>
      <c r="G35" s="424">
        <v>46168</v>
      </c>
      <c r="H35" s="624">
        <f t="shared" ca="1" si="5"/>
        <v>140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126</v>
      </c>
      <c r="V35" s="745">
        <f t="shared" si="0"/>
        <v>0</v>
      </c>
      <c r="W35" s="750">
        <f t="shared" si="7"/>
        <v>252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46171</v>
      </c>
      <c r="H36" s="624">
        <f t="shared" ca="1" si="5"/>
        <v>137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46169</v>
      </c>
      <c r="H37" s="624">
        <f t="shared" ca="1" si="5"/>
        <v>139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46168</v>
      </c>
      <c r="H38" s="624">
        <f t="shared" ca="1" si="5"/>
        <v>140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46171</v>
      </c>
      <c r="H39" s="624">
        <f t="shared" ca="1" si="5"/>
        <v>137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158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46170</v>
      </c>
      <c r="H41" s="624">
        <f t="shared" ca="1" si="5"/>
        <v>138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46170</v>
      </c>
      <c r="H42" s="624">
        <f t="shared" ca="1" si="5"/>
        <v>138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46169</v>
      </c>
      <c r="H43" s="624">
        <f t="shared" ca="1" si="5"/>
        <v>139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46169</v>
      </c>
      <c r="H44" s="624">
        <f t="shared" ca="1" si="5"/>
        <v>139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/>
      <c r="O44" s="471">
        <v>0.25</v>
      </c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80.5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46169</v>
      </c>
      <c r="H45" s="624">
        <f t="shared" ca="1" si="5"/>
        <v>139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46170</v>
      </c>
      <c r="H46" s="624">
        <f t="shared" ca="1" si="5"/>
        <v>138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46169</v>
      </c>
      <c r="H47" s="624">
        <f t="shared" ca="1" si="5"/>
        <v>139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>
        <v>0.25</v>
      </c>
      <c r="O47" s="471">
        <v>0.25</v>
      </c>
      <c r="P47" s="472">
        <v>0.25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77</v>
      </c>
      <c r="U47" s="640">
        <f t="shared" si="6"/>
        <v>77</v>
      </c>
      <c r="V47" s="745">
        <f t="shared" si="6"/>
        <v>77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46171</v>
      </c>
      <c r="H48" s="624">
        <f t="shared" ca="1" si="5"/>
        <v>137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/>
      <c r="N48" s="471"/>
      <c r="O48" s="471"/>
      <c r="P48" s="472">
        <v>0.5</v>
      </c>
      <c r="Q48" s="752">
        <f t="shared" si="6"/>
        <v>28</v>
      </c>
      <c r="R48" s="640">
        <f t="shared" si="6"/>
        <v>0</v>
      </c>
      <c r="S48" s="640">
        <f t="shared" si="6"/>
        <v>0</v>
      </c>
      <c r="T48" s="640">
        <f t="shared" si="6"/>
        <v>0</v>
      </c>
      <c r="U48" s="640">
        <f t="shared" si="6"/>
        <v>0</v>
      </c>
      <c r="V48" s="745">
        <f t="shared" si="6"/>
        <v>28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46171</v>
      </c>
      <c r="H49" s="624">
        <f t="shared" ca="1" si="5"/>
        <v>137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46169</v>
      </c>
      <c r="H50" s="624">
        <f t="shared" ca="1" si="5"/>
        <v>139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144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46170</v>
      </c>
      <c r="H52" s="624">
        <f t="shared" ca="1" si="5"/>
        <v>138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46170</v>
      </c>
      <c r="H53" s="624">
        <f t="shared" ca="1" si="5"/>
        <v>138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175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18</v>
      </c>
      <c r="F55" s="622">
        <f t="shared" si="4"/>
        <v>126</v>
      </c>
      <c r="G55" s="424">
        <v>46168</v>
      </c>
      <c r="H55" s="624">
        <f t="shared" ca="1" si="5"/>
        <v>140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63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63</v>
      </c>
      <c r="W55" s="750">
        <f t="shared" si="7"/>
        <v>126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46169</v>
      </c>
      <c r="H56" s="624">
        <f t="shared" ca="1" si="5"/>
        <v>139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46169</v>
      </c>
      <c r="H57" s="624">
        <f t="shared" ca="1" si="5"/>
        <v>139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46171</v>
      </c>
      <c r="H58" s="624">
        <f t="shared" ca="1" si="5"/>
        <v>137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>
        <v>0.5</v>
      </c>
      <c r="O58" s="471"/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119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46170</v>
      </c>
      <c r="H59" s="624">
        <f t="shared" ca="1" si="5"/>
        <v>138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1</v>
      </c>
      <c r="N59" s="471"/>
      <c r="O59" s="471"/>
      <c r="P59" s="472"/>
      <c r="Q59" s="752">
        <f t="shared" si="6"/>
        <v>0</v>
      </c>
      <c r="R59" s="640">
        <f t="shared" si="6"/>
        <v>0</v>
      </c>
      <c r="S59" s="640">
        <f t="shared" si="6"/>
        <v>252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46170</v>
      </c>
      <c r="H60" s="624">
        <f t="shared" ca="1" si="5"/>
        <v>138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>
        <v>0.25</v>
      </c>
      <c r="P60" s="472">
        <v>0.25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745">
        <f t="shared" si="6"/>
        <v>56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26</v>
      </c>
      <c r="F61" s="622">
        <f t="shared" si="4"/>
        <v>182</v>
      </c>
      <c r="G61" s="623">
        <v>46170</v>
      </c>
      <c r="H61" s="624">
        <f t="shared" ca="1" si="5"/>
        <v>138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91</v>
      </c>
      <c r="R61" s="631">
        <f t="shared" si="6"/>
        <v>0</v>
      </c>
      <c r="S61" s="631">
        <f t="shared" si="6"/>
        <v>91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182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46170</v>
      </c>
      <c r="H62" s="624">
        <f ca="1">+IF(A62=1,(+TODAY())-G62,"Sans objet")</f>
        <v>138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46171</v>
      </c>
      <c r="H63" s="624">
        <f t="shared" ca="1" si="5"/>
        <v>137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46170</v>
      </c>
      <c r="H64" s="624">
        <f t="shared" ca="1" si="5"/>
        <v>138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>
        <v>0.5</v>
      </c>
      <c r="O64" s="471"/>
      <c r="P64" s="472"/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91</v>
      </c>
      <c r="U64" s="640">
        <f t="shared" si="6"/>
        <v>0</v>
      </c>
      <c r="V64" s="745">
        <f t="shared" si="6"/>
        <v>0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46171</v>
      </c>
      <c r="H65" s="624">
        <f t="shared" ca="1" si="5"/>
        <v>137</v>
      </c>
      <c r="I65" s="625">
        <v>2</v>
      </c>
      <c r="J65" s="626" t="str">
        <f>VLOOKUP(I65,Secteurs!$A$2:$C$4,3)</f>
        <v>Félix OVOURA</v>
      </c>
      <c r="K65" s="470"/>
      <c r="L65" s="471"/>
      <c r="M65" s="471">
        <v>0.25</v>
      </c>
      <c r="N65" s="471">
        <v>0.5</v>
      </c>
      <c r="O65" s="471"/>
      <c r="P65" s="472">
        <v>0.25</v>
      </c>
      <c r="Q65" s="630">
        <f t="shared" si="6"/>
        <v>0</v>
      </c>
      <c r="R65" s="631">
        <f t="shared" si="6"/>
        <v>0</v>
      </c>
      <c r="S65" s="631">
        <f t="shared" si="6"/>
        <v>42</v>
      </c>
      <c r="T65" s="640">
        <f t="shared" si="6"/>
        <v>84</v>
      </c>
      <c r="U65" s="640">
        <f t="shared" si="6"/>
        <v>0</v>
      </c>
      <c r="V65" s="745">
        <f t="shared" si="6"/>
        <v>42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24</v>
      </c>
      <c r="F66" s="622">
        <f t="shared" si="4"/>
        <v>168</v>
      </c>
      <c r="G66" s="424">
        <v>46168</v>
      </c>
      <c r="H66" s="624">
        <f t="shared" ca="1" si="5"/>
        <v>140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168</v>
      </c>
      <c r="W66" s="750">
        <f t="shared" si="7"/>
        <v>168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46170</v>
      </c>
      <c r="H67" s="624">
        <f t="shared" ca="1" si="5"/>
        <v>138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22</v>
      </c>
      <c r="F68" s="622">
        <f t="shared" si="10"/>
        <v>154</v>
      </c>
      <c r="G68" s="424">
        <v>46168</v>
      </c>
      <c r="H68" s="624">
        <f t="shared" ref="H68:H135" ca="1" si="11">+IF(A68=1,(+TODAY())-G68,"Sans objet")</f>
        <v>140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154</v>
      </c>
      <c r="W68" s="750">
        <f t="shared" si="7"/>
        <v>154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46169</v>
      </c>
      <c r="H69" s="624">
        <f t="shared" ca="1" si="11"/>
        <v>139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46169</v>
      </c>
      <c r="H70" s="624">
        <f t="shared" ca="1" si="11"/>
        <v>139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46169</v>
      </c>
      <c r="H71" s="624">
        <f t="shared" ca="1" si="11"/>
        <v>139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46171</v>
      </c>
      <c r="H72" s="624">
        <f t="shared" ca="1" si="11"/>
        <v>137</v>
      </c>
      <c r="I72" s="625">
        <v>1</v>
      </c>
      <c r="J72" s="626" t="str">
        <f>VLOOKUP(I72,Secteurs!$A$2:$C$4,3)</f>
        <v>Alexis MABOUNDA</v>
      </c>
      <c r="K72" s="470"/>
      <c r="L72" s="471">
        <v>1</v>
      </c>
      <c r="M72" s="471"/>
      <c r="N72" s="471"/>
      <c r="O72" s="471"/>
      <c r="P72" s="472"/>
      <c r="Q72" s="752">
        <f t="shared" si="12"/>
        <v>0</v>
      </c>
      <c r="R72" s="640">
        <f t="shared" si="12"/>
        <v>140</v>
      </c>
      <c r="S72" s="640">
        <f t="shared" si="12"/>
        <v>0</v>
      </c>
      <c r="T72" s="640">
        <f t="shared" si="12"/>
        <v>0</v>
      </c>
      <c r="U72" s="640">
        <f t="shared" si="12"/>
        <v>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46171</v>
      </c>
      <c r="H73" s="624">
        <f t="shared" ca="1" si="11"/>
        <v>137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46169</v>
      </c>
      <c r="H74" s="624">
        <f t="shared" ca="1" si="11"/>
        <v>139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/>
      <c r="O74" s="471">
        <v>0.5</v>
      </c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0</v>
      </c>
      <c r="U74" s="640">
        <f t="shared" si="12"/>
        <v>77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46169</v>
      </c>
      <c r="H75" s="624">
        <f t="shared" ca="1" si="11"/>
        <v>139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>
        <v>0.5</v>
      </c>
      <c r="O75" s="471"/>
      <c r="P75" s="472">
        <v>0.5</v>
      </c>
      <c r="Q75" s="630">
        <f t="shared" si="12"/>
        <v>0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46169</v>
      </c>
      <c r="H76" s="624">
        <f t="shared" ca="1" si="11"/>
        <v>139</v>
      </c>
      <c r="I76" s="625">
        <v>3</v>
      </c>
      <c r="J76" s="626" t="str">
        <f>VLOOKUP(I76,Secteurs!$A$2:$C$4,3)</f>
        <v>Armel SOKAMBA</v>
      </c>
      <c r="K76" s="470"/>
      <c r="L76" s="471"/>
      <c r="M76" s="471"/>
      <c r="N76" s="471">
        <v>0.5</v>
      </c>
      <c r="O76" s="471"/>
      <c r="P76" s="472">
        <v>0.5</v>
      </c>
      <c r="Q76" s="630">
        <f t="shared" si="12"/>
        <v>0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46169</v>
      </c>
      <c r="H77" s="624">
        <f t="shared" ca="1" si="11"/>
        <v>139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>
        <v>0.5</v>
      </c>
      <c r="O77" s="471"/>
      <c r="P77" s="472">
        <v>0.5</v>
      </c>
      <c r="Q77" s="630">
        <f t="shared" si="12"/>
        <v>0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46169</v>
      </c>
      <c r="H78" s="624">
        <f t="shared" ca="1" si="11"/>
        <v>139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175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147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46170</v>
      </c>
      <c r="H81" s="624">
        <f t="shared" ca="1" si="11"/>
        <v>138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2"/>
        <v>112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46171</v>
      </c>
      <c r="H82" s="624">
        <f t="shared" ca="1" si="11"/>
        <v>137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46170</v>
      </c>
      <c r="H83" s="624">
        <f t="shared" ca="1" si="11"/>
        <v>138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26</v>
      </c>
      <c r="F84" s="622">
        <f t="shared" si="10"/>
        <v>182</v>
      </c>
      <c r="G84" s="424">
        <v>46168</v>
      </c>
      <c r="H84" s="624">
        <f t="shared" ca="1" si="11"/>
        <v>140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0.5</v>
      </c>
      <c r="P84" s="472"/>
      <c r="Q84" s="630">
        <f t="shared" si="12"/>
        <v>0</v>
      </c>
      <c r="R84" s="631">
        <f t="shared" si="12"/>
        <v>91</v>
      </c>
      <c r="S84" s="631">
        <f t="shared" si="12"/>
        <v>0</v>
      </c>
      <c r="T84" s="640">
        <f t="shared" si="12"/>
        <v>0</v>
      </c>
      <c r="U84" s="640">
        <f t="shared" si="12"/>
        <v>91</v>
      </c>
      <c r="V84" s="745">
        <f t="shared" si="12"/>
        <v>0</v>
      </c>
      <c r="W84" s="750">
        <f t="shared" si="7"/>
        <v>182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24</v>
      </c>
      <c r="F85" s="622">
        <f t="shared" si="10"/>
        <v>168</v>
      </c>
      <c r="G85" s="424">
        <v>46168</v>
      </c>
      <c r="H85" s="624">
        <f t="shared" ca="1" si="11"/>
        <v>140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84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84</v>
      </c>
      <c r="W85" s="750">
        <f t="shared" si="7"/>
        <v>168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24</v>
      </c>
      <c r="F86" s="622">
        <f t="shared" si="10"/>
        <v>168</v>
      </c>
      <c r="G86" s="623">
        <v>46169</v>
      </c>
      <c r="H86" s="624">
        <f t="shared" ca="1" si="11"/>
        <v>139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84</v>
      </c>
      <c r="R86" s="640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42</v>
      </c>
      <c r="W86" s="750">
        <f t="shared" ref="W86:W155" si="14">SUM(Q86:V86)</f>
        <v>168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46169</v>
      </c>
      <c r="H87" s="624">
        <f t="shared" ca="1" si="11"/>
        <v>139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46169</v>
      </c>
      <c r="H88" s="624">
        <f t="shared" ca="1" si="11"/>
        <v>139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46169</v>
      </c>
      <c r="H89" s="624">
        <f t="shared" ca="1" si="11"/>
        <v>139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46171</v>
      </c>
      <c r="H90" s="624">
        <f t="shared" ca="1" si="11"/>
        <v>137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46169</v>
      </c>
      <c r="H91" s="624">
        <f t="shared" ca="1" si="11"/>
        <v>139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/>
      <c r="P91" s="472">
        <v>0.5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46171</v>
      </c>
      <c r="H92" s="624">
        <f t="shared" ca="1" si="11"/>
        <v>137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144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46171</v>
      </c>
      <c r="H94" s="624">
        <f t="shared" ca="1" si="11"/>
        <v>137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/>
      <c r="O94" s="471">
        <v>0.5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0</v>
      </c>
      <c r="U94" s="640">
        <f t="shared" si="12"/>
        <v>84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144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46171</v>
      </c>
      <c r="H96" s="624">
        <f t="shared" ca="1" si="11"/>
        <v>137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154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46169</v>
      </c>
      <c r="H98" s="624">
        <f t="shared" ca="1" si="11"/>
        <v>139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46171</v>
      </c>
      <c r="H99" s="624">
        <f t="shared" ca="1" si="11"/>
        <v>137</v>
      </c>
      <c r="I99" s="625">
        <v>2</v>
      </c>
      <c r="J99" s="626" t="str">
        <f>VLOOKUP(I99,Secteurs!$A$2:$C$4,3)</f>
        <v>Félix OVOURA</v>
      </c>
      <c r="K99" s="470">
        <v>0.5</v>
      </c>
      <c r="L99" s="471"/>
      <c r="M99" s="471"/>
      <c r="N99" s="471"/>
      <c r="O99" s="471">
        <v>0.5</v>
      </c>
      <c r="P99" s="472"/>
      <c r="Q99" s="630">
        <f t="shared" si="12"/>
        <v>35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35</v>
      </c>
      <c r="V99" s="745">
        <f t="shared" si="12"/>
        <v>0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46171</v>
      </c>
      <c r="H100" s="624">
        <f t="shared" ca="1" si="11"/>
        <v>137</v>
      </c>
      <c r="I100" s="625">
        <v>3</v>
      </c>
      <c r="J100" s="626" t="str">
        <f>VLOOKUP(I100,Secteurs!$A$2:$C$4,3)</f>
        <v>Armel SOKAMBA</v>
      </c>
      <c r="K100" s="470">
        <v>0.5</v>
      </c>
      <c r="L100" s="471"/>
      <c r="M100" s="471"/>
      <c r="N100" s="471">
        <v>0.5</v>
      </c>
      <c r="O100" s="471"/>
      <c r="P100" s="472"/>
      <c r="Q100" s="630">
        <f t="shared" si="12"/>
        <v>28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46170</v>
      </c>
      <c r="H101" s="624">
        <f t="shared" ca="1" si="11"/>
        <v>138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46170</v>
      </c>
      <c r="H102" s="624">
        <f t="shared" ca="1" si="11"/>
        <v>138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144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46171</v>
      </c>
      <c r="H104" s="624">
        <f t="shared" ca="1" si="11"/>
        <v>137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46170</v>
      </c>
      <c r="H105" s="624">
        <f t="shared" ca="1" si="11"/>
        <v>138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46169</v>
      </c>
      <c r="H106" s="624">
        <f t="shared" ca="1" si="11"/>
        <v>139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46171</v>
      </c>
      <c r="H107" s="624">
        <f t="shared" ca="1" si="11"/>
        <v>137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46170</v>
      </c>
      <c r="H108" s="624">
        <f t="shared" ca="1" si="11"/>
        <v>138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46170</v>
      </c>
      <c r="H109" s="624">
        <f ca="1">+IF(A109=1,(+TODAY())-G109,"Sans objet")</f>
        <v>138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144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46169</v>
      </c>
      <c r="H111" s="624">
        <f t="shared" ca="1" si="11"/>
        <v>139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46169</v>
      </c>
      <c r="H112" s="624">
        <f t="shared" ca="1" si="11"/>
        <v>139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46171</v>
      </c>
      <c r="H113" s="624">
        <f t="shared" ca="1" si="11"/>
        <v>137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46171</v>
      </c>
      <c r="H114" s="624">
        <f t="shared" ca="1" si="11"/>
        <v>137</v>
      </c>
      <c r="I114" s="625">
        <v>1</v>
      </c>
      <c r="J114" s="626" t="str">
        <f>VLOOKUP(I114,Secteurs!$A$2:$C$4,3)</f>
        <v>Alexis MABOUNDA</v>
      </c>
      <c r="K114" s="470"/>
      <c r="L114" s="471"/>
      <c r="M114" s="471">
        <v>0.5</v>
      </c>
      <c r="N114" s="471"/>
      <c r="O114" s="471"/>
      <c r="P114" s="472">
        <v>0.5</v>
      </c>
      <c r="Q114" s="630">
        <f t="shared" si="15"/>
        <v>0</v>
      </c>
      <c r="R114" s="631">
        <f t="shared" si="15"/>
        <v>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46171</v>
      </c>
      <c r="H115" s="624">
        <f t="shared" ca="1" si="11"/>
        <v>137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46171</v>
      </c>
      <c r="H116" s="624">
        <f t="shared" ca="1" si="11"/>
        <v>137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147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46170</v>
      </c>
      <c r="H118" s="624">
        <f t="shared" ca="1" si="11"/>
        <v>138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46169</v>
      </c>
      <c r="H119" s="624">
        <f t="shared" ca="1" si="11"/>
        <v>139</v>
      </c>
      <c r="I119" s="625">
        <v>1</v>
      </c>
      <c r="J119" s="626" t="str">
        <f>VLOOKUP(I119,Secteurs!$A$2:$C$4,3)</f>
        <v>Alexis MABOUNDA</v>
      </c>
      <c r="K119" s="470">
        <v>0.5</v>
      </c>
      <c r="L119" s="471"/>
      <c r="M119" s="471">
        <v>0.5</v>
      </c>
      <c r="N119" s="471"/>
      <c r="O119" s="471"/>
      <c r="P119" s="472"/>
      <c r="Q119" s="630">
        <f t="shared" si="15"/>
        <v>24.5</v>
      </c>
      <c r="R119" s="631">
        <f t="shared" si="15"/>
        <v>0</v>
      </c>
      <c r="S119" s="631">
        <f t="shared" si="15"/>
        <v>24.5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46169</v>
      </c>
      <c r="H120" s="624">
        <f t="shared" ca="1" si="11"/>
        <v>139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46171</v>
      </c>
      <c r="H121" s="624">
        <f t="shared" ca="1" si="11"/>
        <v>137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>
        <v>0.5</v>
      </c>
      <c r="P121" s="472"/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91</v>
      </c>
      <c r="V121" s="745">
        <f t="shared" si="15"/>
        <v>0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46171</v>
      </c>
      <c r="H122" s="624">
        <f t="shared" ca="1" si="11"/>
        <v>137</v>
      </c>
      <c r="I122" s="625">
        <v>2</v>
      </c>
      <c r="J122" s="626" t="str">
        <f>VLOOKUP(I122,Secteurs!$A$2:$C$4,3)</f>
        <v>Félix OVOURA</v>
      </c>
      <c r="K122" s="470"/>
      <c r="L122" s="471">
        <v>1</v>
      </c>
      <c r="M122" s="471"/>
      <c r="N122" s="471"/>
      <c r="O122" s="471"/>
      <c r="P122" s="472"/>
      <c r="Q122" s="630">
        <f t="shared" si="15"/>
        <v>0</v>
      </c>
      <c r="R122" s="631">
        <f t="shared" si="15"/>
        <v>154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0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46171</v>
      </c>
      <c r="H123" s="624">
        <f t="shared" ca="1" si="11"/>
        <v>137</v>
      </c>
      <c r="I123" s="625">
        <v>2</v>
      </c>
      <c r="J123" s="626" t="str">
        <f>VLOOKUP(I123,Secteurs!$A$2:$C$4,3)</f>
        <v>Félix OVOURA</v>
      </c>
      <c r="K123" s="470"/>
      <c r="L123" s="471">
        <v>1</v>
      </c>
      <c r="M123" s="471"/>
      <c r="N123" s="471"/>
      <c r="O123" s="471"/>
      <c r="P123" s="472"/>
      <c r="Q123" s="630">
        <f t="shared" si="15"/>
        <v>0</v>
      </c>
      <c r="R123" s="631">
        <f t="shared" si="15"/>
        <v>126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46171</v>
      </c>
      <c r="H124" s="624">
        <f t="shared" ca="1" si="11"/>
        <v>137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46171</v>
      </c>
      <c r="H125" s="624">
        <f t="shared" ca="1" si="11"/>
        <v>137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147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144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46169</v>
      </c>
      <c r="H128" s="624">
        <f ca="1">+IF(A128=1,(+TODAY())-G128,"Sans objet")</f>
        <v>139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147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46171</v>
      </c>
      <c r="H130" s="624">
        <f t="shared" ref="H130:H134" ca="1" si="16">+IF(A130=1,(+TODAY())-G130,"Sans objet")</f>
        <v>137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46171</v>
      </c>
      <c r="H131" s="624">
        <f t="shared" ca="1" si="16"/>
        <v>137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46169</v>
      </c>
      <c r="H132" s="624">
        <f t="shared" ca="1" si="16"/>
        <v>139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46170</v>
      </c>
      <c r="H133" s="624">
        <f t="shared" ca="1" si="16"/>
        <v>138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>
        <v>0.5</v>
      </c>
      <c r="N133" s="471"/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46170</v>
      </c>
      <c r="H134" s="624">
        <f t="shared" ca="1" si="16"/>
        <v>138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144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145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46169</v>
      </c>
      <c r="H137" s="624">
        <f t="shared" ref="H137:H152" ca="1" si="19">+IF(A137=1,(+TODAY())-G137,"Sans objet")</f>
        <v>139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46171</v>
      </c>
      <c r="H138" s="624">
        <f t="shared" ca="1" si="19"/>
        <v>137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147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46170</v>
      </c>
      <c r="H140" s="624">
        <f t="shared" ca="1" si="19"/>
        <v>138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10</v>
      </c>
      <c r="F141" s="622">
        <f t="shared" si="18"/>
        <v>70</v>
      </c>
      <c r="G141" s="424">
        <v>46169</v>
      </c>
      <c r="H141" s="624">
        <f t="shared" ca="1" si="19"/>
        <v>139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70</v>
      </c>
      <c r="V141" s="746">
        <f t="shared" si="15"/>
        <v>0</v>
      </c>
      <c r="W141" s="750">
        <f t="shared" si="14"/>
        <v>70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46171</v>
      </c>
      <c r="H142" s="624">
        <f t="shared" ca="1" si="19"/>
        <v>137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145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46169</v>
      </c>
      <c r="H144" s="624">
        <f t="shared" ca="1" si="19"/>
        <v>139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46171</v>
      </c>
      <c r="H145" s="624">
        <f t="shared" ca="1" si="19"/>
        <v>137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46170</v>
      </c>
      <c r="H146" s="624">
        <f t="shared" ca="1" si="19"/>
        <v>138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46169</v>
      </c>
      <c r="H147" s="624">
        <f t="shared" ca="1" si="19"/>
        <v>139</v>
      </c>
      <c r="I147" s="625">
        <v>1</v>
      </c>
      <c r="J147" s="626" t="str">
        <f>VLOOKUP(I147,Secteurs!$A$2:$C$4,3)</f>
        <v>Alexis MABOUNDA</v>
      </c>
      <c r="K147" s="675">
        <v>0.5</v>
      </c>
      <c r="L147" s="676"/>
      <c r="M147" s="676"/>
      <c r="N147" s="676"/>
      <c r="O147" s="676">
        <v>0.5</v>
      </c>
      <c r="P147" s="677"/>
      <c r="Q147" s="630">
        <f t="shared" si="15"/>
        <v>10.5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10.5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46170</v>
      </c>
      <c r="H148" s="624">
        <f t="shared" ca="1" si="19"/>
        <v>138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46170</v>
      </c>
      <c r="H149" s="624">
        <f t="shared" ca="1" si="19"/>
        <v>138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46170</v>
      </c>
      <c r="H150" s="624">
        <f t="shared" ca="1" si="19"/>
        <v>138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424">
        <v>46169</v>
      </c>
      <c r="H151" s="624">
        <f t="shared" ca="1" si="19"/>
        <v>139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46170</v>
      </c>
      <c r="H152" s="624">
        <f t="shared" ca="1" si="19"/>
        <v>138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2974</v>
      </c>
      <c r="F155" s="456">
        <f>SUBTOTAL(9,F2:F154)</f>
        <v>20818</v>
      </c>
      <c r="G155" s="343"/>
      <c r="H155" s="690">
        <f ca="1">(SUBTOTAL(9,H2:H154))/A155</f>
        <v>139.56</v>
      </c>
      <c r="I155" s="345"/>
      <c r="J155" s="345"/>
      <c r="K155" s="346">
        <f>(SUBTOTAL(9,K2:K154))/P$165</f>
        <v>0.58904109589041098</v>
      </c>
      <c r="L155" s="347">
        <f>(SUBTOTAL(9,L2:L154))/Q$165</f>
        <v>0.57758620689655171</v>
      </c>
      <c r="M155" s="347">
        <f>(SUBTOTAL(9,M2:M154))/S$165</f>
        <v>0.56060606060606055</v>
      </c>
      <c r="N155" s="347">
        <f>(SUBTOTAL(9,N2:N154))/T$165</f>
        <v>0.54</v>
      </c>
      <c r="O155" s="347">
        <f>(SUBTOTAL(9,O2:O154))/U$165</f>
        <v>0.48636363636363639</v>
      </c>
      <c r="P155" s="348">
        <f>(SUBTOTAL(9,P2:P154))/V$165</f>
        <v>0.5431034482758621</v>
      </c>
      <c r="Q155" s="457">
        <f t="shared" ref="Q155:V155" si="22">SUBTOTAL(9,Q2:Q154)</f>
        <v>5579</v>
      </c>
      <c r="R155" s="753">
        <f t="shared" si="22"/>
        <v>2283.75</v>
      </c>
      <c r="S155" s="753">
        <f t="shared" si="22"/>
        <v>2299.5</v>
      </c>
      <c r="T155" s="753">
        <f t="shared" si="22"/>
        <v>1930.25</v>
      </c>
      <c r="U155" s="753">
        <f t="shared" si="22"/>
        <v>4072.25</v>
      </c>
      <c r="V155" s="754">
        <f t="shared" si="22"/>
        <v>4653.25</v>
      </c>
      <c r="W155" s="751">
        <f t="shared" si="14"/>
        <v>20818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0.26798924008069941</v>
      </c>
      <c r="R156" s="460">
        <f>R155/F155</f>
        <v>0.10970073974445192</v>
      </c>
      <c r="S156" s="460">
        <f>S155/F155</f>
        <v>0.11045729657027573</v>
      </c>
      <c r="T156" s="460">
        <f>T155/F155</f>
        <v>9.2720242098184261E-2</v>
      </c>
      <c r="U156" s="460">
        <f>U155/F155</f>
        <v>0.19561197041022194</v>
      </c>
      <c r="V156" s="460">
        <f>V155/F155</f>
        <v>0.22352051109616677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5579</v>
      </c>
      <c r="C159" s="360"/>
      <c r="D159" s="407"/>
      <c r="E159" s="763">
        <f>B159/$F$155</f>
        <v>0.26798924008069941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5</v>
      </c>
      <c r="Q159" s="711">
        <f t="shared" si="23"/>
        <v>5</v>
      </c>
      <c r="R159" s="712">
        <f>+P159+Q159</f>
        <v>10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13</v>
      </c>
      <c r="V159" s="712">
        <f t="shared" si="24"/>
        <v>14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2283.75</v>
      </c>
      <c r="C160" s="369"/>
      <c r="D160" s="408"/>
      <c r="E160" s="762">
        <f>B160/$F$155</f>
        <v>0.10970073974445192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52</v>
      </c>
      <c r="Q160" s="711">
        <f t="shared" si="23"/>
        <v>17</v>
      </c>
      <c r="R160" s="712">
        <f t="shared" ref="R160:R162" si="25">+P160+Q160</f>
        <v>69</v>
      </c>
      <c r="S160" s="712">
        <f t="shared" si="24"/>
        <v>23</v>
      </c>
      <c r="T160" s="712">
        <f t="shared" si="24"/>
        <v>11</v>
      </c>
      <c r="U160" s="712">
        <f t="shared" si="24"/>
        <v>37</v>
      </c>
      <c r="V160" s="712">
        <f t="shared" si="24"/>
        <v>32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7862.75</v>
      </c>
      <c r="C161" s="360"/>
      <c r="D161" s="407"/>
      <c r="E161" s="699">
        <f>B161/$F$155</f>
        <v>0.37768997982515129</v>
      </c>
      <c r="F161" s="700">
        <f>+E161-R166</f>
        <v>-2.6026236391064883E-2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2299.5</v>
      </c>
      <c r="C162" s="360"/>
      <c r="D162" s="407"/>
      <c r="E162" s="699">
        <f t="shared" ref="E162:E165" si="26">B162/$F$155</f>
        <v>0.11045729657027573</v>
      </c>
      <c r="F162" s="700">
        <f>+E162-S166</f>
        <v>-1.4542703429724274E-2</v>
      </c>
      <c r="G162" s="374"/>
      <c r="H162" s="374"/>
      <c r="I162" s="375"/>
      <c r="J162" s="375"/>
      <c r="O162" s="709">
        <v>1</v>
      </c>
      <c r="P162" s="710">
        <f t="shared" si="23"/>
        <v>15</v>
      </c>
      <c r="Q162" s="711">
        <f t="shared" si="23"/>
        <v>7</v>
      </c>
      <c r="R162" s="712">
        <f t="shared" si="25"/>
        <v>22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1930.25</v>
      </c>
      <c r="C163" s="360"/>
      <c r="D163" s="407"/>
      <c r="E163" s="699">
        <f t="shared" si="26"/>
        <v>9.2720242098184261E-2</v>
      </c>
      <c r="F163" s="700">
        <f>+E163-T166</f>
        <v>1.5040258819680463E-3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0.58904109589041098</v>
      </c>
      <c r="Q163" s="715">
        <f t="shared" ref="Q163:T163" si="27">+SUMPRODUCT($O$159:$O$162,Q159:Q162)/Q165</f>
        <v>0.57758620689655171</v>
      </c>
      <c r="R163" s="716">
        <f t="shared" si="27"/>
        <v>0.58578431372549022</v>
      </c>
      <c r="S163" s="716">
        <f>+SUMPRODUCT($O$159:$O$162,S159:S162)/S165</f>
        <v>0.56060606060606055</v>
      </c>
      <c r="T163" s="716">
        <f t="shared" si="27"/>
        <v>0.54</v>
      </c>
      <c r="U163" s="716">
        <f>+SUMPRODUCT($O$159:$O$162,U159:U162)/U165</f>
        <v>0.48636363636363639</v>
      </c>
      <c r="V163" s="716">
        <f>+SUMPRODUCT($O$159:$O$162,V159:V162)/V165</f>
        <v>0.5431034482758621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4072.25</v>
      </c>
      <c r="C164" s="360"/>
      <c r="D164" s="407"/>
      <c r="E164" s="699">
        <f t="shared" si="26"/>
        <v>0.19561197041022194</v>
      </c>
      <c r="F164" s="700">
        <f>+E164-U166</f>
        <v>1.4868727166978679E-2</v>
      </c>
      <c r="G164" s="374"/>
      <c r="H164" s="374"/>
      <c r="I164" s="375" t="s">
        <v>274</v>
      </c>
      <c r="J164" s="375"/>
      <c r="O164" s="759"/>
      <c r="P164" s="693">
        <f>+K155</f>
        <v>0.58904109589041098</v>
      </c>
      <c r="Q164" s="694">
        <f>+L155</f>
        <v>0.57758620689655171</v>
      </c>
      <c r="R164" s="717">
        <f>+(P164*P165+Q164*Q165)/R165</f>
        <v>0.58578431372549022</v>
      </c>
      <c r="S164" s="717">
        <f>+M155</f>
        <v>0.56060606060606055</v>
      </c>
      <c r="T164" s="717">
        <f>+N155</f>
        <v>0.54</v>
      </c>
      <c r="U164" s="717">
        <f>+O155</f>
        <v>0.48636363636363639</v>
      </c>
      <c r="V164" s="717">
        <f>+P155</f>
        <v>0.5431034482758621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4653.25</v>
      </c>
      <c r="C165" s="360"/>
      <c r="D165" s="407"/>
      <c r="E165" s="699">
        <f t="shared" si="26"/>
        <v>0.22352051109616677</v>
      </c>
      <c r="F165" s="700">
        <f>+E165-V166</f>
        <v>1.0682673258328945E-2</v>
      </c>
      <c r="G165" s="374"/>
      <c r="H165" s="374"/>
      <c r="I165" s="375"/>
      <c r="J165" s="375"/>
      <c r="N165" s="697">
        <v>148</v>
      </c>
      <c r="O165" s="718" t="s">
        <v>272</v>
      </c>
      <c r="P165" s="719">
        <f>SUM(P159:P162)</f>
        <v>73</v>
      </c>
      <c r="Q165" s="719">
        <f>SUM(Q159:Q162)</f>
        <v>29</v>
      </c>
      <c r="R165" s="720">
        <f>SUM(R159:R162)</f>
        <v>102</v>
      </c>
      <c r="S165" s="719">
        <f>SUM(S159:S162)</f>
        <v>33</v>
      </c>
      <c r="T165" s="719">
        <f t="shared" ref="T165" si="28">SUM(T159:T162)</f>
        <v>25</v>
      </c>
      <c r="U165" s="719">
        <f>SUM(U159:U162)</f>
        <v>55</v>
      </c>
      <c r="V165" s="719">
        <f>SUM(V159:V162)</f>
        <v>58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20818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0.29054054054054052</v>
      </c>
      <c r="Q166" s="696">
        <f t="shared" ref="Q166:V166" si="29">+(Q164*Q165)/$N$165</f>
        <v>0.11317567567567567</v>
      </c>
      <c r="R166" s="699">
        <f>+Q166+P166</f>
        <v>0.40371621621621617</v>
      </c>
      <c r="S166" s="699">
        <f t="shared" si="29"/>
        <v>0.125</v>
      </c>
      <c r="T166" s="699">
        <f t="shared" si="29"/>
        <v>9.1216216216216214E-2</v>
      </c>
      <c r="U166" s="699">
        <f t="shared" si="29"/>
        <v>0.18074324324324326</v>
      </c>
      <c r="V166" s="699">
        <f t="shared" si="29"/>
        <v>0.21283783783783783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91" priority="1" operator="lessThan">
      <formula>7</formula>
    </cfRule>
    <cfRule type="cellIs" dxfId="190" priority="2" operator="between">
      <formula>14</formula>
      <formula>7</formula>
    </cfRule>
    <cfRule type="cellIs" dxfId="189" priority="3" operator="greaterThan">
      <formula>14</formula>
    </cfRule>
  </conditionalFormatting>
  <conditionalFormatting sqref="H155">
    <cfRule type="cellIs" dxfId="188" priority="4" operator="lessThan">
      <formula>7</formula>
    </cfRule>
    <cfRule type="cellIs" dxfId="187" priority="5" operator="between">
      <formula>14</formula>
      <formula>7</formula>
    </cfRule>
    <cfRule type="cellIs" dxfId="18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AF72-0A47-4833-8109-CFD62FE3F181}">
  <dimension ref="A1:BU173"/>
  <sheetViews>
    <sheetView zoomScale="85" zoomScaleNormal="85" workbookViewId="0">
      <pane xSplit="7" ySplit="1" topLeftCell="K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46175</v>
      </c>
      <c r="I2" s="624">
        <f ca="1">+IF(A2=1,(+TODAY())-H2,"Sans objet")</f>
        <v>133</v>
      </c>
      <c r="J2" s="625">
        <v>1</v>
      </c>
      <c r="K2" s="626" t="str">
        <f>VLOOKUP(J2,Secteurs!$A$2:$C$4,3)</f>
        <v>Alexis MABOUNDA</v>
      </c>
      <c r="L2" s="627"/>
      <c r="M2" s="628">
        <v>0.25</v>
      </c>
      <c r="N2" s="628"/>
      <c r="O2" s="628">
        <v>0.25</v>
      </c>
      <c r="P2" s="628">
        <v>0.25</v>
      </c>
      <c r="Q2" s="629">
        <v>0.25</v>
      </c>
      <c r="R2" s="630">
        <f>+$G2*L2</f>
        <v>0</v>
      </c>
      <c r="S2" s="631">
        <f t="shared" ref="S2:W36" si="0">+$G2*M2</f>
        <v>35</v>
      </c>
      <c r="T2" s="631">
        <f t="shared" si="0"/>
        <v>0</v>
      </c>
      <c r="U2" s="631">
        <f t="shared" si="0"/>
        <v>35</v>
      </c>
      <c r="V2" s="631">
        <f t="shared" si="0"/>
        <v>35</v>
      </c>
      <c r="W2" s="744">
        <f t="shared" si="0"/>
        <v>35</v>
      </c>
      <c r="X2" s="749">
        <f>SUM(R2:W2)</f>
        <v>140</v>
      </c>
      <c r="Y2" s="634"/>
      <c r="Z2" s="635">
        <f t="shared" ref="Z2:Z83" si="1">+X2-G2</f>
        <v>0</v>
      </c>
      <c r="AA2" s="306"/>
      <c r="AB2" s="589">
        <v>20</v>
      </c>
      <c r="AC2" s="636">
        <v>0.25850000000000001</v>
      </c>
      <c r="AD2" s="637">
        <v>6.7000000000000004E-2</v>
      </c>
      <c r="AE2" s="764">
        <f t="shared" ref="AE2:AE5" si="2">SUM(AC2:AD2)</f>
        <v>0.32550000000000001</v>
      </c>
      <c r="AF2" s="639">
        <v>9.2999999999999999E-2</v>
      </c>
      <c r="AG2" s="639">
        <v>0.11700000000000001</v>
      </c>
      <c r="AH2" s="639">
        <v>0.20100000000000001</v>
      </c>
      <c r="AI2" s="639">
        <v>0.26300000000000001</v>
      </c>
      <c r="AJ2" s="602">
        <f>SUM(AE2:AI2)</f>
        <v>0.99949999999999994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6" si="4">F3*7</f>
        <v>210</v>
      </c>
      <c r="H3" s="623">
        <v>46176</v>
      </c>
      <c r="I3" s="624">
        <f t="shared" ref="I3:I67" ca="1" si="5">+IF(A3=1,(+TODAY())-H3,"Sans objet")</f>
        <v>132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7" si="6">+$G3*L3</f>
        <v>105</v>
      </c>
      <c r="S3" s="631">
        <f t="shared" si="0"/>
        <v>0</v>
      </c>
      <c r="T3" s="631">
        <f t="shared" si="0"/>
        <v>52.5</v>
      </c>
      <c r="U3" s="640">
        <f t="shared" si="0"/>
        <v>0</v>
      </c>
      <c r="V3" s="640">
        <f t="shared" si="0"/>
        <v>52.5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21</v>
      </c>
      <c r="AC3" s="636">
        <v>0.26989999999999997</v>
      </c>
      <c r="AD3" s="637">
        <v>9.9000000000000005E-2</v>
      </c>
      <c r="AE3" s="764">
        <f t="shared" si="2"/>
        <v>0.36890000000000001</v>
      </c>
      <c r="AF3" s="639">
        <v>0.113</v>
      </c>
      <c r="AG3" s="639">
        <v>8.5000000000000006E-2</v>
      </c>
      <c r="AH3" s="639">
        <v>0.189</v>
      </c>
      <c r="AI3" s="639">
        <v>0.247</v>
      </c>
      <c r="AJ3" s="602">
        <f>SUM(AE3:AI3)</f>
        <v>1.0028999999999999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46169</v>
      </c>
      <c r="I4" s="624">
        <f t="shared" ca="1" si="5"/>
        <v>139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5" si="7">SUM(R4:W4)</f>
        <v>182</v>
      </c>
      <c r="Y4" s="598"/>
      <c r="Z4" s="635">
        <f t="shared" si="1"/>
        <v>0</v>
      </c>
      <c r="AB4" s="589">
        <v>22</v>
      </c>
      <c r="AC4" s="636">
        <v>0.26800000000000002</v>
      </c>
      <c r="AD4" s="637">
        <v>0.11</v>
      </c>
      <c r="AE4" s="764">
        <f t="shared" si="2"/>
        <v>0.378</v>
      </c>
      <c r="AF4" s="639">
        <v>0.11</v>
      </c>
      <c r="AG4" s="639">
        <v>9.2999999999999999E-2</v>
      </c>
      <c r="AH4" s="639">
        <v>0.19600000000000001</v>
      </c>
      <c r="AI4" s="639">
        <v>0.224</v>
      </c>
      <c r="AJ4" s="602">
        <f>SUM(AE4:AI4)</f>
        <v>1.0009999999999999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46176</v>
      </c>
      <c r="I5" s="624">
        <f t="shared" ca="1" si="5"/>
        <v>132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23</v>
      </c>
      <c r="AC5" s="636">
        <v>0.23519999999999999</v>
      </c>
      <c r="AD5" s="637">
        <v>6.6000000000000003E-2</v>
      </c>
      <c r="AE5" s="764">
        <f t="shared" si="2"/>
        <v>0.30120000000000002</v>
      </c>
      <c r="AF5" s="639">
        <v>0.104</v>
      </c>
      <c r="AG5" s="639">
        <v>0.157</v>
      </c>
      <c r="AH5" s="639">
        <v>0.185</v>
      </c>
      <c r="AI5" s="639">
        <v>0.252</v>
      </c>
      <c r="AJ5" s="602">
        <f>SUM(AE5:AI5)</f>
        <v>0.99920000000000009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123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-3.2800000000000024E-2</v>
      </c>
      <c r="AD6" s="603">
        <f t="shared" si="8"/>
        <v>-4.3999999999999997E-2</v>
      </c>
      <c r="AE6" s="603">
        <f t="shared" si="8"/>
        <v>-7.6799999999999979E-2</v>
      </c>
      <c r="AF6" s="603">
        <f t="shared" si="8"/>
        <v>-6.0000000000000053E-3</v>
      </c>
      <c r="AG6" s="603">
        <f t="shared" si="8"/>
        <v>6.4000000000000001E-2</v>
      </c>
      <c r="AH6" s="603">
        <f t="shared" si="8"/>
        <v>-1.100000000000001E-2</v>
      </c>
      <c r="AI6" s="603">
        <f t="shared" si="8"/>
        <v>2.7999999999999997E-2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123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46176</v>
      </c>
      <c r="I8" s="624">
        <f t="shared" ca="1" si="5"/>
        <v>132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126</v>
      </c>
      <c r="J9" s="625">
        <v>3</v>
      </c>
      <c r="K9" s="626" t="str">
        <f>VLOOKUP(J9,Secteurs!$A$2:$C$4,3)</f>
        <v>Armel SOKAMBA</v>
      </c>
      <c r="L9" s="470"/>
      <c r="M9" s="471"/>
      <c r="N9" s="471"/>
      <c r="O9" s="471"/>
      <c r="P9" s="471">
        <v>1</v>
      </c>
      <c r="Q9" s="472"/>
      <c r="R9" s="630">
        <f t="shared" si="6"/>
        <v>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182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46177</v>
      </c>
      <c r="I10" s="624">
        <f t="shared" ca="1" si="5"/>
        <v>131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46176</v>
      </c>
      <c r="I11" s="624">
        <f t="shared" ca="1" si="5"/>
        <v>132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46177</v>
      </c>
      <c r="I12" s="624">
        <f t="shared" ca="1" si="5"/>
        <v>131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127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46176</v>
      </c>
      <c r="I14" s="624">
        <f t="shared" ca="1" si="5"/>
        <v>132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127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46177</v>
      </c>
      <c r="I16" s="624">
        <f t="shared" ca="1" si="5"/>
        <v>131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46176</v>
      </c>
      <c r="I17" s="624">
        <f t="shared" ca="1" si="5"/>
        <v>132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98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46181</v>
      </c>
      <c r="I18" s="624">
        <f t="shared" ca="1" si="5"/>
        <v>127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127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127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294</v>
      </c>
      <c r="C21" s="618" t="s">
        <v>612</v>
      </c>
      <c r="D21" s="619" t="s">
        <v>35</v>
      </c>
      <c r="E21" s="644" t="s">
        <v>36</v>
      </c>
      <c r="F21" s="621">
        <v>20</v>
      </c>
      <c r="G21" s="622">
        <f t="shared" si="4"/>
        <v>140</v>
      </c>
      <c r="H21" s="424">
        <v>46185</v>
      </c>
      <c r="I21" s="624">
        <f t="shared" ca="1" si="5"/>
        <v>123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70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70</v>
      </c>
      <c r="W21" s="745">
        <f t="shared" si="0"/>
        <v>0</v>
      </c>
      <c r="X21" s="750">
        <f t="shared" si="7"/>
        <v>140</v>
      </c>
      <c r="Y21" s="598"/>
      <c r="Z21" s="635">
        <f t="shared" si="1"/>
        <v>0</v>
      </c>
      <c r="AA21" s="307"/>
      <c r="AB21" s="107"/>
      <c r="AC21" s="107"/>
      <c r="AD21" s="107"/>
      <c r="AE21" s="107"/>
      <c r="AF21" s="107"/>
      <c r="AG21" s="107"/>
      <c r="AH21" s="107"/>
      <c r="AI21" s="107"/>
    </row>
    <row r="22" spans="1:35" ht="18.75" customHeight="1">
      <c r="A22" s="617">
        <f t="shared" si="3"/>
        <v>1</v>
      </c>
      <c r="B22" s="618" t="s">
        <v>62</v>
      </c>
      <c r="C22" s="618" t="s">
        <v>612</v>
      </c>
      <c r="D22" s="619" t="s">
        <v>35</v>
      </c>
      <c r="E22" s="644" t="s">
        <v>36</v>
      </c>
      <c r="F22" s="621">
        <v>36</v>
      </c>
      <c r="G22" s="622">
        <f t="shared" si="4"/>
        <v>252</v>
      </c>
      <c r="H22" s="424">
        <v>46181</v>
      </c>
      <c r="I22" s="624">
        <f t="shared" ca="1" si="5"/>
        <v>127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126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126</v>
      </c>
      <c r="W22" s="745">
        <f t="shared" si="0"/>
        <v>0</v>
      </c>
      <c r="X22" s="750">
        <f t="shared" si="7"/>
        <v>252</v>
      </c>
      <c r="Y22" s="598"/>
      <c r="Z22" s="635">
        <f t="shared" si="1"/>
        <v>0</v>
      </c>
      <c r="AA22" s="307"/>
      <c r="AB22" s="892" t="s">
        <v>371</v>
      </c>
      <c r="AC22" s="893"/>
      <c r="AD22" s="893"/>
      <c r="AE22" s="893"/>
      <c r="AF22" s="893"/>
      <c r="AG22" s="893"/>
      <c r="AH22" s="893"/>
      <c r="AI22" s="894"/>
    </row>
    <row r="23" spans="1:35" ht="18.75" customHeight="1">
      <c r="A23" s="617">
        <f t="shared" si="3"/>
        <v>1</v>
      </c>
      <c r="B23" s="618" t="s">
        <v>63</v>
      </c>
      <c r="C23" s="618" t="s">
        <v>612</v>
      </c>
      <c r="D23" s="645" t="s">
        <v>35</v>
      </c>
      <c r="E23" s="644" t="s">
        <v>36</v>
      </c>
      <c r="F23" s="621">
        <v>20</v>
      </c>
      <c r="G23" s="622">
        <f t="shared" si="4"/>
        <v>140</v>
      </c>
      <c r="H23" s="424">
        <v>46182</v>
      </c>
      <c r="I23" s="624">
        <f t="shared" ca="1" si="5"/>
        <v>126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70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70</v>
      </c>
      <c r="W23" s="745">
        <f t="shared" si="0"/>
        <v>0</v>
      </c>
      <c r="X23" s="750">
        <f t="shared" si="7"/>
        <v>140</v>
      </c>
      <c r="Y23" s="598"/>
      <c r="Z23" s="635">
        <f t="shared" si="1"/>
        <v>0</v>
      </c>
      <c r="AA23" s="307"/>
      <c r="AB23" s="591"/>
      <c r="AC23" s="359"/>
      <c r="AD23" s="359"/>
      <c r="AE23" s="592" t="s">
        <v>24</v>
      </c>
      <c r="AF23" s="593" t="s">
        <v>26</v>
      </c>
      <c r="AG23" s="594" t="s">
        <v>27</v>
      </c>
      <c r="AH23" s="595" t="s">
        <v>28</v>
      </c>
      <c r="AI23" s="596" t="s">
        <v>29</v>
      </c>
    </row>
    <row r="24" spans="1:35" ht="18.75" customHeight="1">
      <c r="A24" s="617">
        <f t="shared" si="3"/>
        <v>1</v>
      </c>
      <c r="B24" s="618" t="s">
        <v>65</v>
      </c>
      <c r="C24" s="618" t="s">
        <v>612</v>
      </c>
      <c r="D24" s="645" t="s">
        <v>35</v>
      </c>
      <c r="E24" s="644" t="s">
        <v>36</v>
      </c>
      <c r="F24" s="621">
        <v>24</v>
      </c>
      <c r="G24" s="622">
        <f t="shared" si="4"/>
        <v>168</v>
      </c>
      <c r="H24" s="623">
        <v>46185</v>
      </c>
      <c r="I24" s="624">
        <f t="shared" ca="1" si="5"/>
        <v>123</v>
      </c>
      <c r="J24" s="625">
        <v>3</v>
      </c>
      <c r="K24" s="626" t="str">
        <f>VLOOKUP(J24,Secteurs!$A$2:$C$4,3)</f>
        <v>Armel SOKAMBA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372</v>
      </c>
      <c r="AE24" s="598">
        <v>16850</v>
      </c>
      <c r="AF24" s="598">
        <v>16500</v>
      </c>
      <c r="AG24" s="598">
        <v>16500</v>
      </c>
      <c r="AH24" s="598">
        <v>16500</v>
      </c>
      <c r="AI24" s="598">
        <v>16850</v>
      </c>
    </row>
    <row r="25" spans="1:35" ht="18.75" customHeight="1">
      <c r="A25" s="617">
        <f t="shared" si="3"/>
        <v>1</v>
      </c>
      <c r="B25" s="618" t="s">
        <v>66</v>
      </c>
      <c r="C25" s="618" t="s">
        <v>612</v>
      </c>
      <c r="D25" s="619" t="s">
        <v>35</v>
      </c>
      <c r="E25" s="644" t="s">
        <v>36</v>
      </c>
      <c r="F25" s="621">
        <v>24</v>
      </c>
      <c r="G25" s="622">
        <f t="shared" si="4"/>
        <v>168</v>
      </c>
      <c r="H25" s="424">
        <v>46176</v>
      </c>
      <c r="I25" s="624">
        <f t="shared" ca="1" si="5"/>
        <v>132</v>
      </c>
      <c r="J25" s="625">
        <v>2</v>
      </c>
      <c r="K25" s="626" t="str">
        <f>VLOOKUP(J25,Secteurs!$A$2:$C$4,3)</f>
        <v>Félix OVOURA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84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84</v>
      </c>
      <c r="W25" s="745">
        <f t="shared" si="0"/>
        <v>0</v>
      </c>
      <c r="X25" s="750">
        <f t="shared" si="7"/>
        <v>168</v>
      </c>
      <c r="Y25" s="598"/>
      <c r="Z25" s="635">
        <f t="shared" si="1"/>
        <v>0</v>
      </c>
      <c r="AA25" s="307"/>
      <c r="AB25" s="591"/>
      <c r="AC25" s="359"/>
      <c r="AD25" s="597" t="s">
        <v>373</v>
      </c>
      <c r="AE25" s="598">
        <v>16350</v>
      </c>
      <c r="AF25" s="598">
        <v>16000</v>
      </c>
      <c r="AG25" s="598">
        <v>16000</v>
      </c>
      <c r="AH25" s="598">
        <v>16000</v>
      </c>
      <c r="AI25" s="598">
        <v>16000</v>
      </c>
    </row>
    <row r="26" spans="1:35" ht="18.75" customHeight="1">
      <c r="A26" s="617">
        <f t="shared" si="3"/>
        <v>1</v>
      </c>
      <c r="B26" s="618" t="s">
        <v>68</v>
      </c>
      <c r="C26" s="618" t="s">
        <v>612</v>
      </c>
      <c r="D26" s="645" t="s">
        <v>35</v>
      </c>
      <c r="E26" s="644" t="s">
        <v>36</v>
      </c>
      <c r="F26" s="621">
        <v>22</v>
      </c>
      <c r="G26" s="622">
        <f t="shared" si="4"/>
        <v>154</v>
      </c>
      <c r="H26" s="424">
        <v>46184</v>
      </c>
      <c r="I26" s="624">
        <f t="shared" ca="1" si="5"/>
        <v>124</v>
      </c>
      <c r="J26" s="625">
        <v>3</v>
      </c>
      <c r="K26" s="626" t="str">
        <f>VLOOKUP(J26,Secteurs!$A$2:$C$4,3)</f>
        <v>Armel SOKAMBA</v>
      </c>
      <c r="L26" s="470">
        <v>0.5</v>
      </c>
      <c r="M26" s="471"/>
      <c r="N26" s="471"/>
      <c r="O26" s="471"/>
      <c r="P26" s="471">
        <v>0.5</v>
      </c>
      <c r="Q26" s="472"/>
      <c r="R26" s="630">
        <f t="shared" si="6"/>
        <v>77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77</v>
      </c>
      <c r="W26" s="745">
        <f t="shared" si="0"/>
        <v>0</v>
      </c>
      <c r="X26" s="750">
        <f t="shared" si="7"/>
        <v>154</v>
      </c>
      <c r="Y26" s="598"/>
      <c r="Z26" s="635">
        <f t="shared" si="1"/>
        <v>0</v>
      </c>
      <c r="AA26" s="307"/>
      <c r="AB26" s="599"/>
      <c r="AC26" s="368"/>
      <c r="AD26" s="600" t="s">
        <v>375</v>
      </c>
      <c r="AE26" s="598">
        <v>0</v>
      </c>
      <c r="AF26" s="761">
        <v>0</v>
      </c>
      <c r="AG26" s="761">
        <v>0</v>
      </c>
      <c r="AH26" s="761">
        <v>15400</v>
      </c>
      <c r="AI26" s="761">
        <v>0</v>
      </c>
    </row>
    <row r="27" spans="1:35" ht="18.75" customHeight="1">
      <c r="A27" s="617">
        <f t="shared" si="3"/>
        <v>0</v>
      </c>
      <c r="B27" s="618" t="s">
        <v>84</v>
      </c>
      <c r="C27" s="618" t="s">
        <v>612</v>
      </c>
      <c r="D27" s="619" t="s">
        <v>35</v>
      </c>
      <c r="E27" s="644" t="s">
        <v>36</v>
      </c>
      <c r="F27" s="621"/>
      <c r="G27" s="622">
        <f t="shared" si="4"/>
        <v>0</v>
      </c>
      <c r="H27" s="424">
        <v>0</v>
      </c>
      <c r="I27" s="624" t="str">
        <f t="shared" ca="1" si="5"/>
        <v>Sans objet</v>
      </c>
      <c r="J27" s="625">
        <v>2</v>
      </c>
      <c r="K27" s="626" t="str">
        <f>VLOOKUP(J27,Secteurs!$A$2:$C$4,3)</f>
        <v>Félix OVOURA</v>
      </c>
      <c r="L27" s="470"/>
      <c r="M27" s="471"/>
      <c r="N27" s="471"/>
      <c r="O27" s="471"/>
      <c r="P27" s="471">
        <v>0</v>
      </c>
      <c r="Q27" s="472"/>
      <c r="R27" s="630">
        <f t="shared" si="6"/>
        <v>0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0</v>
      </c>
      <c r="W27" s="745">
        <f t="shared" si="0"/>
        <v>0</v>
      </c>
      <c r="X27" s="750">
        <f t="shared" si="7"/>
        <v>0</v>
      </c>
      <c r="Y27" s="598"/>
      <c r="Z27" s="635">
        <f t="shared" si="1"/>
        <v>0</v>
      </c>
      <c r="AA27" s="307"/>
    </row>
    <row r="28" spans="1:35" ht="18.75" customHeight="1">
      <c r="A28" s="617">
        <f t="shared" si="3"/>
        <v>1</v>
      </c>
      <c r="B28" s="618" t="s">
        <v>86</v>
      </c>
      <c r="C28" s="618" t="s">
        <v>612</v>
      </c>
      <c r="D28" s="619" t="s">
        <v>35</v>
      </c>
      <c r="E28" s="620" t="s">
        <v>36</v>
      </c>
      <c r="F28" s="621">
        <v>24</v>
      </c>
      <c r="G28" s="622">
        <f t="shared" si="4"/>
        <v>168</v>
      </c>
      <c r="H28" s="424">
        <v>46175</v>
      </c>
      <c r="I28" s="624">
        <f t="shared" ca="1" si="5"/>
        <v>133</v>
      </c>
      <c r="J28" s="625">
        <v>2</v>
      </c>
      <c r="K28" s="626" t="str">
        <f>VLOOKUP(J28,Secteurs!$A$2:$C$4,3)</f>
        <v>Félix OVOURA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84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84</v>
      </c>
      <c r="W28" s="745">
        <f t="shared" si="0"/>
        <v>0</v>
      </c>
      <c r="X28" s="750">
        <f t="shared" si="7"/>
        <v>168</v>
      </c>
      <c r="Y28" s="598"/>
      <c r="Z28" s="635">
        <f t="shared" si="1"/>
        <v>0</v>
      </c>
      <c r="AB28" s="892" t="s">
        <v>610</v>
      </c>
      <c r="AC28" s="893"/>
      <c r="AD28" s="893"/>
      <c r="AE28" s="893"/>
      <c r="AF28" s="893"/>
      <c r="AG28" s="893"/>
      <c r="AH28" s="893"/>
      <c r="AI28" s="894"/>
    </row>
    <row r="29" spans="1:35" s="403" customFormat="1" ht="18.75" customHeight="1">
      <c r="A29" s="617">
        <f t="shared" si="3"/>
        <v>1</v>
      </c>
      <c r="B29" s="618" t="s">
        <v>338</v>
      </c>
      <c r="C29" s="618" t="s">
        <v>612</v>
      </c>
      <c r="D29" s="619" t="s">
        <v>35</v>
      </c>
      <c r="E29" s="620" t="s">
        <v>36</v>
      </c>
      <c r="F29" s="621">
        <v>30</v>
      </c>
      <c r="G29" s="622">
        <f t="shared" si="4"/>
        <v>210</v>
      </c>
      <c r="H29" s="623">
        <v>46185</v>
      </c>
      <c r="I29" s="624">
        <f t="shared" ca="1" si="5"/>
        <v>123</v>
      </c>
      <c r="J29" s="625">
        <v>3</v>
      </c>
      <c r="K29" s="626" t="str">
        <f>VLOOKUP(J29,Secteurs!$A$2:$C$4,3)</f>
        <v>Armel SOKAMBA</v>
      </c>
      <c r="L29" s="470">
        <v>0.5</v>
      </c>
      <c r="M29" s="471"/>
      <c r="N29" s="471"/>
      <c r="O29" s="471"/>
      <c r="P29" s="471">
        <v>0.5</v>
      </c>
      <c r="Q29" s="472"/>
      <c r="R29" s="630">
        <f t="shared" si="6"/>
        <v>105</v>
      </c>
      <c r="S29" s="631">
        <f t="shared" si="0"/>
        <v>0</v>
      </c>
      <c r="T29" s="631">
        <f t="shared" si="0"/>
        <v>0</v>
      </c>
      <c r="U29" s="640">
        <f t="shared" si="0"/>
        <v>0</v>
      </c>
      <c r="V29" s="640">
        <f t="shared" si="0"/>
        <v>105</v>
      </c>
      <c r="W29" s="745">
        <f t="shared" si="0"/>
        <v>0</v>
      </c>
      <c r="X29" s="750">
        <f t="shared" si="7"/>
        <v>210</v>
      </c>
      <c r="Y29" s="598"/>
      <c r="Z29" s="635">
        <f t="shared" si="1"/>
        <v>0</v>
      </c>
      <c r="AB29" s="591"/>
      <c r="AC29" s="359"/>
      <c r="AD29" s="359"/>
      <c r="AE29" s="592" t="s">
        <v>24</v>
      </c>
      <c r="AF29" s="593" t="s">
        <v>26</v>
      </c>
      <c r="AG29" s="594" t="s">
        <v>27</v>
      </c>
      <c r="AH29" s="595" t="s">
        <v>28</v>
      </c>
      <c r="AI29" s="596" t="s">
        <v>29</v>
      </c>
    </row>
    <row r="30" spans="1:35" ht="18.75" customHeight="1">
      <c r="A30" s="617">
        <f t="shared" si="3"/>
        <v>1</v>
      </c>
      <c r="B30" s="618" t="s">
        <v>296</v>
      </c>
      <c r="C30" s="618" t="s">
        <v>612</v>
      </c>
      <c r="D30" s="619" t="s">
        <v>35</v>
      </c>
      <c r="E30" s="620" t="s">
        <v>36</v>
      </c>
      <c r="F30" s="621">
        <v>28</v>
      </c>
      <c r="G30" s="622">
        <f t="shared" si="4"/>
        <v>196</v>
      </c>
      <c r="H30" s="623">
        <v>46176</v>
      </c>
      <c r="I30" s="624">
        <f t="shared" ca="1" si="5"/>
        <v>132</v>
      </c>
      <c r="J30" s="625">
        <v>1</v>
      </c>
      <c r="K30" s="626" t="str">
        <f>VLOOKUP(J30,Secteurs!$A$2:$C$4,3)</f>
        <v>Alexis MABOUNDA</v>
      </c>
      <c r="L30" s="470">
        <v>0.75</v>
      </c>
      <c r="M30" s="471"/>
      <c r="N30" s="471"/>
      <c r="O30" s="471"/>
      <c r="P30" s="471"/>
      <c r="Q30" s="472">
        <v>0.25</v>
      </c>
      <c r="R30" s="752">
        <f t="shared" si="6"/>
        <v>147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49</v>
      </c>
      <c r="X30" s="750">
        <f t="shared" si="7"/>
        <v>196</v>
      </c>
      <c r="Y30" s="598"/>
      <c r="Z30" s="635">
        <f t="shared" si="1"/>
        <v>0</v>
      </c>
      <c r="AB30" s="591"/>
      <c r="AC30" s="359"/>
      <c r="AD30" s="597" t="s">
        <v>372</v>
      </c>
      <c r="AE30" s="598">
        <v>8350</v>
      </c>
      <c r="AF30" s="598">
        <v>8250</v>
      </c>
      <c r="AG30" s="598">
        <v>9100</v>
      </c>
      <c r="AH30" s="598">
        <v>8800</v>
      </c>
      <c r="AI30" s="598">
        <v>8500</v>
      </c>
    </row>
    <row r="31" spans="1:35" ht="18.75" customHeight="1">
      <c r="A31" s="617">
        <f t="shared" si="3"/>
        <v>1</v>
      </c>
      <c r="B31" s="725" t="s">
        <v>392</v>
      </c>
      <c r="C31" s="725" t="s">
        <v>612</v>
      </c>
      <c r="D31" s="619" t="s">
        <v>35</v>
      </c>
      <c r="E31" s="620" t="s">
        <v>36</v>
      </c>
      <c r="F31" s="621">
        <v>10</v>
      </c>
      <c r="G31" s="622">
        <f t="shared" si="4"/>
        <v>70</v>
      </c>
      <c r="H31" s="623">
        <v>46176</v>
      </c>
      <c r="I31" s="624">
        <f t="shared" ca="1" si="5"/>
        <v>132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>
        <v>0.5</v>
      </c>
      <c r="O31" s="471"/>
      <c r="P31" s="471"/>
      <c r="Q31" s="472"/>
      <c r="R31" s="630">
        <f t="shared" si="6"/>
        <v>35</v>
      </c>
      <c r="S31" s="631">
        <f t="shared" si="0"/>
        <v>0</v>
      </c>
      <c r="T31" s="631">
        <f t="shared" si="0"/>
        <v>35</v>
      </c>
      <c r="U31" s="640">
        <f t="shared" si="0"/>
        <v>0</v>
      </c>
      <c r="V31" s="640">
        <f t="shared" si="0"/>
        <v>0</v>
      </c>
      <c r="W31" s="745">
        <f t="shared" si="0"/>
        <v>0</v>
      </c>
      <c r="X31" s="750">
        <f t="shared" si="7"/>
        <v>70</v>
      </c>
      <c r="Y31" s="598"/>
      <c r="Z31" s="635">
        <f t="shared" si="1"/>
        <v>0</v>
      </c>
      <c r="AB31" s="591"/>
      <c r="AC31" s="359"/>
      <c r="AD31" s="597" t="s">
        <v>373</v>
      </c>
      <c r="AE31" s="598">
        <v>8050</v>
      </c>
      <c r="AF31" s="598">
        <v>8000</v>
      </c>
      <c r="AG31" s="598">
        <v>8850</v>
      </c>
      <c r="AH31" s="598">
        <v>8550</v>
      </c>
      <c r="AI31" s="598">
        <v>0</v>
      </c>
    </row>
    <row r="32" spans="1:35" ht="18.75" customHeight="1">
      <c r="A32" s="617">
        <f t="shared" si="3"/>
        <v>1</v>
      </c>
      <c r="B32" s="725" t="s">
        <v>90</v>
      </c>
      <c r="C32" s="725" t="s">
        <v>612</v>
      </c>
      <c r="D32" s="619" t="s">
        <v>35</v>
      </c>
      <c r="E32" s="620" t="s">
        <v>36</v>
      </c>
      <c r="F32" s="621">
        <v>24</v>
      </c>
      <c r="G32" s="622">
        <f t="shared" si="4"/>
        <v>168</v>
      </c>
      <c r="H32" s="623">
        <v>46177</v>
      </c>
      <c r="I32" s="624">
        <f t="shared" ca="1" si="5"/>
        <v>131</v>
      </c>
      <c r="J32" s="625">
        <v>1</v>
      </c>
      <c r="K32" s="626" t="str">
        <f>VLOOKUP(J32,Secteurs!$A$2:$C$4,3)</f>
        <v>Alexis MABOUNDA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84</v>
      </c>
      <c r="S32" s="631">
        <f t="shared" si="0"/>
        <v>0</v>
      </c>
      <c r="T32" s="631">
        <f t="shared" si="0"/>
        <v>0</v>
      </c>
      <c r="U32" s="640">
        <f t="shared" si="0"/>
        <v>84</v>
      </c>
      <c r="V32" s="640">
        <f t="shared" si="0"/>
        <v>0</v>
      </c>
      <c r="W32" s="745">
        <f t="shared" si="0"/>
        <v>0</v>
      </c>
      <c r="X32" s="750">
        <f t="shared" si="7"/>
        <v>168</v>
      </c>
      <c r="Y32" s="598"/>
      <c r="Z32" s="635">
        <f t="shared" si="1"/>
        <v>0</v>
      </c>
      <c r="AB32" s="599"/>
      <c r="AC32" s="368"/>
      <c r="AD32" s="600" t="s">
        <v>375</v>
      </c>
      <c r="AE32" s="598">
        <v>0</v>
      </c>
      <c r="AF32" s="761">
        <v>0</v>
      </c>
      <c r="AG32" s="761">
        <v>0</v>
      </c>
      <c r="AH32" s="761">
        <v>0</v>
      </c>
      <c r="AI32" s="761">
        <v>0</v>
      </c>
    </row>
    <row r="33" spans="1:37" ht="18.75" customHeight="1">
      <c r="A33" s="617">
        <f t="shared" si="3"/>
        <v>1</v>
      </c>
      <c r="B33" s="618" t="s">
        <v>91</v>
      </c>
      <c r="C33" s="618" t="s">
        <v>612</v>
      </c>
      <c r="D33" s="619" t="s">
        <v>35</v>
      </c>
      <c r="E33" s="620" t="s">
        <v>36</v>
      </c>
      <c r="F33" s="621">
        <v>20</v>
      </c>
      <c r="G33" s="622">
        <f t="shared" si="4"/>
        <v>140</v>
      </c>
      <c r="H33" s="424">
        <v>46181</v>
      </c>
      <c r="I33" s="624">
        <f t="shared" ca="1" si="5"/>
        <v>127</v>
      </c>
      <c r="J33" s="625">
        <v>3</v>
      </c>
      <c r="K33" s="626" t="str">
        <f>VLOOKUP(J33,Secteurs!$A$2:$C$4,3)</f>
        <v>Armel SOKAMBA</v>
      </c>
      <c r="L33" s="470">
        <v>0.5</v>
      </c>
      <c r="M33" s="471"/>
      <c r="N33" s="471"/>
      <c r="O33" s="471">
        <v>0.5</v>
      </c>
      <c r="P33" s="471"/>
      <c r="Q33" s="472"/>
      <c r="R33" s="630">
        <f t="shared" si="6"/>
        <v>70</v>
      </c>
      <c r="S33" s="631">
        <f t="shared" si="0"/>
        <v>0</v>
      </c>
      <c r="T33" s="631">
        <f t="shared" si="0"/>
        <v>0</v>
      </c>
      <c r="U33" s="640">
        <f t="shared" si="0"/>
        <v>70</v>
      </c>
      <c r="V33" s="640">
        <f t="shared" si="0"/>
        <v>0</v>
      </c>
      <c r="W33" s="745">
        <f t="shared" si="0"/>
        <v>0</v>
      </c>
      <c r="X33" s="750">
        <f t="shared" si="7"/>
        <v>140</v>
      </c>
      <c r="Y33" s="598"/>
      <c r="Z33" s="635">
        <f t="shared" si="1"/>
        <v>0</v>
      </c>
    </row>
    <row r="34" spans="1:37" ht="18.75" customHeight="1">
      <c r="A34" s="617">
        <f t="shared" si="3"/>
        <v>1</v>
      </c>
      <c r="B34" s="725" t="s">
        <v>92</v>
      </c>
      <c r="C34" s="725" t="s">
        <v>612</v>
      </c>
      <c r="D34" s="619" t="s">
        <v>35</v>
      </c>
      <c r="E34" s="620" t="s">
        <v>36</v>
      </c>
      <c r="F34" s="621">
        <v>32</v>
      </c>
      <c r="G34" s="622">
        <f t="shared" si="4"/>
        <v>224</v>
      </c>
      <c r="H34" s="424">
        <v>46177</v>
      </c>
      <c r="I34" s="624">
        <f t="shared" ca="1" si="5"/>
        <v>131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224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224</v>
      </c>
      <c r="Y34" s="598"/>
      <c r="Z34" s="635">
        <f t="shared" si="1"/>
        <v>0</v>
      </c>
      <c r="AB34" s="892" t="s">
        <v>400</v>
      </c>
      <c r="AC34" s="893"/>
      <c r="AD34" s="893"/>
      <c r="AE34" s="893"/>
      <c r="AF34" s="893"/>
      <c r="AG34" s="893"/>
      <c r="AH34" s="893"/>
      <c r="AI34" s="893"/>
      <c r="AJ34" s="893"/>
      <c r="AK34" s="894"/>
    </row>
    <row r="35" spans="1:37" ht="18.75" customHeight="1">
      <c r="A35" s="617">
        <f t="shared" si="3"/>
        <v>1</v>
      </c>
      <c r="B35" s="725" t="s">
        <v>94</v>
      </c>
      <c r="C35" s="725" t="s">
        <v>612</v>
      </c>
      <c r="D35" s="619" t="s">
        <v>35</v>
      </c>
      <c r="E35" s="620" t="s">
        <v>36</v>
      </c>
      <c r="F35" s="621">
        <v>36</v>
      </c>
      <c r="G35" s="622">
        <f t="shared" si="4"/>
        <v>252</v>
      </c>
      <c r="H35" s="424">
        <v>46177</v>
      </c>
      <c r="I35" s="624">
        <f t="shared" ca="1" si="5"/>
        <v>131</v>
      </c>
      <c r="J35" s="625">
        <v>2</v>
      </c>
      <c r="K35" s="626" t="str">
        <f>VLOOKUP(J35,Secteurs!$A$2:$C$4,3)</f>
        <v>Félix OVOURA</v>
      </c>
      <c r="L35" s="470">
        <v>0.5</v>
      </c>
      <c r="M35" s="471"/>
      <c r="N35" s="471"/>
      <c r="O35" s="471"/>
      <c r="P35" s="471">
        <v>0.5</v>
      </c>
      <c r="Q35" s="472"/>
      <c r="R35" s="630">
        <f t="shared" si="6"/>
        <v>126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126</v>
      </c>
      <c r="W35" s="745">
        <f t="shared" si="0"/>
        <v>0</v>
      </c>
      <c r="X35" s="750">
        <f t="shared" si="7"/>
        <v>252</v>
      </c>
      <c r="Y35" s="598"/>
      <c r="Z35" s="635">
        <f t="shared" si="1"/>
        <v>0</v>
      </c>
      <c r="AA35" s="724"/>
      <c r="AB35" s="739" t="s">
        <v>401</v>
      </c>
      <c r="AC35" s="739" t="s">
        <v>402</v>
      </c>
      <c r="AD35" s="739" t="s">
        <v>403</v>
      </c>
      <c r="AE35" s="740" t="s">
        <v>404</v>
      </c>
      <c r="AF35" s="740" t="s">
        <v>405</v>
      </c>
      <c r="AG35" s="740" t="s">
        <v>406</v>
      </c>
      <c r="AH35" s="741" t="s">
        <v>606</v>
      </c>
      <c r="AI35" s="740" t="s">
        <v>407</v>
      </c>
      <c r="AJ35" s="742" t="s">
        <v>408</v>
      </c>
      <c r="AK35" s="742" t="s">
        <v>409</v>
      </c>
    </row>
    <row r="36" spans="1:37" ht="18.75" customHeight="1">
      <c r="A36" s="617">
        <f t="shared" si="3"/>
        <v>1</v>
      </c>
      <c r="B36" s="725" t="s">
        <v>96</v>
      </c>
      <c r="C36" s="725" t="s">
        <v>612</v>
      </c>
      <c r="D36" s="645" t="s">
        <v>35</v>
      </c>
      <c r="E36" s="620" t="s">
        <v>36</v>
      </c>
      <c r="F36" s="621">
        <v>22</v>
      </c>
      <c r="G36" s="622">
        <f t="shared" si="4"/>
        <v>154</v>
      </c>
      <c r="H36" s="623">
        <v>46185</v>
      </c>
      <c r="I36" s="624">
        <f t="shared" ca="1" si="5"/>
        <v>123</v>
      </c>
      <c r="J36" s="625">
        <v>3</v>
      </c>
      <c r="K36" s="626" t="str">
        <f>VLOOKUP(J36,Secteurs!$A$2:$C$4,3)</f>
        <v>Armel SOKAMBA</v>
      </c>
      <c r="L36" s="470">
        <v>0.5</v>
      </c>
      <c r="M36" s="471"/>
      <c r="N36" s="471">
        <v>0.5</v>
      </c>
      <c r="O36" s="471"/>
      <c r="P36" s="471"/>
      <c r="Q36" s="472"/>
      <c r="R36" s="630">
        <f t="shared" si="6"/>
        <v>77</v>
      </c>
      <c r="S36" s="631">
        <f t="shared" si="0"/>
        <v>0</v>
      </c>
      <c r="T36" s="631">
        <f t="shared" si="0"/>
        <v>77</v>
      </c>
      <c r="U36" s="640">
        <f t="shared" si="0"/>
        <v>0</v>
      </c>
      <c r="V36" s="640">
        <f t="shared" si="0"/>
        <v>0</v>
      </c>
      <c r="W36" s="745">
        <f t="shared" si="0"/>
        <v>0</v>
      </c>
      <c r="X36" s="750">
        <f t="shared" si="7"/>
        <v>154</v>
      </c>
      <c r="Y36" s="598"/>
      <c r="Z36" s="635">
        <f t="shared" si="1"/>
        <v>0</v>
      </c>
      <c r="AA36" s="590" t="s">
        <v>410</v>
      </c>
      <c r="AB36" s="760">
        <v>29500</v>
      </c>
      <c r="AC36" s="760">
        <v>29000</v>
      </c>
      <c r="AD36" s="760">
        <v>28500</v>
      </c>
      <c r="AE36" s="760">
        <v>28000</v>
      </c>
      <c r="AF36" s="760">
        <v>28000</v>
      </c>
      <c r="AG36" s="760">
        <v>28000</v>
      </c>
      <c r="AH36" s="760">
        <v>28000</v>
      </c>
      <c r="AI36" s="760">
        <v>27000</v>
      </c>
      <c r="AJ36" s="760">
        <v>28500</v>
      </c>
      <c r="AK36" s="760">
        <v>27000</v>
      </c>
    </row>
    <row r="37" spans="1:37" ht="18.75" customHeight="1">
      <c r="A37" s="617">
        <f t="shared" si="3"/>
        <v>1</v>
      </c>
      <c r="B37" s="726" t="s">
        <v>321</v>
      </c>
      <c r="C37" s="726" t="s">
        <v>612</v>
      </c>
      <c r="D37" s="650" t="s">
        <v>348</v>
      </c>
      <c r="E37" s="620" t="s">
        <v>36</v>
      </c>
      <c r="F37" s="621">
        <v>6</v>
      </c>
      <c r="G37" s="622">
        <f t="shared" si="4"/>
        <v>42</v>
      </c>
      <c r="H37" s="424">
        <v>46184</v>
      </c>
      <c r="I37" s="624">
        <f t="shared" ca="1" si="5"/>
        <v>124</v>
      </c>
      <c r="J37" s="625">
        <v>3</v>
      </c>
      <c r="K37" s="626" t="str">
        <f>VLOOKUP(J37,Secteurs!$A$2:$C$4,3)</f>
        <v>Armel SOKAMBA</v>
      </c>
      <c r="L37" s="470">
        <v>1</v>
      </c>
      <c r="M37" s="471"/>
      <c r="N37" s="471"/>
      <c r="O37" s="471"/>
      <c r="P37" s="471"/>
      <c r="Q37" s="472"/>
      <c r="R37" s="630">
        <f t="shared" si="6"/>
        <v>42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0</v>
      </c>
      <c r="X37" s="750">
        <f t="shared" si="7"/>
        <v>42</v>
      </c>
      <c r="Y37" s="598"/>
      <c r="Z37" s="635">
        <f t="shared" si="1"/>
        <v>0</v>
      </c>
      <c r="AA37" s="722" t="s">
        <v>411</v>
      </c>
      <c r="AB37" s="738" t="s">
        <v>24</v>
      </c>
      <c r="AC37" s="738" t="s">
        <v>607</v>
      </c>
      <c r="AD37" s="738"/>
      <c r="AE37" s="738"/>
      <c r="AF37" s="738"/>
      <c r="AG37" s="738" t="s">
        <v>413</v>
      </c>
      <c r="AH37" s="738" t="s">
        <v>413</v>
      </c>
      <c r="AI37" s="738"/>
      <c r="AJ37" s="738"/>
      <c r="AK37" s="738"/>
    </row>
    <row r="38" spans="1:37" ht="18.75" customHeight="1">
      <c r="A38" s="617">
        <f t="shared" si="3"/>
        <v>1</v>
      </c>
      <c r="B38" s="727" t="s">
        <v>102</v>
      </c>
      <c r="C38" s="727" t="s">
        <v>612</v>
      </c>
      <c r="D38" s="650" t="s">
        <v>348</v>
      </c>
      <c r="E38" s="620" t="s">
        <v>36</v>
      </c>
      <c r="F38" s="621">
        <v>24</v>
      </c>
      <c r="G38" s="622">
        <f t="shared" si="4"/>
        <v>168</v>
      </c>
      <c r="H38" s="424">
        <v>46177</v>
      </c>
      <c r="I38" s="624">
        <f t="shared" ca="1" si="5"/>
        <v>131</v>
      </c>
      <c r="J38" s="625">
        <v>2</v>
      </c>
      <c r="K38" s="626" t="str">
        <f>VLOOKUP(J38,Secteurs!$A$2:$C$4,3)</f>
        <v>Félix OVOURA</v>
      </c>
      <c r="L38" s="470"/>
      <c r="M38" s="471"/>
      <c r="N38" s="471"/>
      <c r="O38" s="471"/>
      <c r="P38" s="471"/>
      <c r="Q38" s="472">
        <v>1</v>
      </c>
      <c r="R38" s="630">
        <f t="shared" si="6"/>
        <v>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168</v>
      </c>
      <c r="X38" s="750">
        <f t="shared" si="7"/>
        <v>168</v>
      </c>
      <c r="Y38" s="598"/>
      <c r="Z38" s="635">
        <f t="shared" si="1"/>
        <v>0</v>
      </c>
      <c r="AA38" s="307"/>
    </row>
    <row r="39" spans="1:37" ht="18.75" customHeight="1">
      <c r="A39" s="617">
        <f t="shared" si="3"/>
        <v>1</v>
      </c>
      <c r="B39" s="727" t="s">
        <v>106</v>
      </c>
      <c r="C39" s="727" t="s">
        <v>612</v>
      </c>
      <c r="D39" s="650" t="s">
        <v>348</v>
      </c>
      <c r="E39" s="620" t="s">
        <v>36</v>
      </c>
      <c r="F39" s="621">
        <v>10</v>
      </c>
      <c r="G39" s="622">
        <f t="shared" si="4"/>
        <v>70</v>
      </c>
      <c r="H39" s="424">
        <v>46175</v>
      </c>
      <c r="I39" s="624">
        <f t="shared" ca="1" si="5"/>
        <v>133</v>
      </c>
      <c r="J39" s="625">
        <v>2</v>
      </c>
      <c r="K39" s="626" t="str">
        <f>VLOOKUP(J39,Secteurs!$A$2:$C$4,3)</f>
        <v>Félix OVOURA</v>
      </c>
      <c r="L39" s="470">
        <v>1</v>
      </c>
      <c r="M39" s="471"/>
      <c r="N39" s="471"/>
      <c r="O39" s="471"/>
      <c r="P39" s="471"/>
      <c r="Q39" s="472"/>
      <c r="R39" s="630">
        <f t="shared" si="6"/>
        <v>70</v>
      </c>
      <c r="S39" s="631">
        <f t="shared" si="6"/>
        <v>0</v>
      </c>
      <c r="T39" s="631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70</v>
      </c>
      <c r="Y39" s="598"/>
      <c r="Z39" s="635">
        <f t="shared" si="1"/>
        <v>0</v>
      </c>
      <c r="AA39" s="307"/>
      <c r="AB39" s="892" t="s">
        <v>396</v>
      </c>
      <c r="AC39" s="893"/>
      <c r="AD39" s="893"/>
      <c r="AE39" s="893"/>
      <c r="AF39" s="893"/>
      <c r="AG39" s="893"/>
      <c r="AH39" s="893"/>
      <c r="AI39" s="894"/>
    </row>
    <row r="40" spans="1:37" ht="18.75" customHeight="1">
      <c r="A40" s="617">
        <f t="shared" si="3"/>
        <v>1</v>
      </c>
      <c r="B40" s="727" t="s">
        <v>108</v>
      </c>
      <c r="C40" s="727"/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46178</v>
      </c>
      <c r="I40" s="624">
        <f t="shared" ca="1" si="5"/>
        <v>130</v>
      </c>
      <c r="J40" s="625">
        <v>1</v>
      </c>
      <c r="K40" s="626" t="str">
        <f>VLOOKUP(J40,Secteurs!$A$2:$C$4,3)</f>
        <v>Alexis MABOUNDA</v>
      </c>
      <c r="L40" s="470">
        <v>1</v>
      </c>
      <c r="M40" s="471"/>
      <c r="N40" s="471"/>
      <c r="O40" s="471"/>
      <c r="P40" s="471"/>
      <c r="Q40" s="472"/>
      <c r="R40" s="752">
        <f t="shared" si="6"/>
        <v>35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  <c r="AB40" s="900"/>
      <c r="AC40" s="901"/>
      <c r="AD40" s="901"/>
      <c r="AE40" s="901"/>
      <c r="AF40" s="901"/>
      <c r="AG40" s="901"/>
      <c r="AH40" s="901"/>
      <c r="AI40" s="902"/>
    </row>
    <row r="41" spans="1:37" ht="18.75" customHeight="1">
      <c r="A41" s="617">
        <f t="shared" si="3"/>
        <v>1</v>
      </c>
      <c r="B41" s="727" t="s">
        <v>111</v>
      </c>
      <c r="C41" s="727" t="s">
        <v>612</v>
      </c>
      <c r="D41" s="650" t="s">
        <v>348</v>
      </c>
      <c r="E41" s="620" t="s">
        <v>36</v>
      </c>
      <c r="F41" s="621">
        <v>6</v>
      </c>
      <c r="G41" s="622">
        <f t="shared" si="4"/>
        <v>42</v>
      </c>
      <c r="H41" s="424">
        <v>46176</v>
      </c>
      <c r="I41" s="624">
        <f t="shared" ca="1" si="5"/>
        <v>132</v>
      </c>
      <c r="J41" s="625">
        <v>2</v>
      </c>
      <c r="K41" s="626" t="str">
        <f>VLOOKUP(J41,Secteurs!$A$2:$C$4,3)</f>
        <v>Félix OVOURA</v>
      </c>
      <c r="L41" s="470"/>
      <c r="M41" s="471"/>
      <c r="N41" s="471"/>
      <c r="O41" s="471"/>
      <c r="P41" s="471">
        <v>1</v>
      </c>
      <c r="Q41" s="472"/>
      <c r="R41" s="630">
        <f t="shared" si="6"/>
        <v>0</v>
      </c>
      <c r="S41" s="631">
        <f t="shared" si="6"/>
        <v>0</v>
      </c>
      <c r="T41" s="631">
        <f t="shared" si="6"/>
        <v>0</v>
      </c>
      <c r="U41" s="640">
        <f t="shared" si="6"/>
        <v>0</v>
      </c>
      <c r="V41" s="640">
        <f t="shared" si="6"/>
        <v>42</v>
      </c>
      <c r="W41" s="745">
        <f t="shared" si="6"/>
        <v>0</v>
      </c>
      <c r="X41" s="750">
        <f t="shared" si="7"/>
        <v>42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8" t="s">
        <v>114</v>
      </c>
      <c r="C42" s="728" t="s">
        <v>612</v>
      </c>
      <c r="D42" s="650" t="s">
        <v>348</v>
      </c>
      <c r="E42" s="620" t="s">
        <v>116</v>
      </c>
      <c r="F42" s="621">
        <v>13</v>
      </c>
      <c r="G42" s="622">
        <f t="shared" si="4"/>
        <v>91</v>
      </c>
      <c r="H42" s="623">
        <v>46176</v>
      </c>
      <c r="I42" s="624">
        <f t="shared" ca="1" si="5"/>
        <v>132</v>
      </c>
      <c r="J42" s="625">
        <v>1</v>
      </c>
      <c r="K42" s="626" t="str">
        <f>VLOOKUP(J42,Secteurs!$A$2:$C$4,3)</f>
        <v>Alexis MABOUNDA</v>
      </c>
      <c r="L42" s="470"/>
      <c r="M42" s="471"/>
      <c r="N42" s="471"/>
      <c r="O42" s="471"/>
      <c r="P42" s="471"/>
      <c r="Q42" s="472">
        <v>1</v>
      </c>
      <c r="R42" s="752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640">
        <f t="shared" si="6"/>
        <v>0</v>
      </c>
      <c r="W42" s="745">
        <f t="shared" si="6"/>
        <v>91</v>
      </c>
      <c r="X42" s="750">
        <f t="shared" si="7"/>
        <v>91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414</v>
      </c>
      <c r="C43" s="726" t="s">
        <v>612</v>
      </c>
      <c r="D43" s="650" t="s">
        <v>120</v>
      </c>
      <c r="E43" s="620" t="s">
        <v>116</v>
      </c>
      <c r="F43" s="621">
        <v>60</v>
      </c>
      <c r="G43" s="622">
        <f t="shared" si="4"/>
        <v>420</v>
      </c>
      <c r="H43" s="424">
        <v>46184</v>
      </c>
      <c r="I43" s="624">
        <f t="shared" ca="1" si="5"/>
        <v>124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105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105</v>
      </c>
      <c r="W43" s="745">
        <f t="shared" si="6"/>
        <v>210</v>
      </c>
      <c r="X43" s="750">
        <f t="shared" si="7"/>
        <v>420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361</v>
      </c>
      <c r="C44" s="726" t="s">
        <v>612</v>
      </c>
      <c r="D44" s="650" t="s">
        <v>120</v>
      </c>
      <c r="E44" s="620" t="s">
        <v>116</v>
      </c>
      <c r="F44" s="621">
        <v>46</v>
      </c>
      <c r="G44" s="622">
        <f t="shared" si="4"/>
        <v>322</v>
      </c>
      <c r="H44" s="424">
        <v>46184</v>
      </c>
      <c r="I44" s="624">
        <f t="shared" ca="1" si="5"/>
        <v>124</v>
      </c>
      <c r="J44" s="625">
        <v>3</v>
      </c>
      <c r="K44" s="626" t="str">
        <f>VLOOKUP(J44,Secteurs!$A$2:$C$4,3)</f>
        <v>Armel SOKAMBA</v>
      </c>
      <c r="L44" s="470">
        <v>0.25</v>
      </c>
      <c r="M44" s="471"/>
      <c r="N44" s="471"/>
      <c r="O44" s="471"/>
      <c r="P44" s="471">
        <v>0.25</v>
      </c>
      <c r="Q44" s="472">
        <v>0.5</v>
      </c>
      <c r="R44" s="630">
        <f t="shared" si="6"/>
        <v>80.5</v>
      </c>
      <c r="S44" s="631">
        <f t="shared" si="6"/>
        <v>0</v>
      </c>
      <c r="T44" s="631">
        <f t="shared" si="6"/>
        <v>0</v>
      </c>
      <c r="U44" s="640">
        <f t="shared" si="6"/>
        <v>0</v>
      </c>
      <c r="V44" s="640">
        <f t="shared" si="6"/>
        <v>80.5</v>
      </c>
      <c r="W44" s="745">
        <f t="shared" si="6"/>
        <v>161</v>
      </c>
      <c r="X44" s="750">
        <f t="shared" si="7"/>
        <v>322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417</v>
      </c>
      <c r="C45" s="726" t="s">
        <v>612</v>
      </c>
      <c r="D45" s="650" t="s">
        <v>120</v>
      </c>
      <c r="E45" s="620" t="s">
        <v>116</v>
      </c>
      <c r="F45" s="621">
        <v>40</v>
      </c>
      <c r="G45" s="622">
        <f t="shared" si="4"/>
        <v>280</v>
      </c>
      <c r="H45" s="424">
        <v>46184</v>
      </c>
      <c r="I45" s="624">
        <f ca="1">+IF(A45=1,(+TODAY())-H45,"Sans objet")</f>
        <v>124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0.25</v>
      </c>
      <c r="O45" s="471"/>
      <c r="P45" s="471"/>
      <c r="Q45" s="472">
        <v>0.25</v>
      </c>
      <c r="R45" s="630">
        <f t="shared" si="6"/>
        <v>140</v>
      </c>
      <c r="S45" s="631">
        <f t="shared" si="6"/>
        <v>0</v>
      </c>
      <c r="T45" s="631">
        <f t="shared" si="6"/>
        <v>70</v>
      </c>
      <c r="U45" s="640">
        <f t="shared" si="6"/>
        <v>0</v>
      </c>
      <c r="V45" s="640">
        <f t="shared" si="6"/>
        <v>0</v>
      </c>
      <c r="W45" s="745">
        <f t="shared" si="6"/>
        <v>70</v>
      </c>
      <c r="X45" s="750">
        <f t="shared" si="7"/>
        <v>280</v>
      </c>
      <c r="Y45" s="598"/>
      <c r="Z45" s="635">
        <f t="shared" si="1"/>
        <v>0</v>
      </c>
    </row>
    <row r="46" spans="1:37" ht="18.75" customHeight="1">
      <c r="A46" s="617">
        <f t="shared" si="3"/>
        <v>1</v>
      </c>
      <c r="B46" s="726" t="s">
        <v>395</v>
      </c>
      <c r="C46" s="726" t="s">
        <v>612</v>
      </c>
      <c r="D46" s="650" t="s">
        <v>120</v>
      </c>
      <c r="E46" s="620" t="s">
        <v>116</v>
      </c>
      <c r="F46" s="621">
        <v>20</v>
      </c>
      <c r="G46" s="622">
        <f t="shared" si="4"/>
        <v>140</v>
      </c>
      <c r="H46" s="623">
        <v>46185</v>
      </c>
      <c r="I46" s="624">
        <f t="shared" ca="1" si="5"/>
        <v>123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>
        <v>0.5</v>
      </c>
      <c r="O46" s="471">
        <v>0.5</v>
      </c>
      <c r="P46" s="471"/>
      <c r="Q46" s="472"/>
      <c r="R46" s="630">
        <f t="shared" si="6"/>
        <v>70</v>
      </c>
      <c r="S46" s="631">
        <f t="shared" si="6"/>
        <v>0</v>
      </c>
      <c r="T46" s="631">
        <f t="shared" si="6"/>
        <v>70</v>
      </c>
      <c r="U46" s="640">
        <f t="shared" si="6"/>
        <v>70</v>
      </c>
      <c r="V46" s="640">
        <f t="shared" si="6"/>
        <v>0</v>
      </c>
      <c r="W46" s="745">
        <f t="shared" si="6"/>
        <v>0</v>
      </c>
      <c r="X46" s="750">
        <f t="shared" si="7"/>
        <v>210</v>
      </c>
      <c r="Y46" s="598"/>
      <c r="Z46" s="635">
        <f t="shared" si="1"/>
        <v>70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6" t="s">
        <v>363</v>
      </c>
      <c r="C47" s="726" t="s">
        <v>612</v>
      </c>
      <c r="D47" s="650" t="s">
        <v>120</v>
      </c>
      <c r="E47" s="620" t="s">
        <v>116</v>
      </c>
      <c r="F47" s="621">
        <v>44</v>
      </c>
      <c r="G47" s="622">
        <f t="shared" si="4"/>
        <v>308</v>
      </c>
      <c r="H47" s="424">
        <v>46184</v>
      </c>
      <c r="I47" s="624">
        <f t="shared" ca="1" si="5"/>
        <v>124</v>
      </c>
      <c r="J47" s="625">
        <v>3</v>
      </c>
      <c r="K47" s="626" t="str">
        <f>VLOOKUP(J47,Secteurs!$A$2:$C$4,3)</f>
        <v>Armel SOKAMBA</v>
      </c>
      <c r="L47" s="470">
        <v>0.25</v>
      </c>
      <c r="M47" s="471"/>
      <c r="N47" s="471">
        <v>0.25</v>
      </c>
      <c r="O47" s="471"/>
      <c r="P47" s="471"/>
      <c r="Q47" s="472">
        <v>0.5</v>
      </c>
      <c r="R47" s="630">
        <f t="shared" si="6"/>
        <v>77</v>
      </c>
      <c r="S47" s="631">
        <f t="shared" si="6"/>
        <v>0</v>
      </c>
      <c r="T47" s="631">
        <f t="shared" si="6"/>
        <v>77</v>
      </c>
      <c r="U47" s="640">
        <f t="shared" si="6"/>
        <v>0</v>
      </c>
      <c r="V47" s="640">
        <f t="shared" si="6"/>
        <v>0</v>
      </c>
      <c r="W47" s="745">
        <f t="shared" si="6"/>
        <v>154</v>
      </c>
      <c r="X47" s="750">
        <f t="shared" si="7"/>
        <v>308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125</v>
      </c>
      <c r="C48" s="728" t="s">
        <v>612</v>
      </c>
      <c r="D48" s="650" t="s">
        <v>120</v>
      </c>
      <c r="E48" s="620" t="s">
        <v>36</v>
      </c>
      <c r="F48" s="621">
        <v>8</v>
      </c>
      <c r="G48" s="622">
        <f t="shared" si="4"/>
        <v>56</v>
      </c>
      <c r="H48" s="623">
        <v>46177</v>
      </c>
      <c r="I48" s="624">
        <f t="shared" ca="1" si="5"/>
        <v>131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>
        <v>0.5</v>
      </c>
      <c r="O48" s="471"/>
      <c r="P48" s="471"/>
      <c r="Q48" s="472"/>
      <c r="R48" s="752">
        <f t="shared" si="6"/>
        <v>28</v>
      </c>
      <c r="S48" s="640">
        <f t="shared" si="6"/>
        <v>0</v>
      </c>
      <c r="T48" s="640">
        <f t="shared" si="6"/>
        <v>28</v>
      </c>
      <c r="U48" s="640">
        <f t="shared" si="6"/>
        <v>0</v>
      </c>
      <c r="V48" s="640">
        <f t="shared" si="6"/>
        <v>0</v>
      </c>
      <c r="W48" s="745">
        <f t="shared" si="6"/>
        <v>0</v>
      </c>
      <c r="X48" s="750">
        <f t="shared" si="7"/>
        <v>56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ht="18.75" customHeight="1">
      <c r="A49" s="617">
        <f t="shared" si="3"/>
        <v>1</v>
      </c>
      <c r="B49" s="728" t="s">
        <v>126</v>
      </c>
      <c r="C49" s="728" t="s">
        <v>612</v>
      </c>
      <c r="D49" s="650" t="s">
        <v>120</v>
      </c>
      <c r="E49" s="620" t="s">
        <v>36</v>
      </c>
      <c r="F49" s="621">
        <v>14</v>
      </c>
      <c r="G49" s="622">
        <f t="shared" si="4"/>
        <v>98</v>
      </c>
      <c r="H49" s="623">
        <v>46177</v>
      </c>
      <c r="I49" s="624">
        <f t="shared" ca="1" si="5"/>
        <v>131</v>
      </c>
      <c r="J49" s="625">
        <v>1</v>
      </c>
      <c r="K49" s="626" t="str">
        <f>VLOOKUP(J49,Secteurs!$A$2:$C$4,3)</f>
        <v>Alexis MABOUNDA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49</v>
      </c>
      <c r="S49" s="631">
        <f t="shared" si="6"/>
        <v>0</v>
      </c>
      <c r="T49" s="631">
        <f t="shared" si="6"/>
        <v>49</v>
      </c>
      <c r="U49" s="640">
        <f t="shared" si="6"/>
        <v>0</v>
      </c>
      <c r="V49" s="640">
        <f t="shared" si="6"/>
        <v>0</v>
      </c>
      <c r="W49" s="745">
        <f t="shared" si="6"/>
        <v>0</v>
      </c>
      <c r="X49" s="750">
        <f t="shared" si="7"/>
        <v>98</v>
      </c>
      <c r="Y49" s="598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</row>
    <row r="50" spans="1:73" s="323" customFormat="1" ht="18.75" customHeight="1">
      <c r="A50" s="617">
        <f t="shared" si="3"/>
        <v>1</v>
      </c>
      <c r="B50" s="728" t="s">
        <v>127</v>
      </c>
      <c r="C50" s="728" t="s">
        <v>612</v>
      </c>
      <c r="D50" s="650" t="s">
        <v>120</v>
      </c>
      <c r="E50" s="620" t="s">
        <v>36</v>
      </c>
      <c r="F50" s="621">
        <v>20</v>
      </c>
      <c r="G50" s="622">
        <f t="shared" si="4"/>
        <v>140</v>
      </c>
      <c r="H50" s="424">
        <v>46178</v>
      </c>
      <c r="I50" s="624">
        <f t="shared" ca="1" si="5"/>
        <v>130</v>
      </c>
      <c r="J50" s="625">
        <v>2</v>
      </c>
      <c r="K50" s="626" t="str">
        <f>VLOOKUP(J50,Secteurs!$A$2:$C$4,3)</f>
        <v>Félix OVOURA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70</v>
      </c>
      <c r="S50" s="631">
        <f t="shared" si="6"/>
        <v>0</v>
      </c>
      <c r="T50" s="631">
        <f t="shared" si="6"/>
        <v>0</v>
      </c>
      <c r="U50" s="640">
        <f>+$G50*O50</f>
        <v>0</v>
      </c>
      <c r="V50" s="640">
        <f t="shared" si="6"/>
        <v>0</v>
      </c>
      <c r="W50" s="745">
        <f t="shared" si="6"/>
        <v>70</v>
      </c>
      <c r="X50" s="750">
        <f t="shared" si="7"/>
        <v>140</v>
      </c>
      <c r="Y50" s="653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 ht="18.75" customHeight="1">
      <c r="A51" s="617">
        <f t="shared" si="3"/>
        <v>1</v>
      </c>
      <c r="B51" s="726" t="s">
        <v>128</v>
      </c>
      <c r="C51" s="726" t="s">
        <v>612</v>
      </c>
      <c r="D51" s="654" t="s">
        <v>120</v>
      </c>
      <c r="E51" s="620" t="s">
        <v>36</v>
      </c>
      <c r="F51" s="621">
        <v>26</v>
      </c>
      <c r="G51" s="622">
        <f t="shared" si="4"/>
        <v>182</v>
      </c>
      <c r="H51" s="424">
        <v>46178</v>
      </c>
      <c r="I51" s="624">
        <f t="shared" ca="1" si="5"/>
        <v>130</v>
      </c>
      <c r="J51" s="625">
        <v>1</v>
      </c>
      <c r="K51" s="626" t="str">
        <f>VLOOKUP(J51,Secteurs!$A$2:$C$4,3)</f>
        <v>Alexis MABOUNDA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91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91</v>
      </c>
      <c r="X51" s="750">
        <f t="shared" si="7"/>
        <v>182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130</v>
      </c>
      <c r="C52" s="726" t="s">
        <v>612</v>
      </c>
      <c r="D52" s="654" t="s">
        <v>120</v>
      </c>
      <c r="E52" s="620" t="s">
        <v>36</v>
      </c>
      <c r="F52" s="621">
        <v>16</v>
      </c>
      <c r="G52" s="622">
        <f t="shared" si="4"/>
        <v>112</v>
      </c>
      <c r="H52" s="623">
        <v>46185</v>
      </c>
      <c r="I52" s="624">
        <f t="shared" ca="1" si="5"/>
        <v>123</v>
      </c>
      <c r="J52" s="625">
        <v>3</v>
      </c>
      <c r="K52" s="626" t="str">
        <f>VLOOKUP(J52,Secteurs!$A$2:$C$4,3)</f>
        <v>Armel SOKAMBA</v>
      </c>
      <c r="L52" s="470">
        <v>0.5</v>
      </c>
      <c r="M52" s="471"/>
      <c r="N52" s="471"/>
      <c r="O52" s="471"/>
      <c r="P52" s="471"/>
      <c r="Q52" s="472">
        <v>0.5</v>
      </c>
      <c r="R52" s="630">
        <f t="shared" si="6"/>
        <v>56</v>
      </c>
      <c r="S52" s="631">
        <f t="shared" si="6"/>
        <v>0</v>
      </c>
      <c r="T52" s="631">
        <f t="shared" si="6"/>
        <v>0</v>
      </c>
      <c r="U52" s="640">
        <f t="shared" si="6"/>
        <v>0</v>
      </c>
      <c r="V52" s="640">
        <f t="shared" si="6"/>
        <v>0</v>
      </c>
      <c r="W52" s="745">
        <f t="shared" si="6"/>
        <v>56</v>
      </c>
      <c r="X52" s="750">
        <f t="shared" si="7"/>
        <v>112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131</v>
      </c>
      <c r="C53" s="726" t="s">
        <v>612</v>
      </c>
      <c r="D53" s="650" t="s">
        <v>120</v>
      </c>
      <c r="E53" s="620" t="s">
        <v>36</v>
      </c>
      <c r="F53" s="621">
        <v>26</v>
      </c>
      <c r="G53" s="622">
        <f t="shared" si="4"/>
        <v>182</v>
      </c>
      <c r="H53" s="623">
        <v>46185</v>
      </c>
      <c r="I53" s="624">
        <f t="shared" ca="1" si="5"/>
        <v>123</v>
      </c>
      <c r="J53" s="625">
        <v>3</v>
      </c>
      <c r="K53" s="626" t="str">
        <f>VLOOKUP(J53,Secteurs!$A$2:$C$4,3)</f>
        <v>Armel SOKAMBA</v>
      </c>
      <c r="L53" s="470"/>
      <c r="M53" s="471"/>
      <c r="N53" s="471"/>
      <c r="O53" s="471">
        <v>0.5</v>
      </c>
      <c r="P53" s="471"/>
      <c r="Q53" s="472">
        <v>0.5</v>
      </c>
      <c r="R53" s="630">
        <f t="shared" si="6"/>
        <v>0</v>
      </c>
      <c r="S53" s="631">
        <f t="shared" si="6"/>
        <v>0</v>
      </c>
      <c r="T53" s="631">
        <f t="shared" si="6"/>
        <v>0</v>
      </c>
      <c r="U53" s="640">
        <f t="shared" si="6"/>
        <v>91</v>
      </c>
      <c r="V53" s="640">
        <f t="shared" si="6"/>
        <v>0</v>
      </c>
      <c r="W53" s="745">
        <f t="shared" si="6"/>
        <v>91</v>
      </c>
      <c r="X53" s="750">
        <f t="shared" si="7"/>
        <v>182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6" t="s">
        <v>339</v>
      </c>
      <c r="C54" s="726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46133</v>
      </c>
      <c r="I54" s="624">
        <f t="shared" ca="1" si="5"/>
        <v>175</v>
      </c>
      <c r="J54" s="625">
        <v>3</v>
      </c>
      <c r="K54" s="626" t="str">
        <f>VLOOKUP(J54,Secteurs!$A$2:$C$4,3)</f>
        <v>Armel SOKAMBA</v>
      </c>
      <c r="L54" s="470">
        <v>0.25</v>
      </c>
      <c r="M54" s="471"/>
      <c r="N54" s="471">
        <v>0.25</v>
      </c>
      <c r="O54" s="471"/>
      <c r="P54" s="471">
        <v>0.5</v>
      </c>
      <c r="Q54" s="472"/>
      <c r="R54" s="630">
        <f t="shared" si="6"/>
        <v>31.5</v>
      </c>
      <c r="S54" s="631">
        <f t="shared" si="6"/>
        <v>0</v>
      </c>
      <c r="T54" s="631">
        <f t="shared" si="6"/>
        <v>31.5</v>
      </c>
      <c r="U54" s="640">
        <f t="shared" si="6"/>
        <v>0</v>
      </c>
      <c r="V54" s="640">
        <f t="shared" si="6"/>
        <v>63</v>
      </c>
      <c r="W54" s="745">
        <f t="shared" si="6"/>
        <v>0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133</v>
      </c>
      <c r="C55" s="728" t="s">
        <v>612</v>
      </c>
      <c r="D55" s="650" t="s">
        <v>120</v>
      </c>
      <c r="E55" s="620" t="s">
        <v>36</v>
      </c>
      <c r="F55" s="621">
        <v>18</v>
      </c>
      <c r="G55" s="622">
        <f t="shared" si="4"/>
        <v>126</v>
      </c>
      <c r="H55" s="424">
        <v>46168</v>
      </c>
      <c r="I55" s="624">
        <f t="shared" ca="1" si="5"/>
        <v>140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/>
      <c r="Q55" s="472">
        <v>0.5</v>
      </c>
      <c r="R55" s="630">
        <f t="shared" si="6"/>
        <v>63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63</v>
      </c>
      <c r="X55" s="750">
        <f t="shared" si="7"/>
        <v>126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322</v>
      </c>
      <c r="C56" s="728" t="s">
        <v>612</v>
      </c>
      <c r="D56" s="650" t="s">
        <v>120</v>
      </c>
      <c r="E56" s="620" t="s">
        <v>116</v>
      </c>
      <c r="F56" s="621">
        <v>30</v>
      </c>
      <c r="G56" s="622">
        <f t="shared" si="4"/>
        <v>210</v>
      </c>
      <c r="H56" s="424">
        <v>46178</v>
      </c>
      <c r="I56" s="624">
        <f t="shared" ca="1" si="5"/>
        <v>130</v>
      </c>
      <c r="J56" s="625">
        <v>2</v>
      </c>
      <c r="K56" s="626" t="str">
        <f>VLOOKUP(J56,Secteurs!$A$2:$C$4,3)</f>
        <v>Félix OVOURA</v>
      </c>
      <c r="L56" s="470">
        <v>0.5</v>
      </c>
      <c r="M56" s="471">
        <v>0.25</v>
      </c>
      <c r="N56" s="471"/>
      <c r="O56" s="471"/>
      <c r="P56" s="471">
        <v>0.25</v>
      </c>
      <c r="Q56" s="472"/>
      <c r="R56" s="630">
        <f t="shared" si="6"/>
        <v>105</v>
      </c>
      <c r="S56" s="631">
        <f t="shared" si="6"/>
        <v>52.5</v>
      </c>
      <c r="T56" s="631">
        <f t="shared" si="6"/>
        <v>0</v>
      </c>
      <c r="U56" s="640">
        <f t="shared" si="6"/>
        <v>0</v>
      </c>
      <c r="V56" s="640">
        <f t="shared" si="6"/>
        <v>52.5</v>
      </c>
      <c r="W56" s="745">
        <f t="shared" si="6"/>
        <v>0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8" t="s">
        <v>135</v>
      </c>
      <c r="C57" s="728" t="s">
        <v>612</v>
      </c>
      <c r="D57" s="650" t="s">
        <v>120</v>
      </c>
      <c r="E57" s="644" t="s">
        <v>116</v>
      </c>
      <c r="F57" s="621">
        <v>36</v>
      </c>
      <c r="G57" s="622">
        <f t="shared" si="4"/>
        <v>252</v>
      </c>
      <c r="H57" s="424">
        <v>46178</v>
      </c>
      <c r="I57" s="624">
        <f t="shared" ca="1" si="5"/>
        <v>130</v>
      </c>
      <c r="J57" s="625">
        <v>2</v>
      </c>
      <c r="K57" s="626" t="str">
        <f>VLOOKUP(J57,Secteurs!$A$2:$C$4,3)</f>
        <v>Félix OVOURA</v>
      </c>
      <c r="L57" s="470">
        <v>0.5</v>
      </c>
      <c r="M57" s="471"/>
      <c r="N57" s="471"/>
      <c r="O57" s="471">
        <v>0.25</v>
      </c>
      <c r="P57" s="471"/>
      <c r="Q57" s="472">
        <v>0.25</v>
      </c>
      <c r="R57" s="630">
        <f t="shared" si="6"/>
        <v>126</v>
      </c>
      <c r="S57" s="631">
        <f t="shared" si="6"/>
        <v>0</v>
      </c>
      <c r="T57" s="631">
        <f t="shared" si="6"/>
        <v>0</v>
      </c>
      <c r="U57" s="640">
        <f t="shared" si="6"/>
        <v>63</v>
      </c>
      <c r="V57" s="640">
        <f t="shared" si="6"/>
        <v>0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307"/>
      <c r="AB57" s="107"/>
      <c r="AC57" s="107"/>
      <c r="AD57" s="536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6" t="s">
        <v>136</v>
      </c>
      <c r="C58" s="726" t="s">
        <v>612</v>
      </c>
      <c r="D58" s="650" t="s">
        <v>120</v>
      </c>
      <c r="E58" s="644" t="s">
        <v>36</v>
      </c>
      <c r="F58" s="621">
        <v>34</v>
      </c>
      <c r="G58" s="622">
        <f t="shared" si="4"/>
        <v>238</v>
      </c>
      <c r="H58" s="424">
        <v>46181</v>
      </c>
      <c r="I58" s="624">
        <f t="shared" ca="1" si="5"/>
        <v>127</v>
      </c>
      <c r="J58" s="625">
        <v>3</v>
      </c>
      <c r="K58" s="626" t="str">
        <f>VLOOKUP(J58,Secteurs!$A$2:$C$4,3)</f>
        <v>Armel SOKAMBA</v>
      </c>
      <c r="L58" s="470"/>
      <c r="M58" s="471"/>
      <c r="N58" s="471"/>
      <c r="O58" s="471">
        <v>0.5</v>
      </c>
      <c r="P58" s="471">
        <v>0.5</v>
      </c>
      <c r="Q58" s="472"/>
      <c r="R58" s="630">
        <f t="shared" si="6"/>
        <v>0</v>
      </c>
      <c r="S58" s="631">
        <f t="shared" si="6"/>
        <v>0</v>
      </c>
      <c r="T58" s="631">
        <f t="shared" si="6"/>
        <v>0</v>
      </c>
      <c r="U58" s="640">
        <f t="shared" si="6"/>
        <v>119</v>
      </c>
      <c r="V58" s="640">
        <f t="shared" si="6"/>
        <v>119</v>
      </c>
      <c r="W58" s="745">
        <f t="shared" si="6"/>
        <v>0</v>
      </c>
      <c r="X58" s="750">
        <f t="shared" si="7"/>
        <v>238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387</v>
      </c>
      <c r="C59" s="728" t="s">
        <v>612</v>
      </c>
      <c r="D59" s="650" t="s">
        <v>120</v>
      </c>
      <c r="E59" s="644" t="s">
        <v>116</v>
      </c>
      <c r="F59" s="621">
        <v>36</v>
      </c>
      <c r="G59" s="622">
        <f t="shared" si="4"/>
        <v>252</v>
      </c>
      <c r="H59" s="623">
        <v>46176</v>
      </c>
      <c r="I59" s="624">
        <f t="shared" ca="1" si="5"/>
        <v>132</v>
      </c>
      <c r="J59" s="625">
        <v>1</v>
      </c>
      <c r="K59" s="626" t="str">
        <f>VLOOKUP(J59,Secteurs!$A$2:$C$4,3)</f>
        <v>Alexis MABOUNDA</v>
      </c>
      <c r="L59" s="470">
        <v>0.25</v>
      </c>
      <c r="M59" s="471"/>
      <c r="N59" s="471">
        <v>0.25</v>
      </c>
      <c r="O59" s="471">
        <v>0.25</v>
      </c>
      <c r="P59" s="471"/>
      <c r="Q59" s="472">
        <v>0.25</v>
      </c>
      <c r="R59" s="752">
        <f t="shared" si="6"/>
        <v>63</v>
      </c>
      <c r="S59" s="640">
        <f t="shared" si="6"/>
        <v>0</v>
      </c>
      <c r="T59" s="640">
        <f t="shared" si="6"/>
        <v>63</v>
      </c>
      <c r="U59" s="640">
        <f t="shared" si="6"/>
        <v>63</v>
      </c>
      <c r="V59" s="640">
        <f t="shared" si="6"/>
        <v>0</v>
      </c>
      <c r="W59" s="745">
        <f t="shared" si="6"/>
        <v>63</v>
      </c>
      <c r="X59" s="750">
        <f t="shared" si="7"/>
        <v>252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388</v>
      </c>
      <c r="C60" s="728" t="s">
        <v>612</v>
      </c>
      <c r="D60" s="650" t="s">
        <v>120</v>
      </c>
      <c r="E60" s="644" t="s">
        <v>116</v>
      </c>
      <c r="F60" s="621">
        <v>32</v>
      </c>
      <c r="G60" s="622">
        <f t="shared" si="4"/>
        <v>224</v>
      </c>
      <c r="H60" s="623">
        <v>46176</v>
      </c>
      <c r="I60" s="624">
        <f t="shared" ca="1" si="5"/>
        <v>132</v>
      </c>
      <c r="J60" s="625">
        <v>1</v>
      </c>
      <c r="K60" s="626" t="str">
        <f>VLOOKUP(J60,Secteurs!$A$2:$C$4,3)</f>
        <v>Alexis MABOUNDA</v>
      </c>
      <c r="L60" s="470">
        <v>0.25</v>
      </c>
      <c r="M60" s="471"/>
      <c r="N60" s="471">
        <v>0.25</v>
      </c>
      <c r="O60" s="471"/>
      <c r="P60" s="471">
        <v>0.25</v>
      </c>
      <c r="Q60" s="472">
        <v>0.25</v>
      </c>
      <c r="R60" s="630">
        <f t="shared" si="6"/>
        <v>56</v>
      </c>
      <c r="S60" s="631">
        <f t="shared" si="6"/>
        <v>0</v>
      </c>
      <c r="T60" s="631">
        <f t="shared" si="6"/>
        <v>56</v>
      </c>
      <c r="U60" s="640">
        <f t="shared" si="6"/>
        <v>0</v>
      </c>
      <c r="V60" s="640">
        <f t="shared" si="6"/>
        <v>56</v>
      </c>
      <c r="W60" s="745">
        <f t="shared" si="6"/>
        <v>56</v>
      </c>
      <c r="X60" s="750">
        <f t="shared" si="7"/>
        <v>224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139</v>
      </c>
      <c r="C61" s="728" t="s">
        <v>612</v>
      </c>
      <c r="D61" s="650" t="s">
        <v>120</v>
      </c>
      <c r="E61" s="644" t="s">
        <v>116</v>
      </c>
      <c r="F61" s="621">
        <v>26</v>
      </c>
      <c r="G61" s="622">
        <f t="shared" si="4"/>
        <v>182</v>
      </c>
      <c r="H61" s="623">
        <v>46176</v>
      </c>
      <c r="I61" s="624">
        <f t="shared" ca="1" si="5"/>
        <v>132</v>
      </c>
      <c r="J61" s="625">
        <v>1</v>
      </c>
      <c r="K61" s="626" t="str">
        <f>VLOOKUP(J61,Secteurs!$A$2:$C$4,3)</f>
        <v>Alexis MABOUNDA</v>
      </c>
      <c r="L61" s="470">
        <v>0.5</v>
      </c>
      <c r="M61" s="471"/>
      <c r="N61" s="471">
        <v>0.5</v>
      </c>
      <c r="O61" s="471"/>
      <c r="P61" s="471"/>
      <c r="Q61" s="472"/>
      <c r="R61" s="630">
        <f t="shared" si="6"/>
        <v>91</v>
      </c>
      <c r="S61" s="631">
        <f t="shared" si="6"/>
        <v>0</v>
      </c>
      <c r="T61" s="631">
        <f t="shared" si="6"/>
        <v>91</v>
      </c>
      <c r="U61" s="640">
        <f t="shared" si="6"/>
        <v>0</v>
      </c>
      <c r="V61" s="640">
        <f t="shared" si="6"/>
        <v>0</v>
      </c>
      <c r="W61" s="745">
        <f t="shared" si="6"/>
        <v>0</v>
      </c>
      <c r="X61" s="750">
        <f t="shared" si="7"/>
        <v>182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141</v>
      </c>
      <c r="C62" s="728" t="s">
        <v>612</v>
      </c>
      <c r="D62" s="650" t="s">
        <v>120</v>
      </c>
      <c r="E62" s="644" t="s">
        <v>116</v>
      </c>
      <c r="F62" s="621">
        <v>30</v>
      </c>
      <c r="G62" s="622">
        <f t="shared" si="4"/>
        <v>210</v>
      </c>
      <c r="H62" s="623">
        <v>46177</v>
      </c>
      <c r="I62" s="624">
        <f ca="1">+IF(A62=1,(+TODAY())-H62,"Sans objet")</f>
        <v>131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105</v>
      </c>
      <c r="U62" s="640">
        <f t="shared" si="6"/>
        <v>0</v>
      </c>
      <c r="V62" s="640">
        <f t="shared" si="6"/>
        <v>0</v>
      </c>
      <c r="W62" s="745">
        <f t="shared" si="6"/>
        <v>105</v>
      </c>
      <c r="X62" s="750">
        <f t="shared" si="7"/>
        <v>210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143</v>
      </c>
      <c r="C63" s="728" t="s">
        <v>612</v>
      </c>
      <c r="D63" s="650" t="s">
        <v>120</v>
      </c>
      <c r="E63" s="655" t="s">
        <v>116</v>
      </c>
      <c r="F63" s="621">
        <v>36</v>
      </c>
      <c r="G63" s="622">
        <f t="shared" si="4"/>
        <v>252</v>
      </c>
      <c r="H63" s="623">
        <v>46177</v>
      </c>
      <c r="I63" s="624">
        <f t="shared" ca="1" si="5"/>
        <v>131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126</v>
      </c>
      <c r="U63" s="640">
        <f t="shared" si="6"/>
        <v>0</v>
      </c>
      <c r="V63" s="640">
        <f t="shared" si="6"/>
        <v>0</v>
      </c>
      <c r="W63" s="745">
        <f t="shared" si="6"/>
        <v>126</v>
      </c>
      <c r="X63" s="750">
        <f t="shared" si="7"/>
        <v>252</v>
      </c>
      <c r="Y63" s="598"/>
      <c r="Z63" s="635">
        <f t="shared" si="1"/>
        <v>0</v>
      </c>
      <c r="AA63" s="107"/>
      <c r="AB63" s="107"/>
      <c r="AC63" s="107"/>
      <c r="AD63" s="107"/>
      <c r="AE63" s="107"/>
      <c r="AF63" s="107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145</v>
      </c>
      <c r="C64" s="728" t="s">
        <v>612</v>
      </c>
      <c r="D64" s="650" t="s">
        <v>120</v>
      </c>
      <c r="E64" s="655" t="s">
        <v>116</v>
      </c>
      <c r="F64" s="621">
        <v>26</v>
      </c>
      <c r="G64" s="622">
        <f t="shared" si="4"/>
        <v>182</v>
      </c>
      <c r="H64" s="623">
        <v>46177</v>
      </c>
      <c r="I64" s="624">
        <f t="shared" ca="1" si="5"/>
        <v>131</v>
      </c>
      <c r="J64" s="625">
        <v>1</v>
      </c>
      <c r="K64" s="626" t="str">
        <f>VLOOKUP(J64,Secteurs!$A$2:$C$4,3)</f>
        <v>Alexis MABOUNDA</v>
      </c>
      <c r="L64" s="470"/>
      <c r="M64" s="471"/>
      <c r="N64" s="471">
        <v>0.5</v>
      </c>
      <c r="O64" s="471"/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91</v>
      </c>
      <c r="U64" s="640">
        <f t="shared" si="6"/>
        <v>0</v>
      </c>
      <c r="V64" s="640">
        <f t="shared" si="6"/>
        <v>0</v>
      </c>
      <c r="W64" s="745">
        <f t="shared" si="6"/>
        <v>91</v>
      </c>
      <c r="X64" s="750">
        <f t="shared" si="7"/>
        <v>182</v>
      </c>
      <c r="Y64" s="598"/>
      <c r="Z64" s="635">
        <f t="shared" si="1"/>
        <v>0</v>
      </c>
      <c r="AA64" s="107"/>
      <c r="AB64" s="94"/>
      <c r="AC64" s="94"/>
      <c r="AD64" s="94"/>
      <c r="AE64" s="94"/>
      <c r="AF64" s="94"/>
      <c r="AG64" s="107"/>
      <c r="AH64" s="107"/>
      <c r="AI64" s="107"/>
    </row>
    <row r="65" spans="1:35" ht="18.75" customHeight="1">
      <c r="A65" s="617">
        <f t="shared" si="3"/>
        <v>1</v>
      </c>
      <c r="B65" s="728" t="s">
        <v>146</v>
      </c>
      <c r="C65" s="728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46175</v>
      </c>
      <c r="I65" s="624">
        <f t="shared" ca="1" si="5"/>
        <v>133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7" t="s">
        <v>323</v>
      </c>
      <c r="C66" s="727" t="s">
        <v>612</v>
      </c>
      <c r="D66" s="650" t="s">
        <v>120</v>
      </c>
      <c r="E66" s="644" t="s">
        <v>116</v>
      </c>
      <c r="F66" s="621">
        <v>24</v>
      </c>
      <c r="G66" s="622">
        <f t="shared" si="4"/>
        <v>168</v>
      </c>
      <c r="H66" s="424">
        <v>46177</v>
      </c>
      <c r="I66" s="624">
        <f t="shared" ca="1" si="5"/>
        <v>131</v>
      </c>
      <c r="J66" s="625">
        <v>2</v>
      </c>
      <c r="K66" s="626" t="str">
        <f>VLOOKUP(J66,Secteurs!$A$2:$C$4,3)</f>
        <v>Félix OVOURA</v>
      </c>
      <c r="L66" s="470"/>
      <c r="M66" s="471"/>
      <c r="N66" s="471"/>
      <c r="O66" s="471"/>
      <c r="P66" s="471"/>
      <c r="Q66" s="472">
        <v>1</v>
      </c>
      <c r="R66" s="630">
        <f t="shared" si="6"/>
        <v>0</v>
      </c>
      <c r="S66" s="631">
        <f t="shared" si="6"/>
        <v>0</v>
      </c>
      <c r="T66" s="631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168</v>
      </c>
      <c r="X66" s="750">
        <f t="shared" si="7"/>
        <v>168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8" t="s">
        <v>376</v>
      </c>
      <c r="C67" s="728" t="s">
        <v>612</v>
      </c>
      <c r="D67" s="650" t="s">
        <v>35</v>
      </c>
      <c r="E67" s="644" t="s">
        <v>116</v>
      </c>
      <c r="F67" s="621">
        <v>26</v>
      </c>
      <c r="G67" s="622">
        <f t="shared" ref="G67:G130" si="10">F67*7</f>
        <v>182</v>
      </c>
      <c r="H67" s="623">
        <v>46176</v>
      </c>
      <c r="I67" s="624">
        <f t="shared" ca="1" si="5"/>
        <v>132</v>
      </c>
      <c r="J67" s="625">
        <v>1</v>
      </c>
      <c r="K67" s="626" t="str">
        <f>VLOOKUP(J67,Secteurs!$A$2:$C$4,3)</f>
        <v>Alexis MABOUNDA</v>
      </c>
      <c r="L67" s="470">
        <v>0.5</v>
      </c>
      <c r="M67" s="471"/>
      <c r="N67" s="471"/>
      <c r="O67" s="471"/>
      <c r="P67" s="471">
        <v>0.25</v>
      </c>
      <c r="Q67" s="472">
        <v>0.25</v>
      </c>
      <c r="R67" s="752">
        <f t="shared" si="6"/>
        <v>91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640">
        <f t="shared" si="6"/>
        <v>45.5</v>
      </c>
      <c r="W67" s="745">
        <f t="shared" si="6"/>
        <v>45.5</v>
      </c>
      <c r="X67" s="750">
        <f t="shared" si="7"/>
        <v>182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7" t="s">
        <v>152</v>
      </c>
      <c r="C68" s="728" t="s">
        <v>612</v>
      </c>
      <c r="D68" s="650" t="s">
        <v>120</v>
      </c>
      <c r="E68" s="644" t="s">
        <v>116</v>
      </c>
      <c r="F68" s="621">
        <v>22</v>
      </c>
      <c r="G68" s="622">
        <f t="shared" si="10"/>
        <v>154</v>
      </c>
      <c r="H68" s="424">
        <v>46177</v>
      </c>
      <c r="I68" s="624">
        <f t="shared" ref="I68:I135" ca="1" si="11">+IF(A68=1,(+TODAY())-H68,"Sans objet")</f>
        <v>131</v>
      </c>
      <c r="J68" s="625">
        <v>2</v>
      </c>
      <c r="K68" s="626" t="str">
        <f>VLOOKUP(J68,Secteurs!$A$2:$C$4,3)</f>
        <v>Félix OVOURA</v>
      </c>
      <c r="L68" s="470"/>
      <c r="M68" s="471"/>
      <c r="N68" s="471"/>
      <c r="O68" s="471"/>
      <c r="P68" s="471"/>
      <c r="Q68" s="472">
        <v>1</v>
      </c>
      <c r="R68" s="630">
        <f t="shared" ref="R68:W108" si="12">+$G68*L68</f>
        <v>0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154</v>
      </c>
      <c r="X68" s="750">
        <f t="shared" si="7"/>
        <v>154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8" t="s">
        <v>389</v>
      </c>
      <c r="C69" s="728" t="s">
        <v>612</v>
      </c>
      <c r="D69" s="650" t="s">
        <v>35</v>
      </c>
      <c r="E69" s="644" t="s">
        <v>116</v>
      </c>
      <c r="F69" s="621">
        <v>24</v>
      </c>
      <c r="G69" s="622">
        <f t="shared" si="10"/>
        <v>168</v>
      </c>
      <c r="H69" s="424">
        <v>46178</v>
      </c>
      <c r="I69" s="624">
        <f t="shared" ca="1" si="11"/>
        <v>130</v>
      </c>
      <c r="J69" s="625">
        <v>2</v>
      </c>
      <c r="K69" s="626" t="str">
        <f>VLOOKUP(J69,Secteurs!$A$2:$C$4,3)</f>
        <v>Félix OVOURA</v>
      </c>
      <c r="L69" s="470">
        <v>0.5</v>
      </c>
      <c r="M69" s="471"/>
      <c r="N69" s="471"/>
      <c r="O69" s="471"/>
      <c r="P69" s="471"/>
      <c r="Q69" s="472">
        <v>0.5</v>
      </c>
      <c r="R69" s="630">
        <f t="shared" si="12"/>
        <v>84</v>
      </c>
      <c r="S69" s="631">
        <f t="shared" si="12"/>
        <v>0</v>
      </c>
      <c r="T69" s="631">
        <f t="shared" si="12"/>
        <v>0</v>
      </c>
      <c r="U69" s="640">
        <f t="shared" si="12"/>
        <v>0</v>
      </c>
      <c r="V69" s="640">
        <f t="shared" si="12"/>
        <v>0</v>
      </c>
      <c r="W69" s="745">
        <f t="shared" si="12"/>
        <v>84</v>
      </c>
      <c r="X69" s="750">
        <f t="shared" si="7"/>
        <v>168</v>
      </c>
      <c r="Y69" s="598"/>
      <c r="Z69" s="635">
        <f t="shared" si="1"/>
        <v>0</v>
      </c>
      <c r="AA69" s="107"/>
      <c r="AB69" s="86"/>
      <c r="AC69" s="107"/>
      <c r="AD69" s="107"/>
      <c r="AE69" s="107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6" t="s">
        <v>154</v>
      </c>
      <c r="C70" s="728" t="s">
        <v>612</v>
      </c>
      <c r="D70" s="654" t="s">
        <v>120</v>
      </c>
      <c r="E70" s="644" t="s">
        <v>116</v>
      </c>
      <c r="F70" s="621">
        <v>30</v>
      </c>
      <c r="G70" s="622">
        <f t="shared" si="10"/>
        <v>210</v>
      </c>
      <c r="H70" s="424">
        <v>46182</v>
      </c>
      <c r="I70" s="624">
        <f t="shared" ca="1" si="11"/>
        <v>126</v>
      </c>
      <c r="J70" s="625">
        <v>3</v>
      </c>
      <c r="K70" s="626" t="str">
        <f>VLOOKUP(J70,Secteurs!$A$2:$C$4,3)</f>
        <v>Armel SOKAMBA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210</v>
      </c>
      <c r="X70" s="750">
        <f t="shared" si="7"/>
        <v>210</v>
      </c>
      <c r="Y70" s="598"/>
      <c r="Z70" s="635">
        <f t="shared" si="1"/>
        <v>0</v>
      </c>
      <c r="AA70" s="107"/>
      <c r="AB70" s="87"/>
      <c r="AC70" s="107"/>
      <c r="AD70" s="324"/>
      <c r="AE70" s="324"/>
      <c r="AF70" s="107"/>
      <c r="AG70" s="107"/>
      <c r="AH70" s="107"/>
      <c r="AI70" s="107"/>
    </row>
    <row r="71" spans="1:35" ht="18.75" customHeight="1">
      <c r="A71" s="617">
        <f t="shared" si="9"/>
        <v>1</v>
      </c>
      <c r="B71" s="728" t="s">
        <v>155</v>
      </c>
      <c r="C71" s="728" t="s">
        <v>612</v>
      </c>
      <c r="D71" s="650" t="s">
        <v>120</v>
      </c>
      <c r="E71" s="644" t="s">
        <v>116</v>
      </c>
      <c r="F71" s="621">
        <v>21</v>
      </c>
      <c r="G71" s="622">
        <f t="shared" si="10"/>
        <v>147</v>
      </c>
      <c r="H71" s="424">
        <v>46178</v>
      </c>
      <c r="I71" s="624">
        <f t="shared" ca="1" si="11"/>
        <v>130</v>
      </c>
      <c r="J71" s="625">
        <v>2</v>
      </c>
      <c r="K71" s="626" t="str">
        <f>VLOOKUP(J71,Secteurs!$A$2:$C$4,3)</f>
        <v>Félix OVOURA</v>
      </c>
      <c r="L71" s="470"/>
      <c r="M71" s="471"/>
      <c r="N71" s="471"/>
      <c r="O71" s="471"/>
      <c r="P71" s="471"/>
      <c r="Q71" s="472">
        <v>1</v>
      </c>
      <c r="R71" s="630">
        <f t="shared" si="12"/>
        <v>0</v>
      </c>
      <c r="S71" s="631">
        <f t="shared" si="12"/>
        <v>0</v>
      </c>
      <c r="T71" s="631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147</v>
      </c>
      <c r="X71" s="750">
        <f t="shared" si="7"/>
        <v>147</v>
      </c>
      <c r="Y71" s="598"/>
      <c r="Z71" s="635">
        <f t="shared" si="1"/>
        <v>0</v>
      </c>
      <c r="AA71" s="107"/>
      <c r="AB71" s="86"/>
      <c r="AC71" s="107"/>
      <c r="AD71" s="107"/>
      <c r="AE71" s="107"/>
      <c r="AF71" s="324"/>
      <c r="AG71" s="325"/>
      <c r="AH71" s="325"/>
      <c r="AI71" s="325"/>
    </row>
    <row r="72" spans="1:35" ht="18.75" customHeight="1">
      <c r="A72" s="617">
        <f t="shared" si="9"/>
        <v>1</v>
      </c>
      <c r="B72" s="728" t="s">
        <v>418</v>
      </c>
      <c r="C72" s="728" t="s">
        <v>612</v>
      </c>
      <c r="D72" s="650" t="s">
        <v>120</v>
      </c>
      <c r="E72" s="644" t="s">
        <v>116</v>
      </c>
      <c r="F72" s="621">
        <v>20</v>
      </c>
      <c r="G72" s="622">
        <f t="shared" si="10"/>
        <v>140</v>
      </c>
      <c r="H72" s="623">
        <v>46177</v>
      </c>
      <c r="I72" s="624">
        <f t="shared" ca="1" si="11"/>
        <v>131</v>
      </c>
      <c r="J72" s="625">
        <v>1</v>
      </c>
      <c r="K72" s="626" t="str">
        <f>VLOOKUP(J72,Secteurs!$A$2:$C$4,3)</f>
        <v>Alexis MABOUNDA</v>
      </c>
      <c r="L72" s="470"/>
      <c r="M72" s="471">
        <v>1</v>
      </c>
      <c r="N72" s="471"/>
      <c r="O72" s="471"/>
      <c r="P72" s="471"/>
      <c r="Q72" s="472"/>
      <c r="R72" s="752">
        <f t="shared" si="12"/>
        <v>0</v>
      </c>
      <c r="S72" s="640">
        <f t="shared" si="12"/>
        <v>140</v>
      </c>
      <c r="T72" s="640">
        <f t="shared" si="12"/>
        <v>0</v>
      </c>
      <c r="U72" s="640">
        <f t="shared" si="12"/>
        <v>0</v>
      </c>
      <c r="V72" s="640">
        <f t="shared" si="12"/>
        <v>0</v>
      </c>
      <c r="W72" s="745">
        <f t="shared" si="12"/>
        <v>0</v>
      </c>
      <c r="X72" s="750">
        <f t="shared" si="7"/>
        <v>140</v>
      </c>
      <c r="Y72" s="598"/>
      <c r="Z72" s="635">
        <f t="shared" si="1"/>
        <v>0</v>
      </c>
      <c r="AA72" s="107"/>
      <c r="AB72" s="86"/>
      <c r="AC72" s="107"/>
      <c r="AD72" s="86"/>
      <c r="AE72" s="86"/>
      <c r="AF72" s="107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366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46175</v>
      </c>
      <c r="I73" s="624">
        <f t="shared" ca="1" si="11"/>
        <v>133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/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0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 customHeight="1">
      <c r="A74" s="617">
        <f t="shared" si="9"/>
        <v>1</v>
      </c>
      <c r="B74" s="728" t="s">
        <v>326</v>
      </c>
      <c r="C74" s="728" t="s">
        <v>612</v>
      </c>
      <c r="D74" s="650" t="s">
        <v>120</v>
      </c>
      <c r="E74" s="644" t="s">
        <v>36</v>
      </c>
      <c r="F74" s="621">
        <v>22</v>
      </c>
      <c r="G74" s="622">
        <f t="shared" si="10"/>
        <v>154</v>
      </c>
      <c r="H74" s="424">
        <v>46178</v>
      </c>
      <c r="I74" s="624">
        <f t="shared" ca="1" si="11"/>
        <v>130</v>
      </c>
      <c r="J74" s="625">
        <v>2</v>
      </c>
      <c r="K74" s="626" t="str">
        <f>VLOOKUP(J74,Secteurs!$A$2:$C$4,3)</f>
        <v>Félix OVOURA</v>
      </c>
      <c r="L74" s="470"/>
      <c r="M74" s="471"/>
      <c r="N74" s="471">
        <v>0.5</v>
      </c>
      <c r="O74" s="471"/>
      <c r="P74" s="471"/>
      <c r="Q74" s="472">
        <v>0.5</v>
      </c>
      <c r="R74" s="630">
        <f t="shared" si="12"/>
        <v>0</v>
      </c>
      <c r="S74" s="631">
        <f t="shared" si="12"/>
        <v>0</v>
      </c>
      <c r="T74" s="631">
        <f t="shared" si="12"/>
        <v>77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107"/>
      <c r="AD74" s="107"/>
      <c r="AE74" s="107"/>
      <c r="AF74" s="86"/>
      <c r="AG74" s="107"/>
      <c r="AH74" s="107"/>
      <c r="AI74" s="107"/>
    </row>
    <row r="75" spans="1:35" ht="18.75">
      <c r="A75" s="617">
        <f t="shared" si="9"/>
        <v>1</v>
      </c>
      <c r="B75" s="726" t="s">
        <v>327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124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876"/>
      <c r="AD75" s="876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328</v>
      </c>
      <c r="C76" s="728" t="s">
        <v>612</v>
      </c>
      <c r="D76" s="650" t="s">
        <v>120</v>
      </c>
      <c r="E76" s="644" t="s">
        <v>116</v>
      </c>
      <c r="F76" s="621">
        <v>24</v>
      </c>
      <c r="G76" s="622">
        <f t="shared" si="10"/>
        <v>168</v>
      </c>
      <c r="H76" s="424">
        <v>46184</v>
      </c>
      <c r="I76" s="624">
        <f t="shared" ca="1" si="11"/>
        <v>124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84</v>
      </c>
      <c r="T76" s="631">
        <f t="shared" si="12"/>
        <v>0</v>
      </c>
      <c r="U76" s="640">
        <f t="shared" si="12"/>
        <v>84</v>
      </c>
      <c r="V76" s="640">
        <f t="shared" si="12"/>
        <v>0</v>
      </c>
      <c r="W76" s="745">
        <f t="shared" si="12"/>
        <v>0</v>
      </c>
      <c r="X76" s="750">
        <f t="shared" si="7"/>
        <v>168</v>
      </c>
      <c r="Y76" s="598"/>
      <c r="Z76" s="635">
        <f t="shared" si="1"/>
        <v>0</v>
      </c>
      <c r="AA76" s="107"/>
      <c r="AB76" s="86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329</v>
      </c>
      <c r="C77" s="728" t="s">
        <v>612</v>
      </c>
      <c r="D77" s="650" t="s">
        <v>120</v>
      </c>
      <c r="E77" s="644" t="s">
        <v>116</v>
      </c>
      <c r="F77" s="621">
        <v>16</v>
      </c>
      <c r="G77" s="622">
        <f t="shared" si="10"/>
        <v>112</v>
      </c>
      <c r="H77" s="424">
        <v>46184</v>
      </c>
      <c r="I77" s="624">
        <f t="shared" ca="1" si="11"/>
        <v>124</v>
      </c>
      <c r="J77" s="625">
        <v>3</v>
      </c>
      <c r="K77" s="626" t="str">
        <f>VLOOKUP(J77,Secteurs!$A$2:$C$4,3)</f>
        <v>Armel SOKAMBA</v>
      </c>
      <c r="L77" s="470"/>
      <c r="M77" s="471">
        <v>0.5</v>
      </c>
      <c r="N77" s="471"/>
      <c r="O77" s="471">
        <v>0.5</v>
      </c>
      <c r="P77" s="471"/>
      <c r="Q77" s="472"/>
      <c r="R77" s="630">
        <f t="shared" si="12"/>
        <v>0</v>
      </c>
      <c r="S77" s="631">
        <f t="shared" si="12"/>
        <v>56</v>
      </c>
      <c r="T77" s="631">
        <f t="shared" si="12"/>
        <v>0</v>
      </c>
      <c r="U77" s="640">
        <f t="shared" si="12"/>
        <v>56</v>
      </c>
      <c r="V77" s="640">
        <f t="shared" si="12"/>
        <v>0</v>
      </c>
      <c r="W77" s="745">
        <f t="shared" si="12"/>
        <v>0</v>
      </c>
      <c r="X77" s="750">
        <f t="shared" si="7"/>
        <v>112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167</v>
      </c>
      <c r="C78" s="728" t="s">
        <v>612</v>
      </c>
      <c r="D78" s="650" t="s">
        <v>120</v>
      </c>
      <c r="E78" s="644" t="s">
        <v>116</v>
      </c>
      <c r="F78" s="621">
        <v>10</v>
      </c>
      <c r="G78" s="622">
        <f t="shared" si="10"/>
        <v>70</v>
      </c>
      <c r="H78" s="424">
        <v>46184</v>
      </c>
      <c r="I78" s="624">
        <f t="shared" ca="1" si="11"/>
        <v>124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>
        <v>0.5</v>
      </c>
      <c r="P78" s="471"/>
      <c r="Q78" s="472"/>
      <c r="R78" s="630">
        <f t="shared" si="12"/>
        <v>35</v>
      </c>
      <c r="S78" s="631">
        <f t="shared" si="12"/>
        <v>0</v>
      </c>
      <c r="T78" s="631">
        <f t="shared" si="12"/>
        <v>0</v>
      </c>
      <c r="U78" s="640">
        <f t="shared" si="12"/>
        <v>35</v>
      </c>
      <c r="V78" s="640">
        <f t="shared" si="12"/>
        <v>0</v>
      </c>
      <c r="W78" s="745">
        <f t="shared" si="12"/>
        <v>0</v>
      </c>
      <c r="X78" s="750">
        <f t="shared" si="7"/>
        <v>70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6" t="s">
        <v>171</v>
      </c>
      <c r="C79" s="728" t="s">
        <v>612</v>
      </c>
      <c r="D79" s="650" t="s">
        <v>120</v>
      </c>
      <c r="E79" s="644" t="s">
        <v>36</v>
      </c>
      <c r="F79" s="621">
        <v>24</v>
      </c>
      <c r="G79" s="622">
        <f t="shared" si="10"/>
        <v>168</v>
      </c>
      <c r="H79" s="424">
        <v>46133</v>
      </c>
      <c r="I79" s="624">
        <f t="shared" ca="1" si="11"/>
        <v>175</v>
      </c>
      <c r="J79" s="625">
        <v>3</v>
      </c>
      <c r="K79" s="626" t="str">
        <f>VLOOKUP(J79,Secteurs!$A$2:$C$4,3)</f>
        <v>Armel SOKAMBA</v>
      </c>
      <c r="L79" s="470">
        <v>0.5</v>
      </c>
      <c r="M79" s="471"/>
      <c r="N79" s="471"/>
      <c r="O79" s="471"/>
      <c r="P79" s="471"/>
      <c r="Q79" s="472">
        <v>0.5</v>
      </c>
      <c r="R79" s="630">
        <f t="shared" si="12"/>
        <v>84</v>
      </c>
      <c r="S79" s="631">
        <f t="shared" si="12"/>
        <v>0</v>
      </c>
      <c r="T79" s="631">
        <f t="shared" si="12"/>
        <v>0</v>
      </c>
      <c r="U79" s="640">
        <f t="shared" si="12"/>
        <v>0</v>
      </c>
      <c r="V79" s="640">
        <f t="shared" si="12"/>
        <v>0</v>
      </c>
      <c r="W79" s="745">
        <f t="shared" si="12"/>
        <v>84</v>
      </c>
      <c r="X79" s="750">
        <f t="shared" si="7"/>
        <v>168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29" t="s">
        <v>172</v>
      </c>
      <c r="C80" s="728" t="s">
        <v>612</v>
      </c>
      <c r="D80" s="650" t="s">
        <v>120</v>
      </c>
      <c r="E80" s="644" t="s">
        <v>116</v>
      </c>
      <c r="F80" s="621">
        <v>8</v>
      </c>
      <c r="G80" s="622">
        <f t="shared" si="10"/>
        <v>56</v>
      </c>
      <c r="H80" s="623">
        <v>46161</v>
      </c>
      <c r="I80" s="624">
        <f t="shared" ca="1" si="11"/>
        <v>147</v>
      </c>
      <c r="J80" s="625">
        <v>1</v>
      </c>
      <c r="K80" s="626" t="str">
        <f>VLOOKUP(J80,Secteurs!$A$2:$C$4,3)</f>
        <v>Alexis MABOUNDA</v>
      </c>
      <c r="L80" s="470"/>
      <c r="M80" s="471"/>
      <c r="N80" s="471">
        <v>0.5</v>
      </c>
      <c r="O80" s="471"/>
      <c r="P80" s="471"/>
      <c r="Q80" s="472">
        <v>0.5</v>
      </c>
      <c r="R80" s="752">
        <f t="shared" si="12"/>
        <v>0</v>
      </c>
      <c r="S80" s="640">
        <f t="shared" si="12"/>
        <v>0</v>
      </c>
      <c r="T80" s="640">
        <f t="shared" si="12"/>
        <v>28</v>
      </c>
      <c r="U80" s="640">
        <f t="shared" si="12"/>
        <v>0</v>
      </c>
      <c r="V80" s="640">
        <f t="shared" si="12"/>
        <v>0</v>
      </c>
      <c r="W80" s="745">
        <f t="shared" si="12"/>
        <v>28</v>
      </c>
      <c r="X80" s="750">
        <f t="shared" si="7"/>
        <v>56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0" t="s">
        <v>174</v>
      </c>
      <c r="C81" s="728" t="s">
        <v>612</v>
      </c>
      <c r="D81" s="657" t="s">
        <v>348</v>
      </c>
      <c r="E81" s="644" t="s">
        <v>36</v>
      </c>
      <c r="F81" s="621">
        <v>32</v>
      </c>
      <c r="G81" s="622">
        <f t="shared" si="10"/>
        <v>224</v>
      </c>
      <c r="H81" s="623">
        <v>46185</v>
      </c>
      <c r="I81" s="624">
        <f t="shared" ca="1" si="11"/>
        <v>123</v>
      </c>
      <c r="J81" s="625">
        <v>3</v>
      </c>
      <c r="K81" s="626" t="str">
        <f>VLOOKUP(J81,Secteurs!$A$2:$C$4,3)</f>
        <v>Armel SOKAMBA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112</v>
      </c>
      <c r="V81" s="640">
        <f t="shared" si="12"/>
        <v>0</v>
      </c>
      <c r="W81" s="745">
        <f t="shared" si="12"/>
        <v>112</v>
      </c>
      <c r="X81" s="750">
        <f t="shared" si="7"/>
        <v>224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31" t="s">
        <v>306</v>
      </c>
      <c r="C82" s="728" t="s">
        <v>612</v>
      </c>
      <c r="D82" s="657" t="s">
        <v>348</v>
      </c>
      <c r="E82" s="644" t="s">
        <v>36</v>
      </c>
      <c r="F82" s="621">
        <v>20</v>
      </c>
      <c r="G82" s="622">
        <f t="shared" si="10"/>
        <v>140</v>
      </c>
      <c r="H82" s="424">
        <v>46175</v>
      </c>
      <c r="I82" s="624">
        <f t="shared" ca="1" si="11"/>
        <v>133</v>
      </c>
      <c r="J82" s="625">
        <v>2</v>
      </c>
      <c r="K82" s="626" t="str">
        <f>VLOOKUP(J82,Secteurs!$A$2:$C$4,3)</f>
        <v>Félix OVOURA</v>
      </c>
      <c r="L82" s="470"/>
      <c r="M82" s="471"/>
      <c r="N82" s="471"/>
      <c r="O82" s="471">
        <v>0.5</v>
      </c>
      <c r="P82" s="471"/>
      <c r="Q82" s="472">
        <v>0.5</v>
      </c>
      <c r="R82" s="630">
        <f t="shared" si="12"/>
        <v>0</v>
      </c>
      <c r="S82" s="631">
        <f t="shared" si="12"/>
        <v>0</v>
      </c>
      <c r="T82" s="631">
        <f t="shared" si="12"/>
        <v>0</v>
      </c>
      <c r="U82" s="640">
        <f t="shared" si="12"/>
        <v>70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9" t="s">
        <v>330</v>
      </c>
      <c r="C83" s="728" t="s">
        <v>612</v>
      </c>
      <c r="D83" s="657" t="s">
        <v>120</v>
      </c>
      <c r="E83" s="644" t="s">
        <v>36</v>
      </c>
      <c r="F83" s="621">
        <v>20</v>
      </c>
      <c r="G83" s="622">
        <f t="shared" si="10"/>
        <v>140</v>
      </c>
      <c r="H83" s="623">
        <v>46176</v>
      </c>
      <c r="I83" s="624">
        <f t="shared" ca="1" si="11"/>
        <v>132</v>
      </c>
      <c r="J83" s="625">
        <v>1</v>
      </c>
      <c r="K83" s="626" t="str">
        <f>VLOOKUP(J83,Secteurs!$A$2:$C$4,3)</f>
        <v>Alexis MABOUNDA</v>
      </c>
      <c r="L83" s="470"/>
      <c r="M83" s="471"/>
      <c r="N83" s="471">
        <v>0.25</v>
      </c>
      <c r="O83" s="471">
        <v>0.25</v>
      </c>
      <c r="P83" s="471"/>
      <c r="Q83" s="472">
        <v>0.5</v>
      </c>
      <c r="R83" s="752">
        <f t="shared" si="12"/>
        <v>0</v>
      </c>
      <c r="S83" s="640">
        <f t="shared" si="12"/>
        <v>0</v>
      </c>
      <c r="T83" s="640">
        <f t="shared" si="12"/>
        <v>35</v>
      </c>
      <c r="U83" s="640">
        <f t="shared" si="12"/>
        <v>35</v>
      </c>
      <c r="V83" s="640">
        <f t="shared" si="12"/>
        <v>0</v>
      </c>
      <c r="W83" s="745">
        <f t="shared" si="12"/>
        <v>70</v>
      </c>
      <c r="X83" s="750">
        <f t="shared" si="7"/>
        <v>140</v>
      </c>
      <c r="Y83" s="598"/>
      <c r="Z83" s="635">
        <f t="shared" si="1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7" t="s">
        <v>178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46177</v>
      </c>
      <c r="I84" s="624">
        <f t="shared" ca="1" si="11"/>
        <v>131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ref="Z84:Z147" si="13">+X84-G84</f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179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424">
        <v>46177</v>
      </c>
      <c r="I85" s="624">
        <f t="shared" ca="1" si="11"/>
        <v>131</v>
      </c>
      <c r="J85" s="625">
        <v>2</v>
      </c>
      <c r="K85" s="626" t="str">
        <f>VLOOKUP(J85,Secteurs!$A$2:$C$4,3)</f>
        <v>Félix OVOURA</v>
      </c>
      <c r="L85" s="470"/>
      <c r="M85" s="471"/>
      <c r="N85" s="471"/>
      <c r="O85" s="471">
        <v>0.5</v>
      </c>
      <c r="P85" s="471"/>
      <c r="Q85" s="472">
        <v>0.5</v>
      </c>
      <c r="R85" s="630">
        <f t="shared" si="12"/>
        <v>0</v>
      </c>
      <c r="S85" s="631">
        <f t="shared" si="12"/>
        <v>0</v>
      </c>
      <c r="T85" s="631">
        <f t="shared" si="12"/>
        <v>0</v>
      </c>
      <c r="U85" s="640">
        <f t="shared" si="12"/>
        <v>84</v>
      </c>
      <c r="V85" s="640">
        <f t="shared" si="12"/>
        <v>0</v>
      </c>
      <c r="W85" s="745">
        <f t="shared" si="12"/>
        <v>84</v>
      </c>
      <c r="X85" s="750">
        <f t="shared" si="7"/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180</v>
      </c>
      <c r="C86" s="728" t="s">
        <v>612</v>
      </c>
      <c r="D86" s="650" t="s">
        <v>120</v>
      </c>
      <c r="E86" s="644" t="s">
        <v>116</v>
      </c>
      <c r="F86" s="621">
        <v>24</v>
      </c>
      <c r="G86" s="622">
        <f t="shared" si="10"/>
        <v>168</v>
      </c>
      <c r="H86" s="623">
        <v>46175</v>
      </c>
      <c r="I86" s="624">
        <f t="shared" ca="1" si="11"/>
        <v>133</v>
      </c>
      <c r="J86" s="625">
        <v>1</v>
      </c>
      <c r="K86" s="626" t="str">
        <f>VLOOKUP(J86,Secteurs!$A$2:$C$4,3)</f>
        <v>Alexis MABOUNDA</v>
      </c>
      <c r="L86" s="470">
        <v>0.25</v>
      </c>
      <c r="M86" s="471"/>
      <c r="N86" s="471"/>
      <c r="O86" s="471">
        <v>0.25</v>
      </c>
      <c r="P86" s="471">
        <v>0.25</v>
      </c>
      <c r="Q86" s="472">
        <v>0.25</v>
      </c>
      <c r="R86" s="752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42</v>
      </c>
      <c r="V86" s="640">
        <f t="shared" si="12"/>
        <v>42</v>
      </c>
      <c r="W86" s="745">
        <f t="shared" si="12"/>
        <v>42</v>
      </c>
      <c r="X86" s="750">
        <f t="shared" ref="X86:X158" si="14">SUM(R86:W86)</f>
        <v>168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18.75">
      <c r="A87" s="617">
        <f t="shared" si="9"/>
        <v>1</v>
      </c>
      <c r="B87" s="728" t="s">
        <v>181</v>
      </c>
      <c r="C87" s="728" t="s">
        <v>612</v>
      </c>
      <c r="D87" s="650" t="s">
        <v>120</v>
      </c>
      <c r="E87" s="644" t="s">
        <v>116</v>
      </c>
      <c r="F87" s="621">
        <v>25</v>
      </c>
      <c r="G87" s="622">
        <f t="shared" si="10"/>
        <v>175</v>
      </c>
      <c r="H87" s="623">
        <v>46175</v>
      </c>
      <c r="I87" s="624">
        <f t="shared" ca="1" si="11"/>
        <v>133</v>
      </c>
      <c r="J87" s="625">
        <v>1</v>
      </c>
      <c r="K87" s="626" t="str">
        <f>VLOOKUP(J87,Secteurs!$A$2:$C$4,3)</f>
        <v>Alexis MABOUNDA</v>
      </c>
      <c r="L87" s="470"/>
      <c r="M87" s="471">
        <v>0.25</v>
      </c>
      <c r="N87" s="471"/>
      <c r="O87" s="471">
        <v>0.25</v>
      </c>
      <c r="P87" s="471">
        <v>0.25</v>
      </c>
      <c r="Q87" s="472">
        <v>0.25</v>
      </c>
      <c r="R87" s="630">
        <f t="shared" si="12"/>
        <v>0</v>
      </c>
      <c r="S87" s="631">
        <f t="shared" si="12"/>
        <v>43.75</v>
      </c>
      <c r="T87" s="631">
        <f t="shared" si="12"/>
        <v>0</v>
      </c>
      <c r="U87" s="640">
        <f t="shared" si="12"/>
        <v>43.75</v>
      </c>
      <c r="V87" s="640">
        <f t="shared" si="12"/>
        <v>43.75</v>
      </c>
      <c r="W87" s="745">
        <f t="shared" si="12"/>
        <v>43.75</v>
      </c>
      <c r="X87" s="750">
        <f t="shared" si="14"/>
        <v>175</v>
      </c>
      <c r="Y87" s="598"/>
      <c r="Z87" s="635">
        <f t="shared" si="13"/>
        <v>0</v>
      </c>
      <c r="AA87" s="107"/>
      <c r="AB87" s="107"/>
      <c r="AC87" s="107"/>
      <c r="AD87" s="107"/>
      <c r="AE87" s="107"/>
      <c r="AF87" s="107"/>
      <c r="AG87" s="107"/>
      <c r="AH87" s="107"/>
      <c r="AI87" s="107"/>
    </row>
    <row r="88" spans="1:35" ht="21">
      <c r="A88" s="617">
        <f t="shared" si="9"/>
        <v>1</v>
      </c>
      <c r="B88" s="728" t="s">
        <v>183</v>
      </c>
      <c r="C88" s="728" t="s">
        <v>612</v>
      </c>
      <c r="D88" s="650" t="s">
        <v>120</v>
      </c>
      <c r="E88" s="644" t="s">
        <v>116</v>
      </c>
      <c r="F88" s="621">
        <v>24</v>
      </c>
      <c r="G88" s="622">
        <f t="shared" si="10"/>
        <v>168</v>
      </c>
      <c r="H88" s="623">
        <v>46175</v>
      </c>
      <c r="I88" s="624">
        <f t="shared" ca="1" si="11"/>
        <v>133</v>
      </c>
      <c r="J88" s="625">
        <v>1</v>
      </c>
      <c r="K88" s="626" t="str">
        <f>VLOOKUP(J88,Secteurs!$A$2:$C$4,3)</f>
        <v>Alexis MABOUNDA</v>
      </c>
      <c r="L88" s="470"/>
      <c r="M88" s="471">
        <v>0.25</v>
      </c>
      <c r="N88" s="471"/>
      <c r="O88" s="471">
        <v>0.25</v>
      </c>
      <c r="P88" s="471">
        <v>0.25</v>
      </c>
      <c r="Q88" s="472">
        <v>0.25</v>
      </c>
      <c r="R88" s="630">
        <f t="shared" si="12"/>
        <v>0</v>
      </c>
      <c r="S88" s="631">
        <f t="shared" si="12"/>
        <v>42</v>
      </c>
      <c r="T88" s="631">
        <f t="shared" si="12"/>
        <v>0</v>
      </c>
      <c r="U88" s="640">
        <f t="shared" si="12"/>
        <v>42</v>
      </c>
      <c r="V88" s="640">
        <f t="shared" si="12"/>
        <v>42</v>
      </c>
      <c r="W88" s="745">
        <f t="shared" si="12"/>
        <v>42</v>
      </c>
      <c r="X88" s="750">
        <f t="shared" si="14"/>
        <v>168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8" t="s">
        <v>184</v>
      </c>
      <c r="C89" s="728" t="s">
        <v>612</v>
      </c>
      <c r="D89" s="650" t="s">
        <v>120</v>
      </c>
      <c r="E89" s="644" t="s">
        <v>116</v>
      </c>
      <c r="F89" s="621">
        <v>26</v>
      </c>
      <c r="G89" s="622">
        <f t="shared" si="10"/>
        <v>182</v>
      </c>
      <c r="H89" s="623">
        <v>46175</v>
      </c>
      <c r="I89" s="624">
        <f t="shared" ca="1" si="11"/>
        <v>133</v>
      </c>
      <c r="J89" s="625">
        <v>1</v>
      </c>
      <c r="K89" s="626" t="str">
        <f>VLOOKUP(J89,Secteurs!$A$2:$C$4,3)</f>
        <v>Alexis MABOUNDA</v>
      </c>
      <c r="L89" s="470"/>
      <c r="M89" s="471">
        <v>0.25</v>
      </c>
      <c r="N89" s="471"/>
      <c r="O89" s="471">
        <v>0.25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45.5</v>
      </c>
      <c r="T89" s="631">
        <f t="shared" si="12"/>
        <v>0</v>
      </c>
      <c r="U89" s="640">
        <f t="shared" si="12"/>
        <v>45.5</v>
      </c>
      <c r="V89" s="640">
        <f t="shared" si="12"/>
        <v>45.5</v>
      </c>
      <c r="W89" s="745">
        <f t="shared" si="12"/>
        <v>45.5</v>
      </c>
      <c r="X89" s="750">
        <f t="shared" si="14"/>
        <v>182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7" t="s">
        <v>185</v>
      </c>
      <c r="C90" s="728" t="s">
        <v>612</v>
      </c>
      <c r="D90" s="650" t="s">
        <v>120</v>
      </c>
      <c r="E90" s="644" t="s">
        <v>116</v>
      </c>
      <c r="F90" s="621">
        <v>32</v>
      </c>
      <c r="G90" s="622">
        <f t="shared" si="10"/>
        <v>224</v>
      </c>
      <c r="H90" s="424">
        <v>46181</v>
      </c>
      <c r="I90" s="624">
        <f t="shared" ca="1" si="11"/>
        <v>127</v>
      </c>
      <c r="J90" s="625">
        <v>3</v>
      </c>
      <c r="K90" s="626" t="str">
        <f>VLOOKUP(J90,Secteurs!$A$2:$C$4,3)</f>
        <v>Armel SOKAMBA</v>
      </c>
      <c r="L90" s="470"/>
      <c r="M90" s="471"/>
      <c r="N90" s="471"/>
      <c r="O90" s="471">
        <v>0.5</v>
      </c>
      <c r="P90" s="471">
        <v>0.25</v>
      </c>
      <c r="Q90" s="472">
        <v>0.25</v>
      </c>
      <c r="R90" s="630">
        <f t="shared" si="12"/>
        <v>0</v>
      </c>
      <c r="S90" s="631">
        <f t="shared" si="12"/>
        <v>0</v>
      </c>
      <c r="T90" s="631">
        <f t="shared" si="12"/>
        <v>0</v>
      </c>
      <c r="U90" s="640">
        <f t="shared" si="12"/>
        <v>112</v>
      </c>
      <c r="V90" s="640">
        <f t="shared" si="12"/>
        <v>56</v>
      </c>
      <c r="W90" s="745">
        <f t="shared" si="12"/>
        <v>56</v>
      </c>
      <c r="X90" s="750">
        <f t="shared" si="14"/>
        <v>224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21">
      <c r="A91" s="617">
        <f t="shared" si="9"/>
        <v>1</v>
      </c>
      <c r="B91" s="728" t="s">
        <v>186</v>
      </c>
      <c r="C91" s="728" t="s">
        <v>612</v>
      </c>
      <c r="D91" s="650" t="s">
        <v>120</v>
      </c>
      <c r="E91" s="644" t="s">
        <v>116</v>
      </c>
      <c r="F91" s="621">
        <v>24</v>
      </c>
      <c r="G91" s="622">
        <f t="shared" si="10"/>
        <v>168</v>
      </c>
      <c r="H91" s="623">
        <v>46175</v>
      </c>
      <c r="I91" s="624">
        <f t="shared" ca="1" si="11"/>
        <v>133</v>
      </c>
      <c r="J91" s="659">
        <v>1</v>
      </c>
      <c r="K91" s="626" t="str">
        <f>VLOOKUP(J91,Secteurs!$A$2:$C$4,3)</f>
        <v>Alexis MABOUNDA</v>
      </c>
      <c r="L91" s="470"/>
      <c r="M91" s="471">
        <v>0.25</v>
      </c>
      <c r="N91" s="471"/>
      <c r="O91" s="471">
        <v>0.25</v>
      </c>
      <c r="P91" s="471">
        <v>0.25</v>
      </c>
      <c r="Q91" s="472">
        <v>0.25</v>
      </c>
      <c r="R91" s="752">
        <f t="shared" si="12"/>
        <v>0</v>
      </c>
      <c r="S91" s="640">
        <f t="shared" si="12"/>
        <v>42</v>
      </c>
      <c r="T91" s="640">
        <f t="shared" si="12"/>
        <v>0</v>
      </c>
      <c r="U91" s="640">
        <f t="shared" si="12"/>
        <v>42</v>
      </c>
      <c r="V91" s="640">
        <f t="shared" si="12"/>
        <v>42</v>
      </c>
      <c r="W91" s="745">
        <f t="shared" si="12"/>
        <v>42</v>
      </c>
      <c r="X91" s="750">
        <f t="shared" si="14"/>
        <v>168</v>
      </c>
      <c r="Y91" s="598"/>
      <c r="Z91" s="635">
        <f t="shared" si="13"/>
        <v>0</v>
      </c>
      <c r="AA91" s="107"/>
      <c r="AB91" s="325"/>
      <c r="AC91" s="325"/>
      <c r="AD91" s="325"/>
      <c r="AE91" s="325"/>
      <c r="AF91" s="325"/>
      <c r="AG91" s="325"/>
      <c r="AH91" s="107"/>
      <c r="AI91" s="107"/>
    </row>
    <row r="92" spans="1:35" ht="18.75">
      <c r="A92" s="617">
        <f t="shared" si="9"/>
        <v>1</v>
      </c>
      <c r="B92" s="728" t="s">
        <v>187</v>
      </c>
      <c r="C92" s="728" t="s">
        <v>612</v>
      </c>
      <c r="D92" s="650" t="s">
        <v>120</v>
      </c>
      <c r="E92" s="644" t="s">
        <v>116</v>
      </c>
      <c r="F92" s="621">
        <v>28</v>
      </c>
      <c r="G92" s="622">
        <f t="shared" si="10"/>
        <v>196</v>
      </c>
      <c r="H92" s="623">
        <v>46177</v>
      </c>
      <c r="I92" s="624">
        <f t="shared" ca="1" si="11"/>
        <v>131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98</v>
      </c>
      <c r="V92" s="640">
        <f t="shared" si="12"/>
        <v>0</v>
      </c>
      <c r="W92" s="745">
        <f t="shared" si="12"/>
        <v>98</v>
      </c>
      <c r="X92" s="750">
        <f t="shared" si="14"/>
        <v>196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31" t="s">
        <v>340</v>
      </c>
      <c r="C93" s="728" t="s">
        <v>612</v>
      </c>
      <c r="D93" s="660" t="s">
        <v>123</v>
      </c>
      <c r="E93" s="644" t="s">
        <v>36</v>
      </c>
      <c r="F93" s="621">
        <v>26</v>
      </c>
      <c r="G93" s="622">
        <f t="shared" si="10"/>
        <v>182</v>
      </c>
      <c r="H93" s="424">
        <v>46178</v>
      </c>
      <c r="I93" s="624">
        <f t="shared" ca="1" si="11"/>
        <v>130</v>
      </c>
      <c r="J93" s="625">
        <v>1</v>
      </c>
      <c r="K93" s="626" t="str">
        <f>VLOOKUP(J93,Secteurs!$A$2:$C$4,3)</f>
        <v>Alexis MABOUNDA</v>
      </c>
      <c r="L93" s="470"/>
      <c r="M93" s="471"/>
      <c r="N93" s="471"/>
      <c r="O93" s="471">
        <v>1</v>
      </c>
      <c r="P93" s="471"/>
      <c r="Q93" s="472"/>
      <c r="R93" s="630">
        <f t="shared" si="12"/>
        <v>0</v>
      </c>
      <c r="S93" s="631">
        <f t="shared" si="12"/>
        <v>0</v>
      </c>
      <c r="T93" s="631">
        <f t="shared" si="12"/>
        <v>0</v>
      </c>
      <c r="U93" s="640">
        <f t="shared" si="12"/>
        <v>182</v>
      </c>
      <c r="V93" s="640">
        <f t="shared" si="12"/>
        <v>0</v>
      </c>
      <c r="W93" s="745">
        <f t="shared" si="12"/>
        <v>0</v>
      </c>
      <c r="X93" s="750">
        <f t="shared" si="14"/>
        <v>182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29" t="s">
        <v>308</v>
      </c>
      <c r="C94" s="728" t="s">
        <v>612</v>
      </c>
      <c r="D94" s="657" t="s">
        <v>120</v>
      </c>
      <c r="E94" s="644" t="s">
        <v>116</v>
      </c>
      <c r="F94" s="621">
        <v>24</v>
      </c>
      <c r="G94" s="622">
        <f t="shared" si="10"/>
        <v>168</v>
      </c>
      <c r="H94" s="424">
        <v>46175</v>
      </c>
      <c r="I94" s="624">
        <f t="shared" ca="1" si="11"/>
        <v>133</v>
      </c>
      <c r="J94" s="625">
        <v>2</v>
      </c>
      <c r="K94" s="626" t="str">
        <f>VLOOKUP(J94,Secteurs!$A$2:$C$4,3)</f>
        <v>Félix OVOURA</v>
      </c>
      <c r="L94" s="470"/>
      <c r="M94" s="471"/>
      <c r="N94" s="471"/>
      <c r="O94" s="471">
        <v>0.5</v>
      </c>
      <c r="P94" s="471"/>
      <c r="Q94" s="472">
        <v>0.5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84</v>
      </c>
      <c r="V94" s="640">
        <f t="shared" si="12"/>
        <v>0</v>
      </c>
      <c r="W94" s="745">
        <f t="shared" si="12"/>
        <v>84</v>
      </c>
      <c r="X94" s="750">
        <f t="shared" si="14"/>
        <v>168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30" t="s">
        <v>194</v>
      </c>
      <c r="C95" s="728" t="s">
        <v>612</v>
      </c>
      <c r="D95" s="660" t="s">
        <v>348</v>
      </c>
      <c r="E95" s="644" t="s">
        <v>36</v>
      </c>
      <c r="F95" s="621">
        <v>42</v>
      </c>
      <c r="G95" s="622">
        <f t="shared" si="10"/>
        <v>294</v>
      </c>
      <c r="H95" s="424">
        <v>46178</v>
      </c>
      <c r="I95" s="624">
        <f t="shared" ca="1" si="11"/>
        <v>130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0.25</v>
      </c>
      <c r="O95" s="471">
        <v>0.25</v>
      </c>
      <c r="P95" s="471">
        <v>0.25</v>
      </c>
      <c r="Q95" s="472">
        <v>0.25</v>
      </c>
      <c r="R95" s="630">
        <f t="shared" si="12"/>
        <v>0</v>
      </c>
      <c r="S95" s="631">
        <f t="shared" si="12"/>
        <v>0</v>
      </c>
      <c r="T95" s="631">
        <f t="shared" si="12"/>
        <v>73.5</v>
      </c>
      <c r="U95" s="640">
        <f t="shared" si="12"/>
        <v>73.5</v>
      </c>
      <c r="V95" s="640">
        <f t="shared" si="12"/>
        <v>73.5</v>
      </c>
      <c r="W95" s="745">
        <f t="shared" si="12"/>
        <v>73.5</v>
      </c>
      <c r="X95" s="750">
        <f t="shared" si="14"/>
        <v>294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29" t="s">
        <v>197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46177</v>
      </c>
      <c r="I96" s="624">
        <f t="shared" ca="1" si="11"/>
        <v>131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>
        <v>1</v>
      </c>
      <c r="P96" s="471"/>
      <c r="Q96" s="472"/>
      <c r="R96" s="752">
        <f t="shared" si="12"/>
        <v>0</v>
      </c>
      <c r="S96" s="640">
        <f t="shared" si="12"/>
        <v>0</v>
      </c>
      <c r="T96" s="640">
        <f t="shared" si="12"/>
        <v>0</v>
      </c>
      <c r="U96" s="640">
        <f t="shared" si="12"/>
        <v>21</v>
      </c>
      <c r="V96" s="640">
        <f t="shared" si="12"/>
        <v>0</v>
      </c>
      <c r="W96" s="745">
        <f t="shared" si="12"/>
        <v>0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1" t="s">
        <v>200</v>
      </c>
      <c r="C97" s="728" t="s">
        <v>612</v>
      </c>
      <c r="D97" s="657" t="s">
        <v>123</v>
      </c>
      <c r="E97" s="644" t="s">
        <v>36</v>
      </c>
      <c r="F97" s="621">
        <v>3</v>
      </c>
      <c r="G97" s="622">
        <f t="shared" si="10"/>
        <v>21</v>
      </c>
      <c r="H97" s="424">
        <v>46154</v>
      </c>
      <c r="I97" s="624">
        <f t="shared" ca="1" si="11"/>
        <v>154</v>
      </c>
      <c r="J97" s="625">
        <v>1</v>
      </c>
      <c r="K97" s="626" t="str">
        <f>VLOOKUP(J97,Secteurs!$A$2:$C$4,3)</f>
        <v>Alexis MABOUNDA</v>
      </c>
      <c r="L97" s="470"/>
      <c r="M97" s="471"/>
      <c r="N97" s="471"/>
      <c r="O97" s="471"/>
      <c r="P97" s="471">
        <v>0.5</v>
      </c>
      <c r="Q97" s="472">
        <v>0.5</v>
      </c>
      <c r="R97" s="630">
        <f t="shared" si="12"/>
        <v>0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10.5</v>
      </c>
      <c r="W97" s="745">
        <f t="shared" si="12"/>
        <v>10.5</v>
      </c>
      <c r="X97" s="750">
        <f t="shared" si="14"/>
        <v>21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0" t="s">
        <v>341</v>
      </c>
      <c r="C98" s="728" t="s">
        <v>612</v>
      </c>
      <c r="D98" s="657" t="s">
        <v>35</v>
      </c>
      <c r="E98" s="644" t="s">
        <v>36</v>
      </c>
      <c r="F98" s="621">
        <v>26</v>
      </c>
      <c r="G98" s="622">
        <f t="shared" si="10"/>
        <v>182</v>
      </c>
      <c r="H98" s="424">
        <v>46184</v>
      </c>
      <c r="I98" s="624">
        <f t="shared" ca="1" si="11"/>
        <v>124</v>
      </c>
      <c r="J98" s="625">
        <v>3</v>
      </c>
      <c r="K98" s="626" t="str">
        <f>VLOOKUP(J98,Secteurs!$A$2:$C$4,3)</f>
        <v>Armel SOKAMBA</v>
      </c>
      <c r="L98" s="470">
        <v>0.5</v>
      </c>
      <c r="M98" s="471"/>
      <c r="N98" s="471"/>
      <c r="O98" s="471"/>
      <c r="P98" s="471">
        <v>0.5</v>
      </c>
      <c r="Q98" s="472"/>
      <c r="R98" s="630">
        <f t="shared" si="12"/>
        <v>91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91</v>
      </c>
      <c r="W98" s="745">
        <f t="shared" si="12"/>
        <v>0</v>
      </c>
      <c r="X98" s="750">
        <f t="shared" si="14"/>
        <v>182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1" t="s">
        <v>204</v>
      </c>
      <c r="C99" s="728" t="s">
        <v>612</v>
      </c>
      <c r="D99" s="657" t="s">
        <v>123</v>
      </c>
      <c r="E99" s="644" t="s">
        <v>36</v>
      </c>
      <c r="F99" s="621">
        <v>10</v>
      </c>
      <c r="G99" s="622">
        <f t="shared" si="10"/>
        <v>70</v>
      </c>
      <c r="H99" s="424">
        <v>46176</v>
      </c>
      <c r="I99" s="624">
        <f t="shared" ca="1" si="11"/>
        <v>132</v>
      </c>
      <c r="J99" s="625">
        <v>2</v>
      </c>
      <c r="K99" s="626" t="str">
        <f>VLOOKUP(J99,Secteurs!$A$2:$C$4,3)</f>
        <v>Félix OVOURA</v>
      </c>
      <c r="L99" s="470">
        <v>0.5</v>
      </c>
      <c r="M99" s="471"/>
      <c r="N99" s="471"/>
      <c r="O99" s="471">
        <v>0.5</v>
      </c>
      <c r="P99" s="471"/>
      <c r="Q99" s="472"/>
      <c r="R99" s="630">
        <f t="shared" si="12"/>
        <v>35</v>
      </c>
      <c r="S99" s="631">
        <f t="shared" si="12"/>
        <v>0</v>
      </c>
      <c r="T99" s="631">
        <f t="shared" si="12"/>
        <v>0</v>
      </c>
      <c r="U99" s="640">
        <f t="shared" si="12"/>
        <v>35</v>
      </c>
      <c r="V99" s="640">
        <f t="shared" si="12"/>
        <v>0</v>
      </c>
      <c r="W99" s="745">
        <f t="shared" si="12"/>
        <v>0</v>
      </c>
      <c r="X99" s="750">
        <f t="shared" si="14"/>
        <v>70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0" t="s">
        <v>205</v>
      </c>
      <c r="C100" s="728" t="s">
        <v>612</v>
      </c>
      <c r="D100" s="657" t="s">
        <v>123</v>
      </c>
      <c r="E100" s="644" t="s">
        <v>36</v>
      </c>
      <c r="F100" s="621">
        <v>8</v>
      </c>
      <c r="G100" s="622">
        <f t="shared" si="10"/>
        <v>56</v>
      </c>
      <c r="H100" s="424">
        <v>46181</v>
      </c>
      <c r="I100" s="624">
        <f t="shared" ca="1" si="11"/>
        <v>127</v>
      </c>
      <c r="J100" s="625">
        <v>3</v>
      </c>
      <c r="K100" s="626" t="str">
        <f>VLOOKUP(J100,Secteurs!$A$2:$C$4,3)</f>
        <v>Armel SOKAMBA</v>
      </c>
      <c r="L100" s="470"/>
      <c r="M100" s="471"/>
      <c r="N100" s="471"/>
      <c r="O100" s="471">
        <v>0.5</v>
      </c>
      <c r="P100" s="471"/>
      <c r="Q100" s="472">
        <v>0.5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28</v>
      </c>
      <c r="V100" s="640">
        <f t="shared" si="12"/>
        <v>0</v>
      </c>
      <c r="W100" s="745">
        <f t="shared" si="12"/>
        <v>28</v>
      </c>
      <c r="X100" s="750">
        <f t="shared" si="14"/>
        <v>56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1" t="s">
        <v>206</v>
      </c>
      <c r="C101" s="728" t="s">
        <v>612</v>
      </c>
      <c r="D101" s="657" t="s">
        <v>123</v>
      </c>
      <c r="E101" s="644" t="s">
        <v>36</v>
      </c>
      <c r="F101" s="621">
        <v>20</v>
      </c>
      <c r="G101" s="622">
        <f t="shared" si="10"/>
        <v>140</v>
      </c>
      <c r="H101" s="424">
        <v>46176</v>
      </c>
      <c r="I101" s="624">
        <f t="shared" ca="1" si="11"/>
        <v>132</v>
      </c>
      <c r="J101" s="625">
        <v>2</v>
      </c>
      <c r="K101" s="626" t="str">
        <f>VLOOKUP(J101,Secteurs!$A$2:$C$4,3)</f>
        <v>Félix OVOURA</v>
      </c>
      <c r="L101" s="470"/>
      <c r="M101" s="471"/>
      <c r="N101" s="471"/>
      <c r="O101" s="471"/>
      <c r="P101" s="471"/>
      <c r="Q101" s="472">
        <v>1</v>
      </c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140</v>
      </c>
      <c r="X101" s="750">
        <f t="shared" si="14"/>
        <v>140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30" t="s">
        <v>419</v>
      </c>
      <c r="C102" s="728" t="s">
        <v>612</v>
      </c>
      <c r="D102" s="660" t="s">
        <v>123</v>
      </c>
      <c r="E102" s="655" t="s">
        <v>36</v>
      </c>
      <c r="F102" s="621">
        <v>42</v>
      </c>
      <c r="G102" s="622">
        <f t="shared" si="10"/>
        <v>294</v>
      </c>
      <c r="H102" s="424">
        <v>46182</v>
      </c>
      <c r="I102" s="624">
        <f t="shared" ca="1" si="11"/>
        <v>126</v>
      </c>
      <c r="J102" s="625">
        <v>3</v>
      </c>
      <c r="K102" s="626" t="str">
        <f>VLOOKUP(J102,Secteurs!$A$2:$C$4,3)</f>
        <v>Armel SOKAMBA</v>
      </c>
      <c r="L102" s="470"/>
      <c r="M102" s="471">
        <v>0.5</v>
      </c>
      <c r="N102" s="471"/>
      <c r="O102" s="471">
        <v>0.5</v>
      </c>
      <c r="P102" s="471"/>
      <c r="Q102" s="472"/>
      <c r="R102" s="630">
        <f t="shared" si="12"/>
        <v>0</v>
      </c>
      <c r="S102" s="631">
        <f t="shared" si="12"/>
        <v>147</v>
      </c>
      <c r="T102" s="631">
        <f t="shared" si="12"/>
        <v>0</v>
      </c>
      <c r="U102" s="640">
        <f t="shared" si="12"/>
        <v>147</v>
      </c>
      <c r="V102" s="640">
        <f t="shared" si="12"/>
        <v>0</v>
      </c>
      <c r="W102" s="745">
        <f t="shared" si="12"/>
        <v>0</v>
      </c>
      <c r="X102" s="750">
        <f t="shared" si="14"/>
        <v>294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9" t="s">
        <v>367</v>
      </c>
      <c r="C103" s="728" t="s">
        <v>612</v>
      </c>
      <c r="D103" s="657" t="s">
        <v>123</v>
      </c>
      <c r="E103" s="655" t="s">
        <v>36</v>
      </c>
      <c r="F103" s="621">
        <v>26</v>
      </c>
      <c r="G103" s="622">
        <f t="shared" si="10"/>
        <v>182</v>
      </c>
      <c r="H103" s="424">
        <v>46178</v>
      </c>
      <c r="I103" s="624">
        <f t="shared" ca="1" si="11"/>
        <v>130</v>
      </c>
      <c r="J103" s="625">
        <v>1</v>
      </c>
      <c r="K103" s="626" t="str">
        <f>VLOOKUP(J103,Secteurs!$A$2:$C$4,3)</f>
        <v>Alexis MABOUNDA</v>
      </c>
      <c r="L103" s="470"/>
      <c r="M103" s="471"/>
      <c r="N103" s="471"/>
      <c r="O103" s="471"/>
      <c r="P103" s="471"/>
      <c r="Q103" s="472">
        <v>1</v>
      </c>
      <c r="R103" s="630">
        <f t="shared" si="12"/>
        <v>0</v>
      </c>
      <c r="S103" s="631">
        <f t="shared" si="12"/>
        <v>0</v>
      </c>
      <c r="T103" s="631">
        <f t="shared" si="12"/>
        <v>0</v>
      </c>
      <c r="U103" s="640">
        <f t="shared" si="12"/>
        <v>0</v>
      </c>
      <c r="V103" s="640">
        <f t="shared" si="12"/>
        <v>0</v>
      </c>
      <c r="W103" s="745">
        <f t="shared" si="12"/>
        <v>182</v>
      </c>
      <c r="X103" s="750">
        <f t="shared" si="14"/>
        <v>182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26" t="s">
        <v>368</v>
      </c>
      <c r="C104" s="728" t="s">
        <v>612</v>
      </c>
      <c r="D104" s="650" t="s">
        <v>123</v>
      </c>
      <c r="E104" s="655" t="s">
        <v>36</v>
      </c>
      <c r="F104" s="621">
        <v>16</v>
      </c>
      <c r="G104" s="622">
        <f t="shared" si="10"/>
        <v>112</v>
      </c>
      <c r="H104" s="424">
        <v>46181</v>
      </c>
      <c r="I104" s="624">
        <f t="shared" ca="1" si="11"/>
        <v>127</v>
      </c>
      <c r="J104" s="625">
        <v>3</v>
      </c>
      <c r="K104" s="626" t="str">
        <f>VLOOKUP(J104,Secteurs!$A$2:$C$4,3)</f>
        <v>Armel SOKAMBA</v>
      </c>
      <c r="L104" s="470">
        <v>0.5</v>
      </c>
      <c r="M104" s="471"/>
      <c r="N104" s="471">
        <v>0.5</v>
      </c>
      <c r="O104" s="471"/>
      <c r="P104" s="471"/>
      <c r="Q104" s="472"/>
      <c r="R104" s="630">
        <f t="shared" si="12"/>
        <v>56</v>
      </c>
      <c r="S104" s="631">
        <f t="shared" si="12"/>
        <v>0</v>
      </c>
      <c r="T104" s="631">
        <f t="shared" si="12"/>
        <v>56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112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331</v>
      </c>
      <c r="C105" s="728" t="s">
        <v>612</v>
      </c>
      <c r="D105" s="660" t="s">
        <v>348</v>
      </c>
      <c r="E105" s="655" t="s">
        <v>36</v>
      </c>
      <c r="F105" s="621">
        <v>25</v>
      </c>
      <c r="G105" s="622">
        <f t="shared" si="10"/>
        <v>175</v>
      </c>
      <c r="H105" s="623">
        <v>46185</v>
      </c>
      <c r="I105" s="624">
        <f t="shared" ca="1" si="11"/>
        <v>123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87.5</v>
      </c>
      <c r="T105" s="631">
        <f t="shared" si="12"/>
        <v>0</v>
      </c>
      <c r="U105" s="640">
        <f t="shared" si="12"/>
        <v>87.5</v>
      </c>
      <c r="V105" s="640">
        <f t="shared" si="12"/>
        <v>0</v>
      </c>
      <c r="W105" s="745">
        <f t="shared" si="12"/>
        <v>0</v>
      </c>
      <c r="X105" s="750">
        <f t="shared" si="14"/>
        <v>175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30" t="s">
        <v>420</v>
      </c>
      <c r="C106" s="728" t="s">
        <v>612</v>
      </c>
      <c r="D106" s="660" t="s">
        <v>123</v>
      </c>
      <c r="E106" s="655" t="s">
        <v>36</v>
      </c>
      <c r="F106" s="621">
        <v>8</v>
      </c>
      <c r="G106" s="622">
        <f t="shared" si="10"/>
        <v>56</v>
      </c>
      <c r="H106" s="424">
        <v>46184</v>
      </c>
      <c r="I106" s="624">
        <f t="shared" ca="1" si="11"/>
        <v>124</v>
      </c>
      <c r="J106" s="625">
        <v>3</v>
      </c>
      <c r="K106" s="626" t="str">
        <f>VLOOKUP(J106,Secteurs!$A$2:$C$4,3)</f>
        <v>Armel SOKAMBA</v>
      </c>
      <c r="L106" s="470">
        <v>0.5</v>
      </c>
      <c r="M106" s="471"/>
      <c r="N106" s="471"/>
      <c r="O106" s="471">
        <v>0.5</v>
      </c>
      <c r="P106" s="471"/>
      <c r="Q106" s="472"/>
      <c r="R106" s="630">
        <f t="shared" si="12"/>
        <v>28</v>
      </c>
      <c r="S106" s="631">
        <f t="shared" si="12"/>
        <v>0</v>
      </c>
      <c r="T106" s="631">
        <f t="shared" si="12"/>
        <v>0</v>
      </c>
      <c r="U106" s="640">
        <f t="shared" si="12"/>
        <v>28</v>
      </c>
      <c r="V106" s="640">
        <f t="shared" si="12"/>
        <v>0</v>
      </c>
      <c r="W106" s="745">
        <f t="shared" si="12"/>
        <v>0</v>
      </c>
      <c r="X106" s="750">
        <f t="shared" si="14"/>
        <v>56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29" t="s">
        <v>311</v>
      </c>
      <c r="C107" s="728" t="s">
        <v>612</v>
      </c>
      <c r="D107" s="657" t="s">
        <v>120</v>
      </c>
      <c r="E107" s="655" t="s">
        <v>36</v>
      </c>
      <c r="F107" s="621">
        <v>36</v>
      </c>
      <c r="G107" s="622">
        <f t="shared" si="10"/>
        <v>252</v>
      </c>
      <c r="H107" s="623">
        <v>46177</v>
      </c>
      <c r="I107" s="624">
        <f t="shared" ca="1" si="11"/>
        <v>131</v>
      </c>
      <c r="J107" s="625">
        <v>1</v>
      </c>
      <c r="K107" s="626" t="str">
        <f>VLOOKUP(J107,Secteurs!$A$2:$C$4,3)</f>
        <v>Alexis MABOUNDA</v>
      </c>
      <c r="L107" s="470"/>
      <c r="M107" s="471">
        <v>0.5</v>
      </c>
      <c r="N107" s="471"/>
      <c r="O107" s="471">
        <v>0.5</v>
      </c>
      <c r="P107" s="471"/>
      <c r="Q107" s="472"/>
      <c r="R107" s="752">
        <f t="shared" si="12"/>
        <v>0</v>
      </c>
      <c r="S107" s="640">
        <f t="shared" si="12"/>
        <v>126</v>
      </c>
      <c r="T107" s="640">
        <f t="shared" si="12"/>
        <v>0</v>
      </c>
      <c r="U107" s="640">
        <f t="shared" si="12"/>
        <v>126</v>
      </c>
      <c r="V107" s="640">
        <f t="shared" si="12"/>
        <v>0</v>
      </c>
      <c r="W107" s="745">
        <f t="shared" si="12"/>
        <v>0</v>
      </c>
      <c r="X107" s="750">
        <f t="shared" si="14"/>
        <v>252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31" t="s">
        <v>218</v>
      </c>
      <c r="C108" s="728" t="s">
        <v>612</v>
      </c>
      <c r="D108" s="657" t="s">
        <v>123</v>
      </c>
      <c r="E108" s="655" t="s">
        <v>36</v>
      </c>
      <c r="F108" s="621">
        <v>22</v>
      </c>
      <c r="G108" s="622">
        <f t="shared" si="10"/>
        <v>154</v>
      </c>
      <c r="H108" s="424">
        <v>46176</v>
      </c>
      <c r="I108" s="624">
        <f t="shared" ca="1" si="11"/>
        <v>132</v>
      </c>
      <c r="J108" s="625">
        <v>2</v>
      </c>
      <c r="K108" s="626" t="str">
        <f>VLOOKUP(J108,Secteurs!$A$2:$C$4,3)</f>
        <v>Félix OVOURA</v>
      </c>
      <c r="L108" s="470"/>
      <c r="M108" s="471">
        <v>0.5</v>
      </c>
      <c r="N108" s="471"/>
      <c r="O108" s="471"/>
      <c r="P108" s="471">
        <v>0.5</v>
      </c>
      <c r="Q108" s="472"/>
      <c r="R108" s="630">
        <f t="shared" si="12"/>
        <v>0</v>
      </c>
      <c r="S108" s="631">
        <f t="shared" si="12"/>
        <v>77</v>
      </c>
      <c r="T108" s="631">
        <f t="shared" si="12"/>
        <v>0</v>
      </c>
      <c r="U108" s="640">
        <f t="shared" si="12"/>
        <v>0</v>
      </c>
      <c r="V108" s="640">
        <f t="shared" si="12"/>
        <v>77</v>
      </c>
      <c r="W108" s="745">
        <f t="shared" si="12"/>
        <v>0</v>
      </c>
      <c r="X108" s="750">
        <f t="shared" si="14"/>
        <v>154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29" t="s">
        <v>220</v>
      </c>
      <c r="C109" s="728" t="s">
        <v>612</v>
      </c>
      <c r="D109" s="657" t="s">
        <v>123</v>
      </c>
      <c r="E109" s="655" t="s">
        <v>36</v>
      </c>
      <c r="F109" s="621">
        <v>20</v>
      </c>
      <c r="G109" s="622">
        <f t="shared" si="10"/>
        <v>140</v>
      </c>
      <c r="H109" s="623">
        <v>46176</v>
      </c>
      <c r="I109" s="624">
        <f ca="1">+IF(A109=1,(+TODAY())-H109,"Sans objet")</f>
        <v>132</v>
      </c>
      <c r="J109" s="625">
        <v>1</v>
      </c>
      <c r="K109" s="626" t="str">
        <f>VLOOKUP(J109,Secteurs!$A$2:$C$4,3)</f>
        <v>Alexis MABOUNDA</v>
      </c>
      <c r="L109" s="470"/>
      <c r="M109" s="471"/>
      <c r="N109" s="471">
        <v>0.5</v>
      </c>
      <c r="O109" s="471"/>
      <c r="P109" s="471"/>
      <c r="Q109" s="472">
        <v>0.5</v>
      </c>
      <c r="R109" s="752">
        <f t="shared" ref="R109:W149" si="15">+$G109*L109</f>
        <v>0</v>
      </c>
      <c r="S109" s="640">
        <f t="shared" si="15"/>
        <v>0</v>
      </c>
      <c r="T109" s="640">
        <f t="shared" si="15"/>
        <v>70</v>
      </c>
      <c r="U109" s="640">
        <f t="shared" si="15"/>
        <v>0</v>
      </c>
      <c r="V109" s="640">
        <f t="shared" si="15"/>
        <v>0</v>
      </c>
      <c r="W109" s="745">
        <f t="shared" si="15"/>
        <v>70</v>
      </c>
      <c r="X109" s="750">
        <f t="shared" si="14"/>
        <v>140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421</v>
      </c>
      <c r="C110" s="728" t="s">
        <v>612</v>
      </c>
      <c r="D110" s="660" t="s">
        <v>123</v>
      </c>
      <c r="E110" s="644" t="s">
        <v>36</v>
      </c>
      <c r="F110" s="621">
        <v>14</v>
      </c>
      <c r="G110" s="622">
        <f t="shared" si="10"/>
        <v>98</v>
      </c>
      <c r="H110" s="424">
        <v>46178</v>
      </c>
      <c r="I110" s="624">
        <f t="shared" ca="1" si="11"/>
        <v>130</v>
      </c>
      <c r="J110" s="625">
        <v>1</v>
      </c>
      <c r="K110" s="626" t="str">
        <f>VLOOKUP(J110,Secteurs!$A$2:$C$4,3)</f>
        <v>Alexis MABOUNDA</v>
      </c>
      <c r="L110" s="470"/>
      <c r="M110" s="471"/>
      <c r="N110" s="471"/>
      <c r="O110" s="471"/>
      <c r="P110" s="471">
        <v>1</v>
      </c>
      <c r="Q110" s="472"/>
      <c r="R110" s="630">
        <f t="shared" si="15"/>
        <v>0</v>
      </c>
      <c r="S110" s="631">
        <f t="shared" si="15"/>
        <v>0</v>
      </c>
      <c r="T110" s="631">
        <f t="shared" si="15"/>
        <v>0</v>
      </c>
      <c r="U110" s="640">
        <f t="shared" si="15"/>
        <v>0</v>
      </c>
      <c r="V110" s="640">
        <f t="shared" si="15"/>
        <v>98</v>
      </c>
      <c r="W110" s="745">
        <f t="shared" si="15"/>
        <v>0</v>
      </c>
      <c r="X110" s="750">
        <f t="shared" si="14"/>
        <v>98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30" t="s">
        <v>225</v>
      </c>
      <c r="C111" s="728" t="s">
        <v>612</v>
      </c>
      <c r="D111" s="657" t="s">
        <v>123</v>
      </c>
      <c r="E111" s="644" t="s">
        <v>36</v>
      </c>
      <c r="F111" s="621">
        <v>4</v>
      </c>
      <c r="G111" s="622">
        <f t="shared" si="10"/>
        <v>28</v>
      </c>
      <c r="H111" s="424">
        <v>46184</v>
      </c>
      <c r="I111" s="624">
        <f t="shared" ca="1" si="11"/>
        <v>124</v>
      </c>
      <c r="J111" s="625">
        <v>3</v>
      </c>
      <c r="K111" s="626" t="str">
        <f>VLOOKUP(J111,Secteurs!$A$2:$C$4,3)</f>
        <v>Armel SOKAMBA</v>
      </c>
      <c r="L111" s="470"/>
      <c r="M111" s="471"/>
      <c r="N111" s="471">
        <v>1</v>
      </c>
      <c r="O111" s="471"/>
      <c r="P111" s="471"/>
      <c r="Q111" s="472"/>
      <c r="R111" s="630">
        <f t="shared" si="15"/>
        <v>0</v>
      </c>
      <c r="S111" s="631">
        <f t="shared" si="15"/>
        <v>0</v>
      </c>
      <c r="T111" s="631">
        <f t="shared" si="15"/>
        <v>28</v>
      </c>
      <c r="U111" s="640">
        <f t="shared" si="15"/>
        <v>0</v>
      </c>
      <c r="V111" s="640">
        <f t="shared" si="15"/>
        <v>0</v>
      </c>
      <c r="W111" s="745">
        <f t="shared" si="15"/>
        <v>0</v>
      </c>
      <c r="X111" s="750">
        <f t="shared" si="14"/>
        <v>28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9" t="s">
        <v>226</v>
      </c>
      <c r="C112" s="728" t="s">
        <v>612</v>
      </c>
      <c r="D112" s="657" t="s">
        <v>123</v>
      </c>
      <c r="E112" s="644" t="s">
        <v>36</v>
      </c>
      <c r="F112" s="621">
        <v>20</v>
      </c>
      <c r="G112" s="622">
        <f t="shared" si="10"/>
        <v>140</v>
      </c>
      <c r="H112" s="424">
        <v>46178</v>
      </c>
      <c r="I112" s="624">
        <f t="shared" ca="1" si="11"/>
        <v>130</v>
      </c>
      <c r="J112" s="625">
        <v>2</v>
      </c>
      <c r="K112" s="626" t="str">
        <f>VLOOKUP(J112,Secteurs!$A$2:$C$4,3)</f>
        <v>Félix OVOURA</v>
      </c>
      <c r="L112" s="470"/>
      <c r="M112" s="471">
        <v>0.5</v>
      </c>
      <c r="N112" s="471">
        <v>0.5</v>
      </c>
      <c r="O112" s="471"/>
      <c r="P112" s="471"/>
      <c r="Q112" s="472"/>
      <c r="R112" s="630">
        <f t="shared" si="15"/>
        <v>0</v>
      </c>
      <c r="S112" s="631">
        <f t="shared" si="15"/>
        <v>70</v>
      </c>
      <c r="T112" s="631">
        <f t="shared" si="15"/>
        <v>70</v>
      </c>
      <c r="U112" s="640">
        <f t="shared" si="15"/>
        <v>0</v>
      </c>
      <c r="V112" s="640">
        <f t="shared" si="15"/>
        <v>0</v>
      </c>
      <c r="W112" s="745">
        <f t="shared" si="15"/>
        <v>0</v>
      </c>
      <c r="X112" s="750">
        <f t="shared" si="14"/>
        <v>140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27" t="s">
        <v>312</v>
      </c>
      <c r="C113" s="728" t="s">
        <v>612</v>
      </c>
      <c r="D113" s="650" t="s">
        <v>348</v>
      </c>
      <c r="E113" s="644" t="s">
        <v>36</v>
      </c>
      <c r="F113" s="621">
        <v>4</v>
      </c>
      <c r="G113" s="622">
        <f t="shared" si="10"/>
        <v>28</v>
      </c>
      <c r="H113" s="424">
        <v>46175</v>
      </c>
      <c r="I113" s="624">
        <f t="shared" ca="1" si="11"/>
        <v>133</v>
      </c>
      <c r="J113" s="625">
        <v>2</v>
      </c>
      <c r="K113" s="626" t="str">
        <f>VLOOKUP(J113,Secteurs!$A$2:$C$4,3)</f>
        <v>Félix OVOURA</v>
      </c>
      <c r="L113" s="470"/>
      <c r="M113" s="471"/>
      <c r="N113" s="471"/>
      <c r="O113" s="471"/>
      <c r="P113" s="471">
        <v>1</v>
      </c>
      <c r="Q113" s="472"/>
      <c r="R113" s="630">
        <f t="shared" si="15"/>
        <v>0</v>
      </c>
      <c r="S113" s="631">
        <f t="shared" si="15"/>
        <v>0</v>
      </c>
      <c r="T113" s="631">
        <f t="shared" si="15"/>
        <v>0</v>
      </c>
      <c r="U113" s="640">
        <f t="shared" si="15"/>
        <v>0</v>
      </c>
      <c r="V113" s="640">
        <f t="shared" si="15"/>
        <v>28</v>
      </c>
      <c r="W113" s="745">
        <f t="shared" si="15"/>
        <v>0</v>
      </c>
      <c r="X113" s="750">
        <f t="shared" si="14"/>
        <v>28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342</v>
      </c>
      <c r="C114" s="728" t="s">
        <v>612</v>
      </c>
      <c r="D114" s="663" t="s">
        <v>123</v>
      </c>
      <c r="E114" s="644" t="s">
        <v>36</v>
      </c>
      <c r="F114" s="621">
        <v>20</v>
      </c>
      <c r="G114" s="622">
        <f t="shared" si="10"/>
        <v>140</v>
      </c>
      <c r="H114" s="623">
        <v>46177</v>
      </c>
      <c r="I114" s="624">
        <f t="shared" ca="1" si="11"/>
        <v>131</v>
      </c>
      <c r="J114" s="625">
        <v>1</v>
      </c>
      <c r="K114" s="626" t="str">
        <f>VLOOKUP(J114,Secteurs!$A$2:$C$4,3)</f>
        <v>Alexis MABOUNDA</v>
      </c>
      <c r="L114" s="470"/>
      <c r="M114" s="471">
        <v>0.5</v>
      </c>
      <c r="N114" s="471">
        <v>0.5</v>
      </c>
      <c r="O114" s="471"/>
      <c r="P114" s="471"/>
      <c r="Q114" s="472"/>
      <c r="R114" s="630">
        <f t="shared" si="15"/>
        <v>0</v>
      </c>
      <c r="S114" s="631">
        <f t="shared" si="15"/>
        <v>70</v>
      </c>
      <c r="T114" s="631">
        <f t="shared" si="15"/>
        <v>70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140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2" t="s">
        <v>230</v>
      </c>
      <c r="C115" s="728" t="s">
        <v>612</v>
      </c>
      <c r="D115" s="663" t="s">
        <v>123</v>
      </c>
      <c r="E115" s="644" t="s">
        <v>36</v>
      </c>
      <c r="F115" s="621">
        <v>2</v>
      </c>
      <c r="G115" s="622">
        <f t="shared" si="10"/>
        <v>14</v>
      </c>
      <c r="H115" s="623">
        <v>46185</v>
      </c>
      <c r="I115" s="624">
        <f t="shared" ca="1" si="11"/>
        <v>123</v>
      </c>
      <c r="J115" s="625">
        <v>3</v>
      </c>
      <c r="K115" s="626" t="str">
        <f>VLOOKUP(J115,Secteurs!$A$2:$C$4,3)</f>
        <v>Armel SOKAMBA</v>
      </c>
      <c r="L115" s="470"/>
      <c r="M115" s="471">
        <v>1</v>
      </c>
      <c r="N115" s="471"/>
      <c r="O115" s="471"/>
      <c r="P115" s="471"/>
      <c r="Q115" s="472"/>
      <c r="R115" s="630">
        <f t="shared" si="15"/>
        <v>0</v>
      </c>
      <c r="S115" s="631">
        <f t="shared" si="15"/>
        <v>14</v>
      </c>
      <c r="T115" s="631">
        <f t="shared" si="15"/>
        <v>0</v>
      </c>
      <c r="U115" s="640">
        <f t="shared" si="15"/>
        <v>0</v>
      </c>
      <c r="V115" s="640">
        <f t="shared" si="15"/>
        <v>0</v>
      </c>
      <c r="W115" s="745">
        <f t="shared" si="15"/>
        <v>0</v>
      </c>
      <c r="X115" s="750">
        <f t="shared" si="14"/>
        <v>14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31" t="s">
        <v>231</v>
      </c>
      <c r="C116" s="728" t="s">
        <v>612</v>
      </c>
      <c r="D116" s="657" t="s">
        <v>123</v>
      </c>
      <c r="E116" s="644" t="s">
        <v>36</v>
      </c>
      <c r="F116" s="621">
        <v>42</v>
      </c>
      <c r="G116" s="622">
        <f t="shared" si="10"/>
        <v>294</v>
      </c>
      <c r="H116" s="424">
        <v>46181</v>
      </c>
      <c r="I116" s="624">
        <f t="shared" ca="1" si="11"/>
        <v>127</v>
      </c>
      <c r="J116" s="664">
        <v>3</v>
      </c>
      <c r="K116" s="626" t="str">
        <f>VLOOKUP(J116,Secteurs!$A$2:$C$4,3)</f>
        <v>Armel SOKAMBA</v>
      </c>
      <c r="L116" s="470"/>
      <c r="M116" s="471"/>
      <c r="N116" s="471"/>
      <c r="O116" s="471">
        <v>0.5</v>
      </c>
      <c r="P116" s="471"/>
      <c r="Q116" s="472">
        <v>0.5</v>
      </c>
      <c r="R116" s="630">
        <f t="shared" si="15"/>
        <v>0</v>
      </c>
      <c r="S116" s="631">
        <f t="shared" si="15"/>
        <v>0</v>
      </c>
      <c r="T116" s="631">
        <f t="shared" si="15"/>
        <v>0</v>
      </c>
      <c r="U116" s="640">
        <f t="shared" si="15"/>
        <v>147</v>
      </c>
      <c r="V116" s="640">
        <f t="shared" si="15"/>
        <v>0</v>
      </c>
      <c r="W116" s="745">
        <f t="shared" si="15"/>
        <v>147</v>
      </c>
      <c r="X116" s="750">
        <f t="shared" si="14"/>
        <v>294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332</v>
      </c>
      <c r="C117" s="728" t="s">
        <v>612</v>
      </c>
      <c r="D117" s="657" t="s">
        <v>123</v>
      </c>
      <c r="E117" s="644" t="s">
        <v>36</v>
      </c>
      <c r="F117" s="621">
        <v>8</v>
      </c>
      <c r="G117" s="622">
        <f t="shared" si="10"/>
        <v>56</v>
      </c>
      <c r="H117" s="623">
        <v>46161</v>
      </c>
      <c r="I117" s="624">
        <f t="shared" ca="1" si="11"/>
        <v>147</v>
      </c>
      <c r="J117" s="625">
        <v>1</v>
      </c>
      <c r="K117" s="626" t="str">
        <f>VLOOKUP(J117,Secteurs!$A$2:$C$4,3)</f>
        <v>Alexis MABOUNDA</v>
      </c>
      <c r="L117" s="470"/>
      <c r="M117" s="471"/>
      <c r="N117" s="471"/>
      <c r="O117" s="471"/>
      <c r="P117" s="471"/>
      <c r="Q117" s="472">
        <v>1</v>
      </c>
      <c r="R117" s="752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640">
        <f t="shared" si="15"/>
        <v>0</v>
      </c>
      <c r="W117" s="745">
        <f t="shared" si="15"/>
        <v>56</v>
      </c>
      <c r="X117" s="750">
        <f t="shared" si="14"/>
        <v>56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236</v>
      </c>
      <c r="C118" s="728" t="s">
        <v>612</v>
      </c>
      <c r="D118" s="657" t="s">
        <v>123</v>
      </c>
      <c r="E118" s="644" t="s">
        <v>36</v>
      </c>
      <c r="F118" s="621">
        <v>24</v>
      </c>
      <c r="G118" s="622">
        <f t="shared" si="10"/>
        <v>168</v>
      </c>
      <c r="H118" s="623">
        <v>46176</v>
      </c>
      <c r="I118" s="624">
        <f t="shared" ca="1" si="11"/>
        <v>132</v>
      </c>
      <c r="J118" s="625">
        <v>1</v>
      </c>
      <c r="K118" s="626" t="str">
        <f>VLOOKUP(J118,Secteurs!$A$2:$C$4,3)</f>
        <v>Alexis MABOUNDA</v>
      </c>
      <c r="L118" s="470"/>
      <c r="M118" s="471"/>
      <c r="N118" s="471"/>
      <c r="O118" s="471"/>
      <c r="P118" s="471">
        <v>1</v>
      </c>
      <c r="Q118" s="472"/>
      <c r="R118" s="630">
        <f t="shared" si="15"/>
        <v>0</v>
      </c>
      <c r="S118" s="631">
        <f t="shared" si="15"/>
        <v>0</v>
      </c>
      <c r="T118" s="631">
        <f t="shared" si="15"/>
        <v>0</v>
      </c>
      <c r="U118" s="640">
        <f t="shared" si="15"/>
        <v>0</v>
      </c>
      <c r="V118" s="640">
        <f t="shared" si="15"/>
        <v>168</v>
      </c>
      <c r="W118" s="745">
        <f t="shared" si="15"/>
        <v>0</v>
      </c>
      <c r="X118" s="750">
        <f t="shared" si="14"/>
        <v>168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237</v>
      </c>
      <c r="C119" s="728" t="s">
        <v>612</v>
      </c>
      <c r="D119" s="657" t="s">
        <v>348</v>
      </c>
      <c r="E119" s="644" t="s">
        <v>36</v>
      </c>
      <c r="F119" s="621">
        <v>7</v>
      </c>
      <c r="G119" s="622">
        <f t="shared" si="10"/>
        <v>49</v>
      </c>
      <c r="H119" s="623">
        <v>46175</v>
      </c>
      <c r="I119" s="624">
        <f t="shared" ca="1" si="11"/>
        <v>133</v>
      </c>
      <c r="J119" s="625">
        <v>1</v>
      </c>
      <c r="K119" s="626" t="str">
        <f>VLOOKUP(J119,Secteurs!$A$2:$C$4,3)</f>
        <v>Alexis MABOUNDA</v>
      </c>
      <c r="L119" s="470">
        <v>0.5</v>
      </c>
      <c r="M119" s="471"/>
      <c r="N119" s="471">
        <v>0.5</v>
      </c>
      <c r="O119" s="471"/>
      <c r="P119" s="471"/>
      <c r="Q119" s="472"/>
      <c r="R119" s="630">
        <f t="shared" si="15"/>
        <v>24.5</v>
      </c>
      <c r="S119" s="631">
        <f t="shared" si="15"/>
        <v>0</v>
      </c>
      <c r="T119" s="631">
        <f t="shared" si="15"/>
        <v>24.5</v>
      </c>
      <c r="U119" s="640">
        <f t="shared" si="15"/>
        <v>0</v>
      </c>
      <c r="V119" s="640">
        <f t="shared" si="15"/>
        <v>0</v>
      </c>
      <c r="W119" s="745">
        <f t="shared" si="15"/>
        <v>0</v>
      </c>
      <c r="X119" s="750">
        <f t="shared" si="14"/>
        <v>49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9" t="s">
        <v>239</v>
      </c>
      <c r="C120" s="728" t="s">
        <v>612</v>
      </c>
      <c r="D120" s="657" t="s">
        <v>123</v>
      </c>
      <c r="E120" s="644" t="s">
        <v>36</v>
      </c>
      <c r="F120" s="621">
        <v>10</v>
      </c>
      <c r="G120" s="622">
        <f t="shared" si="10"/>
        <v>70</v>
      </c>
      <c r="H120" s="623">
        <v>46175</v>
      </c>
      <c r="I120" s="624">
        <f t="shared" ca="1" si="11"/>
        <v>133</v>
      </c>
      <c r="J120" s="625">
        <v>1</v>
      </c>
      <c r="K120" s="626" t="str">
        <f>VLOOKUP(J120,Secteurs!$A$2:$C$4,3)</f>
        <v>Alexis MABOUNDA</v>
      </c>
      <c r="L120" s="470"/>
      <c r="M120" s="471">
        <v>0.5</v>
      </c>
      <c r="N120" s="471"/>
      <c r="O120" s="471"/>
      <c r="P120" s="471">
        <v>0.5</v>
      </c>
      <c r="Q120" s="472"/>
      <c r="R120" s="630">
        <f t="shared" si="15"/>
        <v>0</v>
      </c>
      <c r="S120" s="631">
        <f t="shared" si="15"/>
        <v>35</v>
      </c>
      <c r="T120" s="631">
        <f t="shared" si="15"/>
        <v>0</v>
      </c>
      <c r="U120" s="640">
        <f t="shared" si="15"/>
        <v>0</v>
      </c>
      <c r="V120" s="640">
        <f t="shared" si="15"/>
        <v>35</v>
      </c>
      <c r="W120" s="745">
        <f t="shared" si="15"/>
        <v>0</v>
      </c>
      <c r="X120" s="750">
        <f t="shared" si="14"/>
        <v>70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241</v>
      </c>
      <c r="C121" s="728" t="s">
        <v>612</v>
      </c>
      <c r="D121" s="650" t="s">
        <v>348</v>
      </c>
      <c r="E121" s="644" t="s">
        <v>36</v>
      </c>
      <c r="F121" s="621">
        <v>26</v>
      </c>
      <c r="G121" s="622">
        <f t="shared" si="10"/>
        <v>182</v>
      </c>
      <c r="H121" s="424">
        <v>46175</v>
      </c>
      <c r="I121" s="624">
        <f t="shared" ca="1" si="11"/>
        <v>133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>
        <v>0.5</v>
      </c>
      <c r="P121" s="471"/>
      <c r="Q121" s="472"/>
      <c r="R121" s="630">
        <f t="shared" si="15"/>
        <v>0</v>
      </c>
      <c r="S121" s="631">
        <f t="shared" si="15"/>
        <v>91</v>
      </c>
      <c r="T121" s="631">
        <f t="shared" si="15"/>
        <v>0</v>
      </c>
      <c r="U121" s="640">
        <f t="shared" si="15"/>
        <v>91</v>
      </c>
      <c r="V121" s="640">
        <f t="shared" si="15"/>
        <v>0</v>
      </c>
      <c r="W121" s="745">
        <f t="shared" si="15"/>
        <v>0</v>
      </c>
      <c r="X121" s="750">
        <f t="shared" si="14"/>
        <v>182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244</v>
      </c>
      <c r="C122" s="728" t="s">
        <v>612</v>
      </c>
      <c r="D122" s="650" t="s">
        <v>348</v>
      </c>
      <c r="E122" s="644" t="s">
        <v>36</v>
      </c>
      <c r="F122" s="621">
        <v>22</v>
      </c>
      <c r="G122" s="622">
        <f t="shared" si="10"/>
        <v>154</v>
      </c>
      <c r="H122" s="424">
        <v>46175</v>
      </c>
      <c r="I122" s="624">
        <f t="shared" ca="1" si="11"/>
        <v>133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77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77</v>
      </c>
      <c r="X122" s="750">
        <f t="shared" si="14"/>
        <v>154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26" t="s">
        <v>247</v>
      </c>
      <c r="C123" s="728" t="s">
        <v>612</v>
      </c>
      <c r="D123" s="650" t="s">
        <v>348</v>
      </c>
      <c r="E123" s="644" t="s">
        <v>36</v>
      </c>
      <c r="F123" s="621">
        <v>18</v>
      </c>
      <c r="G123" s="622">
        <f t="shared" si="10"/>
        <v>126</v>
      </c>
      <c r="H123" s="424">
        <v>46175</v>
      </c>
      <c r="I123" s="624">
        <f t="shared" ca="1" si="11"/>
        <v>133</v>
      </c>
      <c r="J123" s="625">
        <v>2</v>
      </c>
      <c r="K123" s="626" t="str">
        <f>VLOOKUP(J123,Secteurs!$A$2:$C$4,3)</f>
        <v>Félix OVOURA</v>
      </c>
      <c r="L123" s="470"/>
      <c r="M123" s="471">
        <v>0.5</v>
      </c>
      <c r="N123" s="471"/>
      <c r="O123" s="471"/>
      <c r="P123" s="471"/>
      <c r="Q123" s="472">
        <v>0.5</v>
      </c>
      <c r="R123" s="630">
        <f t="shared" si="15"/>
        <v>0</v>
      </c>
      <c r="S123" s="631">
        <f t="shared" si="15"/>
        <v>63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63</v>
      </c>
      <c r="X123" s="750">
        <f t="shared" si="14"/>
        <v>126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730" t="s">
        <v>250</v>
      </c>
      <c r="C124" s="728" t="s">
        <v>612</v>
      </c>
      <c r="D124" s="657" t="s">
        <v>123</v>
      </c>
      <c r="E124" s="644" t="s">
        <v>36</v>
      </c>
      <c r="F124" s="621">
        <v>20</v>
      </c>
      <c r="G124" s="622">
        <f t="shared" si="10"/>
        <v>140</v>
      </c>
      <c r="H124" s="424">
        <v>46181</v>
      </c>
      <c r="I124" s="624">
        <f t="shared" ca="1" si="11"/>
        <v>127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/>
      <c r="P124" s="471">
        <v>1</v>
      </c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0</v>
      </c>
      <c r="V124" s="640">
        <f t="shared" si="15"/>
        <v>140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618" t="s">
        <v>352</v>
      </c>
      <c r="C125" s="728" t="s">
        <v>612</v>
      </c>
      <c r="D125" s="619" t="s">
        <v>348</v>
      </c>
      <c r="E125" s="644" t="s">
        <v>36</v>
      </c>
      <c r="F125" s="621">
        <v>20</v>
      </c>
      <c r="G125" s="622">
        <f t="shared" si="10"/>
        <v>140</v>
      </c>
      <c r="H125" s="623">
        <v>46185</v>
      </c>
      <c r="I125" s="624">
        <f t="shared" ca="1" si="11"/>
        <v>123</v>
      </c>
      <c r="J125" s="625">
        <v>3</v>
      </c>
      <c r="K125" s="626" t="str">
        <f>VLOOKUP(J125,Secteurs!$A$2:$C$4,3)</f>
        <v>Armel SOKAMBA</v>
      </c>
      <c r="L125" s="470"/>
      <c r="M125" s="471"/>
      <c r="N125" s="471"/>
      <c r="O125" s="471">
        <v>1</v>
      </c>
      <c r="P125" s="471"/>
      <c r="Q125" s="472"/>
      <c r="R125" s="630">
        <f t="shared" si="15"/>
        <v>0</v>
      </c>
      <c r="S125" s="631">
        <f t="shared" si="15"/>
        <v>0</v>
      </c>
      <c r="T125" s="631">
        <f t="shared" si="15"/>
        <v>0</v>
      </c>
      <c r="U125" s="640">
        <f t="shared" si="15"/>
        <v>140</v>
      </c>
      <c r="V125" s="640">
        <f t="shared" si="15"/>
        <v>0</v>
      </c>
      <c r="W125" s="745">
        <f t="shared" si="15"/>
        <v>0</v>
      </c>
      <c r="X125" s="750">
        <f t="shared" si="14"/>
        <v>140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3" t="s">
        <v>377</v>
      </c>
      <c r="C126" s="728" t="s">
        <v>612</v>
      </c>
      <c r="D126" s="620" t="s">
        <v>123</v>
      </c>
      <c r="E126" s="644" t="s">
        <v>36</v>
      </c>
      <c r="F126" s="621">
        <v>2</v>
      </c>
      <c r="G126" s="622">
        <f t="shared" si="10"/>
        <v>14</v>
      </c>
      <c r="H126" s="623">
        <v>46176</v>
      </c>
      <c r="I126" s="624">
        <f t="shared" ca="1" si="11"/>
        <v>132</v>
      </c>
      <c r="J126" s="625">
        <v>1</v>
      </c>
      <c r="K126" s="626" t="str">
        <f>VLOOKUP(J126,Secteurs!$A$2:$C$4,3)</f>
        <v>Alexis MABOUNDA</v>
      </c>
      <c r="L126" s="470"/>
      <c r="M126" s="471">
        <v>1</v>
      </c>
      <c r="N126" s="486"/>
      <c r="O126" s="486"/>
      <c r="P126" s="486"/>
      <c r="Q126" s="487"/>
      <c r="R126" s="752">
        <f t="shared" si="15"/>
        <v>0</v>
      </c>
      <c r="S126" s="640">
        <f t="shared" si="15"/>
        <v>14</v>
      </c>
      <c r="T126" s="640">
        <f t="shared" si="15"/>
        <v>0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14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256</v>
      </c>
      <c r="C127" s="728" t="s">
        <v>612</v>
      </c>
      <c r="D127" s="645" t="s">
        <v>123</v>
      </c>
      <c r="E127" s="644" t="s">
        <v>36</v>
      </c>
      <c r="F127" s="621">
        <v>5</v>
      </c>
      <c r="G127" s="622">
        <f t="shared" si="10"/>
        <v>35</v>
      </c>
      <c r="H127" s="424">
        <v>46178</v>
      </c>
      <c r="I127" s="624">
        <f t="shared" ca="1" si="11"/>
        <v>130</v>
      </c>
      <c r="J127" s="625">
        <v>1</v>
      </c>
      <c r="K127" s="626" t="str">
        <f>VLOOKUP(J127,Secteurs!$A$2:$C$4,3)</f>
        <v>Alexis MABOUNDA</v>
      </c>
      <c r="L127" s="470"/>
      <c r="M127" s="471"/>
      <c r="N127" s="471">
        <v>1</v>
      </c>
      <c r="O127" s="471"/>
      <c r="P127" s="471"/>
      <c r="Q127" s="472"/>
      <c r="R127" s="630">
        <f t="shared" si="15"/>
        <v>0</v>
      </c>
      <c r="S127" s="631">
        <f t="shared" si="15"/>
        <v>0</v>
      </c>
      <c r="T127" s="631">
        <f t="shared" si="15"/>
        <v>35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35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345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424">
        <v>46178</v>
      </c>
      <c r="I128" s="624">
        <f ca="1">+IF(A128=1,(+TODAY())-H128,"Sans objet")</f>
        <v>130</v>
      </c>
      <c r="J128" s="625">
        <v>2</v>
      </c>
      <c r="K128" s="626" t="str">
        <f>VLOOKUP(J128,Secteurs!$A$2:$C$4,3)</f>
        <v>Félix OVOURA</v>
      </c>
      <c r="L128" s="470">
        <v>1</v>
      </c>
      <c r="M128" s="471"/>
      <c r="N128" s="471"/>
      <c r="O128" s="471"/>
      <c r="P128" s="471"/>
      <c r="Q128" s="472"/>
      <c r="R128" s="752">
        <f t="shared" si="15"/>
        <v>42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4" t="s">
        <v>346</v>
      </c>
      <c r="C129" s="728" t="s">
        <v>612</v>
      </c>
      <c r="D129" s="619" t="s">
        <v>123</v>
      </c>
      <c r="E129" s="644" t="s">
        <v>36</v>
      </c>
      <c r="F129" s="621">
        <v>6</v>
      </c>
      <c r="G129" s="622">
        <f t="shared" si="10"/>
        <v>42</v>
      </c>
      <c r="H129" s="623">
        <v>46176</v>
      </c>
      <c r="I129" s="624">
        <f ca="1">+IF(A129=1,(+TODAY())-H129,"Sans objet")</f>
        <v>132</v>
      </c>
      <c r="J129" s="625">
        <v>1</v>
      </c>
      <c r="K129" s="626" t="str">
        <f>VLOOKUP(J129,Secteurs!$A$2:$C$4,3)</f>
        <v>Alexis MABOUNDA</v>
      </c>
      <c r="L129" s="470">
        <v>1</v>
      </c>
      <c r="M129" s="566"/>
      <c r="N129" s="471"/>
      <c r="O129" s="471"/>
      <c r="P129" s="471"/>
      <c r="Q129" s="472"/>
      <c r="R129" s="630">
        <f t="shared" si="15"/>
        <v>42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42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3" t="s">
        <v>378</v>
      </c>
      <c r="C130" s="728" t="s">
        <v>612</v>
      </c>
      <c r="D130" s="620" t="s">
        <v>123</v>
      </c>
      <c r="E130" s="644" t="s">
        <v>36</v>
      </c>
      <c r="F130" s="621">
        <v>3</v>
      </c>
      <c r="G130" s="622">
        <f t="shared" si="10"/>
        <v>21</v>
      </c>
      <c r="H130" s="623">
        <v>46177</v>
      </c>
      <c r="I130" s="624">
        <f t="shared" ref="I130:I134" ca="1" si="16">+IF(A130=1,(+TODAY())-H130,"Sans objet")</f>
        <v>131</v>
      </c>
      <c r="J130" s="659">
        <v>1</v>
      </c>
      <c r="K130" s="626" t="str">
        <f>VLOOKUP(J130,Secteurs!$A$2:$C$4,3)</f>
        <v>Alexis MABOUNDA</v>
      </c>
      <c r="L130" s="485"/>
      <c r="M130" s="486"/>
      <c r="N130" s="471">
        <v>1</v>
      </c>
      <c r="O130" s="486"/>
      <c r="P130" s="486"/>
      <c r="Q130" s="487"/>
      <c r="R130" s="630">
        <f t="shared" si="15"/>
        <v>0</v>
      </c>
      <c r="S130" s="631">
        <f t="shared" si="15"/>
        <v>0</v>
      </c>
      <c r="T130" s="631">
        <f t="shared" si="15"/>
        <v>21</v>
      </c>
      <c r="U130" s="640">
        <f t="shared" si="15"/>
        <v>0</v>
      </c>
      <c r="V130" s="640">
        <f t="shared" si="15"/>
        <v>0</v>
      </c>
      <c r="W130" s="745">
        <f t="shared" si="15"/>
        <v>0</v>
      </c>
      <c r="X130" s="750">
        <f t="shared" si="14"/>
        <v>21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6" si="17">+IF(F131&gt;0,1,0)</f>
        <v>1</v>
      </c>
      <c r="B131" s="734" t="s">
        <v>263</v>
      </c>
      <c r="C131" s="728" t="s">
        <v>612</v>
      </c>
      <c r="D131" s="645" t="s">
        <v>123</v>
      </c>
      <c r="E131" s="644" t="s">
        <v>36</v>
      </c>
      <c r="F131" s="621">
        <v>2</v>
      </c>
      <c r="G131" s="622">
        <f t="shared" ref="G131:G156" si="18">F131*7</f>
        <v>14</v>
      </c>
      <c r="H131" s="424">
        <v>46181</v>
      </c>
      <c r="I131" s="624">
        <f t="shared" ca="1" si="16"/>
        <v>127</v>
      </c>
      <c r="J131" s="625">
        <v>3</v>
      </c>
      <c r="K131" s="626" t="str">
        <f>VLOOKUP(J131,Secteurs!$A$2:$C$4,3)</f>
        <v>Armel SOKAMBA</v>
      </c>
      <c r="L131" s="470"/>
      <c r="M131" s="471"/>
      <c r="N131" s="471"/>
      <c r="O131" s="471"/>
      <c r="P131" s="471"/>
      <c r="Q131" s="472">
        <v>1</v>
      </c>
      <c r="R131" s="630">
        <f t="shared" si="15"/>
        <v>0</v>
      </c>
      <c r="S131" s="631">
        <f t="shared" si="15"/>
        <v>0</v>
      </c>
      <c r="T131" s="631">
        <f t="shared" si="15"/>
        <v>0</v>
      </c>
      <c r="U131" s="640">
        <f t="shared" si="15"/>
        <v>0</v>
      </c>
      <c r="V131" s="640">
        <f t="shared" si="15"/>
        <v>0</v>
      </c>
      <c r="W131" s="745">
        <f t="shared" si="15"/>
        <v>14</v>
      </c>
      <c r="X131" s="750">
        <f t="shared" si="14"/>
        <v>14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734" t="s">
        <v>316</v>
      </c>
      <c r="C132" s="728" t="s">
        <v>612</v>
      </c>
      <c r="D132" s="619" t="s">
        <v>120</v>
      </c>
      <c r="E132" s="644" t="s">
        <v>116</v>
      </c>
      <c r="F132" s="621">
        <v>18</v>
      </c>
      <c r="G132" s="622">
        <f t="shared" si="18"/>
        <v>126</v>
      </c>
      <c r="H132" s="623">
        <v>46175</v>
      </c>
      <c r="I132" s="624">
        <f t="shared" ca="1" si="16"/>
        <v>133</v>
      </c>
      <c r="J132" s="625">
        <v>1</v>
      </c>
      <c r="K132" s="626" t="str">
        <f>VLOOKUP(J132,Secteurs!$A$2:$C$4,3)</f>
        <v>Alexis MABOUNDA</v>
      </c>
      <c r="L132" s="470"/>
      <c r="M132" s="471"/>
      <c r="N132" s="471"/>
      <c r="O132" s="471"/>
      <c r="P132" s="471">
        <v>0.5</v>
      </c>
      <c r="Q132" s="472">
        <v>0.5</v>
      </c>
      <c r="R132" s="752">
        <f t="shared" si="15"/>
        <v>0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640">
        <f t="shared" si="15"/>
        <v>63</v>
      </c>
      <c r="W132" s="745">
        <f t="shared" si="15"/>
        <v>63</v>
      </c>
      <c r="X132" s="750">
        <f t="shared" si="14"/>
        <v>126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ht="18.75">
      <c r="A133" s="617">
        <f t="shared" si="17"/>
        <v>1</v>
      </c>
      <c r="B133" s="669" t="s">
        <v>317</v>
      </c>
      <c r="C133" s="728" t="s">
        <v>612</v>
      </c>
      <c r="D133" s="646" t="s">
        <v>123</v>
      </c>
      <c r="E133" s="644" t="s">
        <v>36</v>
      </c>
      <c r="F133" s="621">
        <v>16</v>
      </c>
      <c r="G133" s="622">
        <f t="shared" si="18"/>
        <v>112</v>
      </c>
      <c r="H133" s="424">
        <v>46176</v>
      </c>
      <c r="I133" s="624">
        <f t="shared" ca="1" si="16"/>
        <v>132</v>
      </c>
      <c r="J133" s="625">
        <v>2</v>
      </c>
      <c r="K133" s="626" t="str">
        <f>VLOOKUP(J133,Secteurs!$A$2:$C$4,3)</f>
        <v>Félix OVOURA</v>
      </c>
      <c r="L133" s="470"/>
      <c r="M133" s="471"/>
      <c r="N133" s="471"/>
      <c r="O133" s="471"/>
      <c r="P133" s="471"/>
      <c r="Q133" s="472">
        <v>1</v>
      </c>
      <c r="R133" s="630">
        <f t="shared" si="15"/>
        <v>0</v>
      </c>
      <c r="S133" s="631">
        <f t="shared" si="15"/>
        <v>0</v>
      </c>
      <c r="T133" s="631">
        <f t="shared" si="15"/>
        <v>0</v>
      </c>
      <c r="U133" s="640">
        <f t="shared" si="15"/>
        <v>0</v>
      </c>
      <c r="V133" s="640">
        <f t="shared" si="15"/>
        <v>0</v>
      </c>
      <c r="W133" s="745">
        <f t="shared" si="15"/>
        <v>112</v>
      </c>
      <c r="X133" s="750">
        <f t="shared" si="14"/>
        <v>112</v>
      </c>
      <c r="Y133" s="598"/>
      <c r="Z133" s="635">
        <f t="shared" si="13"/>
        <v>0</v>
      </c>
      <c r="AA133" s="107"/>
      <c r="AB133" s="107"/>
      <c r="AC133" s="107"/>
      <c r="AD133" s="107"/>
      <c r="AE133" s="107"/>
      <c r="AF133" s="107"/>
      <c r="AG133" s="107"/>
      <c r="AH133" s="107"/>
      <c r="AI133" s="107"/>
    </row>
    <row r="134" spans="1:35" s="323" customFormat="1" ht="18.75">
      <c r="A134" s="617">
        <f t="shared" si="17"/>
        <v>1</v>
      </c>
      <c r="B134" s="669" t="s">
        <v>318</v>
      </c>
      <c r="C134" s="728" t="s">
        <v>612</v>
      </c>
      <c r="D134" s="670" t="s">
        <v>123</v>
      </c>
      <c r="E134" s="671" t="s">
        <v>36</v>
      </c>
      <c r="F134" s="621">
        <v>1</v>
      </c>
      <c r="G134" s="622">
        <f t="shared" si="18"/>
        <v>7</v>
      </c>
      <c r="H134" s="623">
        <v>46185</v>
      </c>
      <c r="I134" s="624">
        <f t="shared" ca="1" si="16"/>
        <v>123</v>
      </c>
      <c r="J134" s="625">
        <v>3</v>
      </c>
      <c r="K134" s="626" t="str">
        <f>VLOOKUP(J134,Secteurs!$A$2:$C$4,3)</f>
        <v>Armel SOKAMBA</v>
      </c>
      <c r="L134" s="470"/>
      <c r="M134" s="471"/>
      <c r="N134" s="471">
        <v>1</v>
      </c>
      <c r="O134" s="471"/>
      <c r="P134" s="471"/>
      <c r="Q134" s="472"/>
      <c r="R134" s="630">
        <f t="shared" si="15"/>
        <v>0</v>
      </c>
      <c r="S134" s="631">
        <f t="shared" si="15"/>
        <v>0</v>
      </c>
      <c r="T134" s="631">
        <f t="shared" si="15"/>
        <v>7</v>
      </c>
      <c r="U134" s="640">
        <f t="shared" si="15"/>
        <v>0</v>
      </c>
      <c r="V134" s="640">
        <f t="shared" si="15"/>
        <v>0</v>
      </c>
      <c r="W134" s="745">
        <f t="shared" si="15"/>
        <v>0</v>
      </c>
      <c r="X134" s="750">
        <f t="shared" si="14"/>
        <v>7</v>
      </c>
      <c r="Y134" s="653"/>
      <c r="Z134" s="635">
        <f t="shared" si="13"/>
        <v>0</v>
      </c>
      <c r="AA134" s="322"/>
      <c r="AB134" s="322"/>
      <c r="AC134" s="322"/>
      <c r="AD134" s="322"/>
      <c r="AE134" s="322"/>
      <c r="AF134" s="322"/>
      <c r="AG134" s="322"/>
      <c r="AH134" s="322"/>
      <c r="AI134" s="322"/>
    </row>
    <row r="135" spans="1:35" ht="18.75">
      <c r="A135" s="617">
        <f t="shared" si="17"/>
        <v>1</v>
      </c>
      <c r="B135" s="136" t="s">
        <v>349</v>
      </c>
      <c r="C135" s="728" t="s">
        <v>612</v>
      </c>
      <c r="D135" s="646" t="s">
        <v>348</v>
      </c>
      <c r="E135" s="646" t="s">
        <v>36</v>
      </c>
      <c r="F135" s="673">
        <v>4</v>
      </c>
      <c r="G135" s="622">
        <f t="shared" si="18"/>
        <v>28</v>
      </c>
      <c r="H135" s="424">
        <v>46178</v>
      </c>
      <c r="I135" s="674">
        <f t="shared" ca="1" si="11"/>
        <v>130</v>
      </c>
      <c r="J135" s="625">
        <v>1</v>
      </c>
      <c r="K135" s="626" t="str">
        <f>VLOOKUP(J135,Secteurs!$A$2:$C$4,3)</f>
        <v>Alexis MABOUNDA</v>
      </c>
      <c r="L135" s="675">
        <v>1</v>
      </c>
      <c r="M135" s="676"/>
      <c r="N135" s="676"/>
      <c r="O135" s="676"/>
      <c r="P135" s="676"/>
      <c r="Q135" s="677"/>
      <c r="R135" s="630">
        <f t="shared" si="15"/>
        <v>28</v>
      </c>
      <c r="S135" s="631">
        <f t="shared" si="15"/>
        <v>0</v>
      </c>
      <c r="T135" s="631">
        <f t="shared" si="15"/>
        <v>0</v>
      </c>
      <c r="U135" s="678">
        <f t="shared" si="15"/>
        <v>0</v>
      </c>
      <c r="V135" s="678">
        <f t="shared" si="15"/>
        <v>0</v>
      </c>
      <c r="W135" s="746">
        <f t="shared" si="15"/>
        <v>0</v>
      </c>
      <c r="X135" s="750">
        <f t="shared" si="14"/>
        <v>28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359</v>
      </c>
      <c r="C136" s="728" t="s">
        <v>612</v>
      </c>
      <c r="D136" s="646" t="s">
        <v>123</v>
      </c>
      <c r="E136" s="646" t="s">
        <v>36</v>
      </c>
      <c r="F136" s="673">
        <v>2</v>
      </c>
      <c r="G136" s="622">
        <f t="shared" si="18"/>
        <v>14</v>
      </c>
      <c r="H136" s="623">
        <v>46163</v>
      </c>
      <c r="I136" s="624">
        <f ca="1">+IF(A136=1,(+TODAY())-H136,"Sans objet")</f>
        <v>145</v>
      </c>
      <c r="J136" s="625">
        <v>1</v>
      </c>
      <c r="K136" s="626" t="str">
        <f>VLOOKUP(J136,Secteurs!$A$2:$C$4,3)</f>
        <v>Alexis MABOUNDA</v>
      </c>
      <c r="L136" s="675"/>
      <c r="M136" s="676"/>
      <c r="N136" s="676"/>
      <c r="O136" s="676"/>
      <c r="P136" s="676"/>
      <c r="Q136" s="677">
        <v>1</v>
      </c>
      <c r="R136" s="752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640">
        <f t="shared" si="15"/>
        <v>0</v>
      </c>
      <c r="W136" s="745">
        <f t="shared" si="15"/>
        <v>14</v>
      </c>
      <c r="X136" s="750">
        <f t="shared" si="14"/>
        <v>14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369</v>
      </c>
      <c r="C137" s="728" t="s">
        <v>612</v>
      </c>
      <c r="D137" s="646" t="s">
        <v>123</v>
      </c>
      <c r="E137" s="646" t="s">
        <v>36</v>
      </c>
      <c r="F137" s="673">
        <v>5</v>
      </c>
      <c r="G137" s="622">
        <f t="shared" si="18"/>
        <v>35</v>
      </c>
      <c r="H137" s="424">
        <v>46182</v>
      </c>
      <c r="I137" s="624">
        <f t="shared" ref="I137:I155" ca="1" si="19">+IF(A137=1,(+TODAY())-H137,"Sans objet")</f>
        <v>126</v>
      </c>
      <c r="J137" s="625">
        <v>3</v>
      </c>
      <c r="K137" s="626" t="str">
        <f>VLOOKUP(J137,Secteurs!$A$2:$C$4,3)</f>
        <v>Armel SOKAMBA</v>
      </c>
      <c r="L137" s="675"/>
      <c r="M137" s="676"/>
      <c r="N137" s="676"/>
      <c r="O137" s="676"/>
      <c r="P137" s="676"/>
      <c r="Q137" s="677">
        <v>1</v>
      </c>
      <c r="R137" s="630">
        <f t="shared" si="15"/>
        <v>0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35</v>
      </c>
      <c r="X137" s="750">
        <f t="shared" si="14"/>
        <v>35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370</v>
      </c>
      <c r="C138" s="728" t="s">
        <v>612</v>
      </c>
      <c r="D138" s="646" t="s">
        <v>123</v>
      </c>
      <c r="E138" s="646" t="s">
        <v>36</v>
      </c>
      <c r="F138" s="673">
        <v>4</v>
      </c>
      <c r="G138" s="622">
        <f t="shared" si="18"/>
        <v>28</v>
      </c>
      <c r="H138" s="424">
        <v>46181</v>
      </c>
      <c r="I138" s="624">
        <f t="shared" ca="1" si="19"/>
        <v>127</v>
      </c>
      <c r="J138" s="625">
        <v>3</v>
      </c>
      <c r="K138" s="626" t="str">
        <f>VLOOKUP(J138,Secteurs!$A$2:$C$4,3)</f>
        <v>Armel SOKAMBA</v>
      </c>
      <c r="L138" s="675">
        <v>1</v>
      </c>
      <c r="M138" s="676"/>
      <c r="N138" s="676"/>
      <c r="O138" s="676"/>
      <c r="P138" s="676"/>
      <c r="Q138" s="677"/>
      <c r="R138" s="630">
        <f t="shared" si="15"/>
        <v>28</v>
      </c>
      <c r="S138" s="631">
        <f t="shared" si="15"/>
        <v>0</v>
      </c>
      <c r="T138" s="631">
        <f t="shared" si="15"/>
        <v>0</v>
      </c>
      <c r="U138" s="678">
        <f t="shared" si="15"/>
        <v>0</v>
      </c>
      <c r="V138" s="678">
        <f t="shared" si="15"/>
        <v>0</v>
      </c>
      <c r="W138" s="746">
        <f t="shared" si="15"/>
        <v>0</v>
      </c>
      <c r="X138" s="750">
        <f t="shared" si="14"/>
        <v>28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360</v>
      </c>
      <c r="C139" s="728" t="s">
        <v>612</v>
      </c>
      <c r="D139" s="646" t="s">
        <v>123</v>
      </c>
      <c r="E139" s="646" t="s">
        <v>36</v>
      </c>
      <c r="F139" s="673">
        <v>2</v>
      </c>
      <c r="G139" s="622">
        <f t="shared" si="18"/>
        <v>14</v>
      </c>
      <c r="H139" s="623">
        <v>46176</v>
      </c>
      <c r="I139" s="624">
        <f t="shared" ca="1" si="19"/>
        <v>132</v>
      </c>
      <c r="J139" s="625">
        <v>1</v>
      </c>
      <c r="K139" s="626" t="str">
        <f>VLOOKUP(J139,Secteurs!$A$2:$C$4,3)</f>
        <v>Alexis MABOUNDA</v>
      </c>
      <c r="L139" s="675"/>
      <c r="M139" s="676"/>
      <c r="N139" s="676"/>
      <c r="O139" s="676"/>
      <c r="P139" s="676"/>
      <c r="Q139" s="677">
        <v>1</v>
      </c>
      <c r="R139" s="752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640">
        <f t="shared" si="15"/>
        <v>0</v>
      </c>
      <c r="W139" s="745">
        <f t="shared" si="15"/>
        <v>14</v>
      </c>
      <c r="X139" s="750">
        <f t="shared" si="14"/>
        <v>14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422</v>
      </c>
      <c r="C140" s="728" t="s">
        <v>612</v>
      </c>
      <c r="D140" s="670" t="s">
        <v>123</v>
      </c>
      <c r="E140" s="646" t="s">
        <v>36</v>
      </c>
      <c r="F140" s="673">
        <v>4</v>
      </c>
      <c r="G140" s="622">
        <f t="shared" si="18"/>
        <v>28</v>
      </c>
      <c r="H140" s="623">
        <v>46185</v>
      </c>
      <c r="I140" s="624">
        <f t="shared" ca="1" si="19"/>
        <v>123</v>
      </c>
      <c r="J140" s="625">
        <v>3</v>
      </c>
      <c r="K140" s="626" t="str">
        <f>VLOOKUP(J140,Secteurs!$A$2:$C$4,3)</f>
        <v>Armel SOKAMBA</v>
      </c>
      <c r="L140" s="675">
        <v>1</v>
      </c>
      <c r="M140" s="676"/>
      <c r="N140" s="676"/>
      <c r="O140" s="676"/>
      <c r="P140" s="676"/>
      <c r="Q140" s="677"/>
      <c r="R140" s="630">
        <f t="shared" si="15"/>
        <v>28</v>
      </c>
      <c r="S140" s="631">
        <f t="shared" si="15"/>
        <v>0</v>
      </c>
      <c r="T140" s="631">
        <f t="shared" si="15"/>
        <v>0</v>
      </c>
      <c r="U140" s="678">
        <f t="shared" si="15"/>
        <v>0</v>
      </c>
      <c r="V140" s="678">
        <f t="shared" si="15"/>
        <v>0</v>
      </c>
      <c r="W140" s="746">
        <f t="shared" si="15"/>
        <v>0</v>
      </c>
      <c r="X140" s="750">
        <f t="shared" si="14"/>
        <v>28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353</v>
      </c>
      <c r="C141" s="728" t="s">
        <v>612</v>
      </c>
      <c r="D141" s="646" t="s">
        <v>348</v>
      </c>
      <c r="E141" s="646" t="s">
        <v>36</v>
      </c>
      <c r="F141" s="673">
        <v>10</v>
      </c>
      <c r="G141" s="622">
        <f t="shared" si="18"/>
        <v>70</v>
      </c>
      <c r="H141" s="424">
        <v>46178</v>
      </c>
      <c r="I141" s="624">
        <f t="shared" ca="1" si="19"/>
        <v>130</v>
      </c>
      <c r="J141" s="625">
        <v>2</v>
      </c>
      <c r="K141" s="626" t="str">
        <f>VLOOKUP(J141,Secteurs!$A$2:$C$4,3)</f>
        <v>Félix OVOURA</v>
      </c>
      <c r="L141" s="675"/>
      <c r="M141" s="676"/>
      <c r="N141" s="676"/>
      <c r="O141" s="676"/>
      <c r="P141" s="676">
        <v>1</v>
      </c>
      <c r="Q141" s="677"/>
      <c r="R141" s="630">
        <f t="shared" si="15"/>
        <v>0</v>
      </c>
      <c r="S141" s="631">
        <f t="shared" si="15"/>
        <v>0</v>
      </c>
      <c r="T141" s="631">
        <f t="shared" si="15"/>
        <v>0</v>
      </c>
      <c r="U141" s="678">
        <f t="shared" si="15"/>
        <v>0</v>
      </c>
      <c r="V141" s="678">
        <f t="shared" si="15"/>
        <v>70</v>
      </c>
      <c r="W141" s="746">
        <f t="shared" si="15"/>
        <v>0</v>
      </c>
      <c r="X141" s="750">
        <f t="shared" si="14"/>
        <v>70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379</v>
      </c>
      <c r="C142" s="728" t="s">
        <v>612</v>
      </c>
      <c r="D142" s="646" t="s">
        <v>348</v>
      </c>
      <c r="E142" s="646" t="s">
        <v>36</v>
      </c>
      <c r="F142" s="673">
        <v>15</v>
      </c>
      <c r="G142" s="622">
        <f t="shared" si="18"/>
        <v>105</v>
      </c>
      <c r="H142" s="623">
        <v>46177</v>
      </c>
      <c r="I142" s="624">
        <f t="shared" ca="1" si="19"/>
        <v>131</v>
      </c>
      <c r="J142" s="625">
        <v>1</v>
      </c>
      <c r="K142" s="626" t="str">
        <f>VLOOKUP(J142,Secteurs!$A$2:$C$4,3)</f>
        <v>Alexis MABOUNDA</v>
      </c>
      <c r="L142" s="675"/>
      <c r="M142" s="676"/>
      <c r="N142" s="676"/>
      <c r="O142" s="676">
        <v>1</v>
      </c>
      <c r="P142" s="676"/>
      <c r="Q142" s="677"/>
      <c r="R142" s="752">
        <f t="shared" si="15"/>
        <v>0</v>
      </c>
      <c r="S142" s="640">
        <f t="shared" si="15"/>
        <v>0</v>
      </c>
      <c r="T142" s="640">
        <f t="shared" si="15"/>
        <v>0</v>
      </c>
      <c r="U142" s="640">
        <f t="shared" si="15"/>
        <v>105</v>
      </c>
      <c r="V142" s="640">
        <f t="shared" si="15"/>
        <v>0</v>
      </c>
      <c r="W142" s="745">
        <f t="shared" si="15"/>
        <v>0</v>
      </c>
      <c r="X142" s="750">
        <f t="shared" si="14"/>
        <v>105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380</v>
      </c>
      <c r="C143" s="728" t="s">
        <v>612</v>
      </c>
      <c r="D143" s="646" t="s">
        <v>123</v>
      </c>
      <c r="E143" s="646" t="s">
        <v>36</v>
      </c>
      <c r="F143" s="673">
        <v>14</v>
      </c>
      <c r="G143" s="622">
        <f t="shared" si="18"/>
        <v>98</v>
      </c>
      <c r="H143" s="623">
        <v>46163</v>
      </c>
      <c r="I143" s="624">
        <f t="shared" ca="1" si="19"/>
        <v>145</v>
      </c>
      <c r="J143" s="625">
        <v>1</v>
      </c>
      <c r="K143" s="626" t="str">
        <f>VLOOKUP(J143,Secteurs!$A$2:$C$4,3)</f>
        <v>Alexis MABOUNDA</v>
      </c>
      <c r="L143" s="675"/>
      <c r="M143" s="676">
        <v>0.25</v>
      </c>
      <c r="N143" s="676"/>
      <c r="O143" s="676">
        <v>0.25</v>
      </c>
      <c r="P143" s="676">
        <v>0.25</v>
      </c>
      <c r="Q143" s="677">
        <v>0.25</v>
      </c>
      <c r="R143" s="630">
        <f t="shared" si="15"/>
        <v>0</v>
      </c>
      <c r="S143" s="631">
        <f t="shared" si="15"/>
        <v>24.5</v>
      </c>
      <c r="T143" s="631">
        <f t="shared" si="15"/>
        <v>0</v>
      </c>
      <c r="U143" s="678">
        <f t="shared" si="15"/>
        <v>24.5</v>
      </c>
      <c r="V143" s="678">
        <f t="shared" si="15"/>
        <v>24.5</v>
      </c>
      <c r="W143" s="746">
        <f t="shared" si="15"/>
        <v>24.5</v>
      </c>
      <c r="X143" s="750">
        <f t="shared" si="14"/>
        <v>98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390</v>
      </c>
      <c r="C144" s="728" t="s">
        <v>612</v>
      </c>
      <c r="D144" s="646" t="s">
        <v>123</v>
      </c>
      <c r="E144" s="646" t="s">
        <v>36</v>
      </c>
      <c r="F144" s="673">
        <v>4</v>
      </c>
      <c r="G144" s="622">
        <f t="shared" si="18"/>
        <v>28</v>
      </c>
      <c r="H144" s="424">
        <v>46182</v>
      </c>
      <c r="I144" s="624">
        <f t="shared" ca="1" si="19"/>
        <v>126</v>
      </c>
      <c r="J144" s="625">
        <v>3</v>
      </c>
      <c r="K144" s="626" t="str">
        <f>VLOOKUP(J144,Secteurs!$A$2:$C$4,3)</f>
        <v>Armel SOKAMBA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28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28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 t="shared" si="17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673">
        <v>10</v>
      </c>
      <c r="G145" s="622">
        <f t="shared" si="18"/>
        <v>70</v>
      </c>
      <c r="H145" s="424">
        <v>46178</v>
      </c>
      <c r="I145" s="624">
        <f t="shared" ca="1" si="19"/>
        <v>130</v>
      </c>
      <c r="J145" s="625">
        <v>2</v>
      </c>
      <c r="K145" s="626" t="str">
        <f>VLOOKUP(J145,Secteurs!$A$2:$C$4,3)</f>
        <v>Félix OVOURA</v>
      </c>
      <c r="L145" s="675">
        <v>1</v>
      </c>
      <c r="M145" s="676"/>
      <c r="N145" s="676"/>
      <c r="O145" s="676"/>
      <c r="P145" s="676"/>
      <c r="Q145" s="677"/>
      <c r="R145" s="630">
        <f t="shared" si="15"/>
        <v>70</v>
      </c>
      <c r="S145" s="631">
        <f t="shared" si="15"/>
        <v>0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70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17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673">
        <v>5</v>
      </c>
      <c r="G146" s="622">
        <f t="shared" si="18"/>
        <v>35</v>
      </c>
      <c r="H146" s="424">
        <v>46182</v>
      </c>
      <c r="I146" s="624">
        <f t="shared" ca="1" si="19"/>
        <v>126</v>
      </c>
      <c r="J146" s="625">
        <v>3</v>
      </c>
      <c r="K146" s="626" t="str">
        <f>VLOOKUP(J146,Secteurs!$A$2:$C$4,3)</f>
        <v>Armel SOKAMBA</v>
      </c>
      <c r="L146" s="675"/>
      <c r="M146" s="676">
        <v>1</v>
      </c>
      <c r="N146" s="676"/>
      <c r="O146" s="676"/>
      <c r="P146" s="676"/>
      <c r="Q146" s="677"/>
      <c r="R146" s="630">
        <f t="shared" si="15"/>
        <v>0</v>
      </c>
      <c r="S146" s="631">
        <f t="shared" si="15"/>
        <v>35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35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17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673">
        <v>3</v>
      </c>
      <c r="G147" s="622">
        <f t="shared" si="18"/>
        <v>21</v>
      </c>
      <c r="H147" s="623">
        <v>46175</v>
      </c>
      <c r="I147" s="624">
        <f t="shared" ca="1" si="19"/>
        <v>133</v>
      </c>
      <c r="J147" s="625">
        <v>1</v>
      </c>
      <c r="K147" s="626" t="str">
        <f>VLOOKUP(J147,Secteurs!$A$2:$C$4,3)</f>
        <v>Alexis MABOUNDA</v>
      </c>
      <c r="L147" s="675"/>
      <c r="M147" s="676"/>
      <c r="N147" s="676"/>
      <c r="O147" s="676"/>
      <c r="P147" s="676">
        <v>1</v>
      </c>
      <c r="Q147" s="677"/>
      <c r="R147" s="630">
        <f t="shared" si="15"/>
        <v>0</v>
      </c>
      <c r="S147" s="631">
        <f t="shared" si="15"/>
        <v>0</v>
      </c>
      <c r="T147" s="631">
        <f t="shared" si="15"/>
        <v>0</v>
      </c>
      <c r="U147" s="678">
        <f t="shared" si="15"/>
        <v>0</v>
      </c>
      <c r="V147" s="678">
        <f t="shared" si="15"/>
        <v>21</v>
      </c>
      <c r="W147" s="746">
        <f t="shared" si="15"/>
        <v>0</v>
      </c>
      <c r="X147" s="750">
        <f t="shared" si="14"/>
        <v>21</v>
      </c>
      <c r="Y147" s="598"/>
      <c r="Z147" s="635">
        <f t="shared" si="13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17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673">
        <v>8</v>
      </c>
      <c r="G148" s="622">
        <f t="shared" si="18"/>
        <v>56</v>
      </c>
      <c r="H148" s="623">
        <v>46177</v>
      </c>
      <c r="I148" s="624">
        <f t="shared" ca="1" si="19"/>
        <v>131</v>
      </c>
      <c r="J148" s="625">
        <v>1</v>
      </c>
      <c r="K148" s="626" t="str">
        <f>VLOOKUP(J148,Secteurs!$A$2:$C$4,3)</f>
        <v>Alexis MABOUNDA</v>
      </c>
      <c r="L148" s="675">
        <v>0.5</v>
      </c>
      <c r="M148" s="676"/>
      <c r="N148" s="676">
        <v>0.5</v>
      </c>
      <c r="O148" s="676"/>
      <c r="P148" s="676"/>
      <c r="Q148" s="677"/>
      <c r="R148" s="752">
        <f t="shared" si="15"/>
        <v>28</v>
      </c>
      <c r="S148" s="631">
        <f t="shared" si="15"/>
        <v>0</v>
      </c>
      <c r="T148" s="631">
        <f t="shared" si="15"/>
        <v>28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56</v>
      </c>
      <c r="Y148" s="598"/>
      <c r="Z148" s="635">
        <f t="shared" ref="Z148:Z156" si="20">+X148-G148</f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17"/>
        <v>1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673">
        <v>2</v>
      </c>
      <c r="G149" s="622">
        <f t="shared" si="18"/>
        <v>14</v>
      </c>
      <c r="H149" s="623">
        <v>46185</v>
      </c>
      <c r="I149" s="624">
        <f t="shared" ca="1" si="19"/>
        <v>123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si="15"/>
        <v>0</v>
      </c>
      <c r="S149" s="631">
        <f t="shared" si="15"/>
        <v>0</v>
      </c>
      <c r="T149" s="631">
        <f t="shared" si="15"/>
        <v>0</v>
      </c>
      <c r="U149" s="678">
        <f t="shared" si="15"/>
        <v>14</v>
      </c>
      <c r="V149" s="640">
        <f t="shared" si="15"/>
        <v>0</v>
      </c>
      <c r="W149" s="745">
        <f t="shared" si="15"/>
        <v>0</v>
      </c>
      <c r="X149" s="750">
        <f t="shared" si="14"/>
        <v>14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si="17"/>
        <v>1</v>
      </c>
      <c r="B150" s="669" t="s">
        <v>426</v>
      </c>
      <c r="C150" s="728" t="s">
        <v>612</v>
      </c>
      <c r="D150" s="646" t="s">
        <v>348</v>
      </c>
      <c r="E150" s="646" t="s">
        <v>36</v>
      </c>
      <c r="F150" s="673">
        <v>8</v>
      </c>
      <c r="G150" s="622">
        <f t="shared" si="18"/>
        <v>56</v>
      </c>
      <c r="H150" s="623">
        <v>46185</v>
      </c>
      <c r="I150" s="624">
        <f t="shared" ca="1" si="19"/>
        <v>123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W156" si="21">+$G150*L150</f>
        <v>0</v>
      </c>
      <c r="S150" s="631">
        <f t="shared" si="21"/>
        <v>0</v>
      </c>
      <c r="T150" s="631">
        <f t="shared" si="21"/>
        <v>0</v>
      </c>
      <c r="U150" s="678">
        <f t="shared" si="21"/>
        <v>56</v>
      </c>
      <c r="V150" s="640">
        <f t="shared" si="21"/>
        <v>0</v>
      </c>
      <c r="W150" s="745">
        <f t="shared" si="21"/>
        <v>0</v>
      </c>
      <c r="X150" s="750">
        <f t="shared" si="14"/>
        <v>56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>+IF(F151&gt;0,1,0)</f>
        <v>1</v>
      </c>
      <c r="B151" s="669" t="s">
        <v>613</v>
      </c>
      <c r="C151" s="728" t="s">
        <v>612</v>
      </c>
      <c r="D151" s="646" t="s">
        <v>123</v>
      </c>
      <c r="E151" s="646" t="s">
        <v>36</v>
      </c>
      <c r="F151" s="673">
        <v>6</v>
      </c>
      <c r="G151" s="622">
        <f>F151*7</f>
        <v>42</v>
      </c>
      <c r="H151" s="424">
        <v>46182</v>
      </c>
      <c r="I151" s="624">
        <f ca="1">+IF(A151=1,(+TODAY())-H151,"Sans objet")</f>
        <v>126</v>
      </c>
      <c r="J151" s="625">
        <v>3</v>
      </c>
      <c r="K151" s="626" t="str">
        <f>VLOOKUP(J151,Secteurs!$A$2:$C$4,3)</f>
        <v>Armel SOKAMBA</v>
      </c>
      <c r="L151" s="675"/>
      <c r="M151" s="676">
        <v>0.5</v>
      </c>
      <c r="N151" s="676"/>
      <c r="O151" s="676"/>
      <c r="P151" s="676">
        <v>0.5</v>
      </c>
      <c r="Q151" s="677"/>
      <c r="R151" s="752">
        <f t="shared" ref="R151:W153" si="22">+$G151*L151</f>
        <v>0</v>
      </c>
      <c r="S151" s="631">
        <f t="shared" si="22"/>
        <v>21</v>
      </c>
      <c r="T151" s="631">
        <f t="shared" si="22"/>
        <v>0</v>
      </c>
      <c r="U151" s="678">
        <f t="shared" si="22"/>
        <v>0</v>
      </c>
      <c r="V151" s="640">
        <f t="shared" si="22"/>
        <v>21</v>
      </c>
      <c r="W151" s="745">
        <f t="shared" si="22"/>
        <v>0</v>
      </c>
      <c r="X151" s="750">
        <f>SUM(R151:W151)</f>
        <v>42</v>
      </c>
      <c r="Y151" s="598"/>
      <c r="Z151" s="635">
        <f>+X151-G151</f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>+IF(F152&gt;0,1,0)</f>
        <v>1</v>
      </c>
      <c r="B152" s="669" t="s">
        <v>614</v>
      </c>
      <c r="C152" s="728" t="s">
        <v>612</v>
      </c>
      <c r="D152" s="646" t="s">
        <v>123</v>
      </c>
      <c r="E152" s="646" t="s">
        <v>36</v>
      </c>
      <c r="F152" s="673">
        <v>4</v>
      </c>
      <c r="G152" s="622">
        <f>F152*7</f>
        <v>28</v>
      </c>
      <c r="H152" s="424">
        <v>46182</v>
      </c>
      <c r="I152" s="624">
        <f ca="1">+IF(A152=1,(+TODAY())-H152,"Sans objet")</f>
        <v>126</v>
      </c>
      <c r="J152" s="625">
        <v>3</v>
      </c>
      <c r="K152" s="626" t="str">
        <f>VLOOKUP(J152,Secteurs!$A$2:$C$4,3)</f>
        <v>Armel SOKAMBA</v>
      </c>
      <c r="L152" s="675"/>
      <c r="M152" s="676">
        <v>0.5</v>
      </c>
      <c r="N152" s="676"/>
      <c r="O152" s="676">
        <v>0.5</v>
      </c>
      <c r="P152" s="676"/>
      <c r="Q152" s="677"/>
      <c r="R152" s="752">
        <f t="shared" si="22"/>
        <v>0</v>
      </c>
      <c r="S152" s="631">
        <f t="shared" si="22"/>
        <v>14</v>
      </c>
      <c r="T152" s="631">
        <f t="shared" si="22"/>
        <v>0</v>
      </c>
      <c r="U152" s="678">
        <f t="shared" si="22"/>
        <v>14</v>
      </c>
      <c r="V152" s="640">
        <f t="shared" si="22"/>
        <v>0</v>
      </c>
      <c r="W152" s="745">
        <f t="shared" si="22"/>
        <v>0</v>
      </c>
      <c r="X152" s="750">
        <f>SUM(R152:W152)</f>
        <v>28</v>
      </c>
      <c r="Y152" s="598"/>
      <c r="Z152" s="635">
        <f>+X152-G152</f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>+IF(F153&gt;0,1,0)</f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673">
        <v>5</v>
      </c>
      <c r="G153" s="622">
        <f>F153*7</f>
        <v>35</v>
      </c>
      <c r="H153" s="424">
        <v>46184</v>
      </c>
      <c r="I153" s="624">
        <f ca="1">+IF(A153=1,(+TODAY())-H153,"Sans objet")</f>
        <v>124</v>
      </c>
      <c r="J153" s="625">
        <v>3</v>
      </c>
      <c r="K153" s="626" t="str">
        <f>VLOOKUP(J153,Secteurs!$A$2:$C$4,3)</f>
        <v>Armel SOKAMBA</v>
      </c>
      <c r="L153" s="675"/>
      <c r="M153" s="676">
        <v>1</v>
      </c>
      <c r="N153" s="676"/>
      <c r="O153" s="676"/>
      <c r="P153" s="676"/>
      <c r="Q153" s="677"/>
      <c r="R153" s="752">
        <f t="shared" si="22"/>
        <v>0</v>
      </c>
      <c r="S153" s="631">
        <f t="shared" si="22"/>
        <v>35</v>
      </c>
      <c r="T153" s="631">
        <f t="shared" si="22"/>
        <v>0</v>
      </c>
      <c r="U153" s="678">
        <f t="shared" si="22"/>
        <v>0</v>
      </c>
      <c r="V153" s="640">
        <f t="shared" si="22"/>
        <v>0</v>
      </c>
      <c r="W153" s="745">
        <f t="shared" si="22"/>
        <v>0</v>
      </c>
      <c r="X153" s="750">
        <f>SUM(R153:W153)</f>
        <v>35</v>
      </c>
      <c r="Y153" s="598"/>
      <c r="Z153" s="635">
        <f>+X153-G153</f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5</v>
      </c>
      <c r="G154" s="622">
        <f t="shared" si="18"/>
        <v>35</v>
      </c>
      <c r="H154" s="424">
        <v>46184</v>
      </c>
      <c r="I154" s="624">
        <f t="shared" ca="1" si="19"/>
        <v>124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35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35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16</v>
      </c>
      <c r="G155" s="622">
        <f t="shared" si="18"/>
        <v>112</v>
      </c>
      <c r="H155" s="623">
        <v>46185</v>
      </c>
      <c r="I155" s="624">
        <f t="shared" ca="1" si="19"/>
        <v>123</v>
      </c>
      <c r="J155" s="625">
        <v>3</v>
      </c>
      <c r="K155" s="626" t="str">
        <f>VLOOKUP(J155,Secteurs!$A$2:$C$4,3)</f>
        <v>Armel SOKAMBA</v>
      </c>
      <c r="L155" s="675">
        <v>0.5</v>
      </c>
      <c r="M155" s="676"/>
      <c r="N155" s="676"/>
      <c r="O155" s="676"/>
      <c r="P155" s="676">
        <v>0.5</v>
      </c>
      <c r="Q155" s="677"/>
      <c r="R155" s="752">
        <f t="shared" si="21"/>
        <v>56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56</v>
      </c>
      <c r="W155" s="745">
        <f t="shared" si="21"/>
        <v>0</v>
      </c>
      <c r="X155" s="750">
        <f t="shared" si="14"/>
        <v>112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17"/>
        <v>0</v>
      </c>
      <c r="B156" s="669"/>
      <c r="C156" s="728" t="s">
        <v>612</v>
      </c>
      <c r="D156" s="646"/>
      <c r="E156" s="646"/>
      <c r="F156" s="673"/>
      <c r="G156" s="622">
        <f t="shared" si="18"/>
        <v>0</v>
      </c>
      <c r="H156" s="623"/>
      <c r="I156" s="624"/>
      <c r="J156" s="625"/>
      <c r="K156" s="626"/>
      <c r="L156" s="675"/>
      <c r="M156" s="676"/>
      <c r="N156" s="676"/>
      <c r="O156" s="676"/>
      <c r="P156" s="676"/>
      <c r="Q156" s="677"/>
      <c r="R156" s="752">
        <f t="shared" si="21"/>
        <v>0</v>
      </c>
      <c r="S156" s="631">
        <f t="shared" si="21"/>
        <v>0</v>
      </c>
      <c r="T156" s="631">
        <f t="shared" si="21"/>
        <v>0</v>
      </c>
      <c r="U156" s="678">
        <f t="shared" si="21"/>
        <v>0</v>
      </c>
      <c r="V156" s="640">
        <f t="shared" si="21"/>
        <v>0</v>
      </c>
      <c r="W156" s="745">
        <f t="shared" si="21"/>
        <v>0</v>
      </c>
      <c r="X156" s="750">
        <f t="shared" si="14"/>
        <v>0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27"/>
      <c r="B157" s="328"/>
      <c r="C157" s="328"/>
      <c r="D157" s="402"/>
      <c r="E157" s="402"/>
      <c r="F157" s="329"/>
      <c r="G157" s="680"/>
      <c r="H157" s="681"/>
      <c r="I157" s="681"/>
      <c r="J157" s="682"/>
      <c r="K157" s="682"/>
      <c r="L157" s="683"/>
      <c r="M157" s="684"/>
      <c r="N157" s="684"/>
      <c r="O157" s="684"/>
      <c r="P157" s="684"/>
      <c r="Q157" s="685"/>
      <c r="R157" s="686"/>
      <c r="S157" s="687"/>
      <c r="T157" s="687"/>
      <c r="U157" s="687"/>
      <c r="V157" s="687"/>
      <c r="W157" s="747"/>
      <c r="X157" s="687"/>
      <c r="Y157" s="689"/>
      <c r="Z157" s="307"/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41">
        <f>SUBTOTAL(9,A2:A157)</f>
        <v>153</v>
      </c>
      <c r="B158" s="341"/>
      <c r="C158" s="341"/>
      <c r="D158" s="341"/>
      <c r="E158" s="404"/>
      <c r="F158" s="342">
        <f>SUBTOTAL(9,F2:F157)</f>
        <v>2984</v>
      </c>
      <c r="G158" s="456">
        <f>SUBTOTAL(9,G2:G157)</f>
        <v>20888</v>
      </c>
      <c r="H158" s="343"/>
      <c r="I158" s="690">
        <f ca="1">(SUBTOTAL(9,I2:I157))/A158</f>
        <v>130.22222222222223</v>
      </c>
      <c r="J158" s="345"/>
      <c r="K158" s="345"/>
      <c r="L158" s="346">
        <f>(SUBTOTAL(9,L2:L157))/Q$168</f>
        <v>0.56617647058823528</v>
      </c>
      <c r="M158" s="347">
        <f>(SUBTOTAL(9,M2:M157))/R$168</f>
        <v>0.52777777777777779</v>
      </c>
      <c r="N158" s="347">
        <f>(SUBTOTAL(9,N2:N157))/T$168</f>
        <v>0.5</v>
      </c>
      <c r="O158" s="347">
        <f>(SUBTOTAL(9,O2:O157))/U$168</f>
        <v>0.51595744680851063</v>
      </c>
      <c r="P158" s="347">
        <f>(SUBTOTAL(9,P2:P157))/V$168</f>
        <v>0.50471698113207553</v>
      </c>
      <c r="Q158" s="348">
        <f>(SUBTOTAL(9,Q2:Q157))/W$168</f>
        <v>0.55158730158730163</v>
      </c>
      <c r="R158" s="457">
        <f t="shared" ref="R158:W158" si="23">SUBTOTAL(9,R2:R157)</f>
        <v>5008.5</v>
      </c>
      <c r="S158" s="753">
        <f t="shared" si="23"/>
        <v>1625.75</v>
      </c>
      <c r="T158" s="753">
        <f t="shared" si="23"/>
        <v>1722</v>
      </c>
      <c r="U158" s="753">
        <f t="shared" si="23"/>
        <v>3445.75</v>
      </c>
      <c r="V158" s="753">
        <f t="shared" si="23"/>
        <v>3942.75</v>
      </c>
      <c r="W158" s="754">
        <f t="shared" si="23"/>
        <v>5213.25</v>
      </c>
      <c r="X158" s="751">
        <f t="shared" si="14"/>
        <v>20958</v>
      </c>
      <c r="Y158" s="342"/>
      <c r="Z158" s="349"/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23.25">
      <c r="A159" s="107"/>
      <c r="B159" s="350"/>
      <c r="C159" s="350"/>
      <c r="D159" s="473"/>
      <c r="E159" s="405"/>
      <c r="F159" s="107"/>
      <c r="G159" s="107"/>
      <c r="H159" s="107"/>
      <c r="I159" s="107"/>
      <c r="J159" s="107"/>
      <c r="K159" s="107"/>
      <c r="L159" s="321"/>
      <c r="M159" s="321"/>
      <c r="N159" s="321"/>
      <c r="O159" s="321"/>
      <c r="Q159" s="321"/>
      <c r="R159" s="460">
        <f>R158/G158</f>
        <v>0.23977882037533513</v>
      </c>
      <c r="S159" s="460">
        <f>S158/G158</f>
        <v>7.7831769436997322E-2</v>
      </c>
      <c r="T159" s="460">
        <f>T158/G158</f>
        <v>8.2439678284182305E-2</v>
      </c>
      <c r="U159" s="460">
        <f>U158/G158</f>
        <v>0.16496313672922253</v>
      </c>
      <c r="V159" s="460">
        <f>V158/G158</f>
        <v>0.18875670241286863</v>
      </c>
      <c r="W159" s="460">
        <f>W158/G158</f>
        <v>0.24958109919571045</v>
      </c>
      <c r="X159" s="321"/>
      <c r="Y159" s="321"/>
      <c r="Z159" s="351"/>
      <c r="AA159" s="349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23.25">
      <c r="A160" s="107"/>
      <c r="B160" s="350"/>
      <c r="C160" s="350"/>
      <c r="D160" s="473"/>
      <c r="E160" s="405"/>
      <c r="F160" s="107"/>
      <c r="G160" s="107"/>
      <c r="H160" s="107"/>
      <c r="I160" s="107"/>
      <c r="J160" s="107"/>
      <c r="K160" s="765"/>
      <c r="L160" s="766"/>
      <c r="M160" s="321"/>
      <c r="N160" s="321"/>
      <c r="O160" s="321"/>
      <c r="Q160" s="321"/>
      <c r="R160" s="460"/>
      <c r="S160" s="460"/>
      <c r="T160" s="460"/>
      <c r="U160" s="460"/>
      <c r="V160" s="460"/>
      <c r="W160" s="460"/>
      <c r="X160" s="321"/>
      <c r="Y160" s="321"/>
      <c r="Z160" s="351"/>
      <c r="AA160" s="349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1">
      <c r="A161" s="648" t="s">
        <v>267</v>
      </c>
      <c r="B161" s="589" t="s">
        <v>268</v>
      </c>
      <c r="C161" s="589"/>
      <c r="D161" s="589"/>
      <c r="E161" s="648"/>
      <c r="F161" s="589" t="s">
        <v>269</v>
      </c>
      <c r="G161" s="697"/>
      <c r="H161" s="87"/>
      <c r="I161" s="87"/>
      <c r="J161" s="87"/>
      <c r="K161" s="87"/>
      <c r="P161" s="589" t="s">
        <v>270</v>
      </c>
      <c r="Q161" s="755" t="s">
        <v>284</v>
      </c>
      <c r="R161" s="756" t="s">
        <v>271</v>
      </c>
      <c r="S161" s="737" t="s">
        <v>24</v>
      </c>
      <c r="T161" s="737" t="s">
        <v>26</v>
      </c>
      <c r="U161" s="737" t="s">
        <v>27</v>
      </c>
      <c r="V161" s="757" t="s">
        <v>28</v>
      </c>
      <c r="W161" s="758" t="s">
        <v>29</v>
      </c>
      <c r="Z161" s="358"/>
      <c r="AA161" s="107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1">
      <c r="A162" s="359" t="s">
        <v>282</v>
      </c>
      <c r="B162" s="360">
        <f>R158</f>
        <v>5008.5</v>
      </c>
      <c r="C162" s="360"/>
      <c r="D162" s="360"/>
      <c r="E162" s="407"/>
      <c r="F162" s="763">
        <f>B162/$G$158</f>
        <v>0.23977882037533513</v>
      </c>
      <c r="G162" s="359"/>
      <c r="H162" s="107"/>
      <c r="I162" s="107"/>
      <c r="J162" s="107"/>
      <c r="K162" s="107"/>
      <c r="P162" s="709">
        <v>0.25</v>
      </c>
      <c r="Q162" s="710">
        <f t="shared" ref="Q162:R165" si="24">+SUMIF(L$2:L$157,$P162,$A$2:$A$157)</f>
        <v>7</v>
      </c>
      <c r="R162" s="711">
        <f t="shared" si="24"/>
        <v>7</v>
      </c>
      <c r="S162" s="712">
        <f>+Q162+R162</f>
        <v>14</v>
      </c>
      <c r="T162" s="712">
        <f t="shared" ref="T162:W165" si="25">+SUMIF(N$2:N$157,$P162,$A$2:$A$157)</f>
        <v>8</v>
      </c>
      <c r="U162" s="712">
        <f t="shared" si="25"/>
        <v>11</v>
      </c>
      <c r="V162" s="712">
        <f t="shared" si="25"/>
        <v>15</v>
      </c>
      <c r="W162" s="712">
        <f t="shared" si="25"/>
        <v>15</v>
      </c>
      <c r="X162" s="366"/>
      <c r="Z162" s="367"/>
      <c r="AA162" s="358"/>
      <c r="AB162" s="87"/>
      <c r="AC162" s="87"/>
      <c r="AD162" s="87"/>
      <c r="AE162" s="87"/>
      <c r="AF162" s="87"/>
      <c r="AG162" s="87"/>
      <c r="AH162" s="87"/>
      <c r="AI162" s="87"/>
    </row>
    <row r="163" spans="1:36" ht="18.75">
      <c r="A163" s="368" t="s">
        <v>271</v>
      </c>
      <c r="B163" s="369">
        <f>S158</f>
        <v>1625.75</v>
      </c>
      <c r="C163" s="369"/>
      <c r="D163" s="369"/>
      <c r="E163" s="408"/>
      <c r="F163" s="762">
        <f>B163/$G$158</f>
        <v>7.7831769436997322E-2</v>
      </c>
      <c r="G163" s="359"/>
      <c r="H163" s="107"/>
      <c r="I163" s="107"/>
      <c r="J163" s="107"/>
      <c r="K163" s="107"/>
      <c r="P163" s="709">
        <v>0.5</v>
      </c>
      <c r="Q163" s="710">
        <f t="shared" si="24"/>
        <v>48</v>
      </c>
      <c r="R163" s="711">
        <f t="shared" si="24"/>
        <v>15</v>
      </c>
      <c r="S163" s="712">
        <f t="shared" ref="S163:S165" si="26">+Q163+R163</f>
        <v>63</v>
      </c>
      <c r="T163" s="712">
        <f t="shared" si="25"/>
        <v>18</v>
      </c>
      <c r="U163" s="712">
        <f t="shared" si="25"/>
        <v>29</v>
      </c>
      <c r="V163" s="712">
        <f t="shared" si="25"/>
        <v>30</v>
      </c>
      <c r="W163" s="712">
        <f t="shared" si="25"/>
        <v>34</v>
      </c>
      <c r="X163" s="366"/>
      <c r="Z163" s="371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24</v>
      </c>
      <c r="B164" s="360">
        <f>B162+B163</f>
        <v>6634.25</v>
      </c>
      <c r="C164" s="360"/>
      <c r="D164" s="360"/>
      <c r="E164" s="407"/>
      <c r="F164" s="699">
        <f>B164/$G$158</f>
        <v>0.31761058981233242</v>
      </c>
      <c r="G164" s="700">
        <f>+F164-S169</f>
        <v>-3.8808329106586492E-2</v>
      </c>
      <c r="H164" s="374"/>
      <c r="I164" s="374"/>
      <c r="J164" s="375"/>
      <c r="K164" s="375"/>
      <c r="P164" s="709">
        <v>0.75</v>
      </c>
      <c r="Q164" s="710">
        <f t="shared" si="24"/>
        <v>1</v>
      </c>
      <c r="R164" s="711">
        <f t="shared" si="24"/>
        <v>0</v>
      </c>
      <c r="S164" s="712">
        <f t="shared" si="26"/>
        <v>1</v>
      </c>
      <c r="T164" s="712">
        <f t="shared" si="25"/>
        <v>0</v>
      </c>
      <c r="U164" s="712">
        <f t="shared" si="25"/>
        <v>0</v>
      </c>
      <c r="V164" s="712">
        <f t="shared" si="25"/>
        <v>0</v>
      </c>
      <c r="W164" s="712">
        <f t="shared" si="25"/>
        <v>0</v>
      </c>
      <c r="X164" s="366"/>
      <c r="Z164" s="367"/>
      <c r="AA164" s="371"/>
      <c r="AB164" s="107"/>
      <c r="AC164" s="94"/>
      <c r="AD164" s="107"/>
      <c r="AE164" s="107"/>
      <c r="AF164" s="107"/>
      <c r="AG164" s="107"/>
      <c r="AH164" s="107"/>
      <c r="AI164" s="94"/>
      <c r="AJ164" s="107"/>
    </row>
    <row r="165" spans="1:36" ht="18.75">
      <c r="A165" s="698" t="s">
        <v>26</v>
      </c>
      <c r="B165" s="360">
        <f>T158</f>
        <v>1722</v>
      </c>
      <c r="C165" s="360"/>
      <c r="D165" s="360"/>
      <c r="E165" s="407"/>
      <c r="F165" s="699">
        <f t="shared" ref="F165:F168" si="27">B165/$G$158</f>
        <v>8.2439678284182305E-2</v>
      </c>
      <c r="G165" s="700">
        <f>+F165-T169</f>
        <v>-1.8911673067169052E-2</v>
      </c>
      <c r="H165" s="374"/>
      <c r="I165" s="374"/>
      <c r="J165" s="375"/>
      <c r="K165" s="375"/>
      <c r="P165" s="709">
        <v>1</v>
      </c>
      <c r="Q165" s="710">
        <f t="shared" si="24"/>
        <v>12</v>
      </c>
      <c r="R165" s="711">
        <f t="shared" si="24"/>
        <v>5</v>
      </c>
      <c r="S165" s="712">
        <f t="shared" si="26"/>
        <v>17</v>
      </c>
      <c r="T165" s="712">
        <f t="shared" si="25"/>
        <v>4</v>
      </c>
      <c r="U165" s="712">
        <f t="shared" si="25"/>
        <v>7</v>
      </c>
      <c r="V165" s="712">
        <f t="shared" si="25"/>
        <v>8</v>
      </c>
      <c r="W165" s="712">
        <f t="shared" si="25"/>
        <v>14</v>
      </c>
      <c r="X165" s="366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27</v>
      </c>
      <c r="B166" s="360">
        <f>U158</f>
        <v>3445.75</v>
      </c>
      <c r="C166" s="360"/>
      <c r="D166" s="360"/>
      <c r="E166" s="407"/>
      <c r="F166" s="699">
        <f t="shared" si="27"/>
        <v>0.16496313672922253</v>
      </c>
      <c r="G166" s="700">
        <f>+F166-U169</f>
        <v>1.1117853778711828E-3</v>
      </c>
      <c r="H166" s="374"/>
      <c r="I166" s="374"/>
      <c r="J166" s="375"/>
      <c r="K166" s="375"/>
      <c r="P166" s="759" t="s">
        <v>320</v>
      </c>
      <c r="Q166" s="714">
        <f>+SUMPRODUCT($P$162:$P$165,Q162:Q165)/Q168</f>
        <v>0.56617647058823528</v>
      </c>
      <c r="R166" s="715">
        <f t="shared" ref="R166:U166" si="28">+SUMPRODUCT($P$162:$P$165,R162:R165)/R168</f>
        <v>0.52777777777777779</v>
      </c>
      <c r="S166" s="716">
        <f t="shared" si="28"/>
        <v>0.55526315789473679</v>
      </c>
      <c r="T166" s="716">
        <f>+SUMPRODUCT($P$162:$P$165,T162:T165)/T168</f>
        <v>0.5</v>
      </c>
      <c r="U166" s="716">
        <f t="shared" si="28"/>
        <v>0.51595744680851063</v>
      </c>
      <c r="V166" s="716">
        <f>+SUMPRODUCT($P$162:$P$165,V162:V165)/V168</f>
        <v>0.50471698113207553</v>
      </c>
      <c r="W166" s="716">
        <f>+SUMPRODUCT($P$162:$P$165,W162:W165)/W168</f>
        <v>0.55158730158730163</v>
      </c>
      <c r="X166" s="380"/>
      <c r="Z166" s="459"/>
      <c r="AA166" s="367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698" t="s">
        <v>28</v>
      </c>
      <c r="B167" s="360">
        <f>V158</f>
        <v>3942.75</v>
      </c>
      <c r="C167" s="360"/>
      <c r="D167" s="360"/>
      <c r="E167" s="407"/>
      <c r="F167" s="699">
        <f t="shared" si="27"/>
        <v>0.18875670241286863</v>
      </c>
      <c r="G167" s="700">
        <f>+F167-V169</f>
        <v>8.0134591696253699E-3</v>
      </c>
      <c r="H167" s="374"/>
      <c r="I167" s="374"/>
      <c r="J167" s="375" t="s">
        <v>274</v>
      </c>
      <c r="K167" s="375"/>
      <c r="P167" s="759"/>
      <c r="Q167" s="693">
        <f>+L158</f>
        <v>0.56617647058823528</v>
      </c>
      <c r="R167" s="694">
        <f>+M158</f>
        <v>0.52777777777777779</v>
      </c>
      <c r="S167" s="717">
        <f>+(Q167*Q168+R167*R168)/S168</f>
        <v>0.55526315789473679</v>
      </c>
      <c r="T167" s="717">
        <f>+N158</f>
        <v>0.5</v>
      </c>
      <c r="U167" s="717">
        <f>+O158</f>
        <v>0.51595744680851063</v>
      </c>
      <c r="V167" s="717">
        <f>+P158</f>
        <v>0.50471698113207553</v>
      </c>
      <c r="W167" s="717">
        <f>+Q158</f>
        <v>0.55158730158730163</v>
      </c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29</v>
      </c>
      <c r="B168" s="360">
        <f>W158</f>
        <v>5213.25</v>
      </c>
      <c r="C168" s="360"/>
      <c r="D168" s="360"/>
      <c r="E168" s="407"/>
      <c r="F168" s="699">
        <f t="shared" si="27"/>
        <v>0.24958109919571045</v>
      </c>
      <c r="G168" s="700">
        <f>+F168-W169</f>
        <v>1.4783801898413163E-2</v>
      </c>
      <c r="H168" s="374"/>
      <c r="I168" s="374"/>
      <c r="J168" s="375"/>
      <c r="K168" s="375"/>
      <c r="O168" s="697">
        <v>148</v>
      </c>
      <c r="P168" s="718" t="s">
        <v>272</v>
      </c>
      <c r="Q168" s="719">
        <f>SUM(Q162:Q165)</f>
        <v>68</v>
      </c>
      <c r="R168" s="719">
        <f>SUM(R162:R165)</f>
        <v>27</v>
      </c>
      <c r="S168" s="720">
        <f>SUM(S162:S165)</f>
        <v>95</v>
      </c>
      <c r="T168" s="719">
        <f>SUM(T162:T165)</f>
        <v>30</v>
      </c>
      <c r="U168" s="719">
        <f t="shared" ref="U168" si="29">SUM(U162:U165)</f>
        <v>47</v>
      </c>
      <c r="V168" s="719">
        <f>SUM(V162:V165)</f>
        <v>53</v>
      </c>
      <c r="W168" s="719">
        <f>SUM(W162:W165)</f>
        <v>63</v>
      </c>
      <c r="X168" s="389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701" t="s">
        <v>30</v>
      </c>
      <c r="B169" s="702">
        <f>SUM(B164:B168)</f>
        <v>20958</v>
      </c>
      <c r="C169" s="702"/>
      <c r="D169" s="702"/>
      <c r="E169" s="703"/>
      <c r="F169" s="704">
        <f>SUM(F164:F168)</f>
        <v>1.0033512064343162</v>
      </c>
      <c r="G169" s="359"/>
      <c r="H169" s="107"/>
      <c r="I169" s="107"/>
      <c r="J169" s="107"/>
      <c r="K169" s="107"/>
      <c r="O169" s="393"/>
      <c r="P169" s="721" t="s">
        <v>273</v>
      </c>
      <c r="Q169" s="695">
        <f>+(Q167*Q168)/$O$168</f>
        <v>0.26013513513513514</v>
      </c>
      <c r="R169" s="696">
        <f t="shared" ref="R169:W169" si="30">+(R167*R168)/$O$168</f>
        <v>9.6283783783783786E-2</v>
      </c>
      <c r="S169" s="699">
        <f>+R169+Q169</f>
        <v>0.35641891891891891</v>
      </c>
      <c r="T169" s="699">
        <f t="shared" si="30"/>
        <v>0.10135135135135136</v>
      </c>
      <c r="U169" s="699">
        <f t="shared" si="30"/>
        <v>0.16385135135135134</v>
      </c>
      <c r="V169" s="699">
        <f t="shared" si="30"/>
        <v>0.18074324324324326</v>
      </c>
      <c r="W169" s="699">
        <f t="shared" si="30"/>
        <v>0.23479729729729729</v>
      </c>
      <c r="X169" s="397"/>
      <c r="Z169" s="459"/>
      <c r="AA169" s="398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399"/>
      <c r="F170" s="107"/>
      <c r="G170" s="107"/>
      <c r="H170" s="107"/>
      <c r="I170" s="107"/>
      <c r="J170" s="107"/>
      <c r="K170" s="107"/>
      <c r="Z170" s="459"/>
      <c r="AA170" s="397"/>
      <c r="AB170" s="107"/>
      <c r="AC170" s="107"/>
      <c r="AD170" s="107"/>
      <c r="AE170" s="107"/>
      <c r="AF170" s="107"/>
      <c r="AG170" s="107"/>
      <c r="AH170" s="107"/>
      <c r="AI170" s="107"/>
      <c r="AJ170" s="324"/>
    </row>
    <row r="171" spans="1:36" ht="18.75">
      <c r="A171" s="324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T171" s="107"/>
      <c r="U171" s="107"/>
      <c r="V171" s="107"/>
      <c r="W171" s="107"/>
      <c r="AA171" s="397"/>
      <c r="AB171" s="324"/>
      <c r="AC171" s="324"/>
      <c r="AD171" s="324"/>
      <c r="AE171" s="324"/>
      <c r="AF171" s="324"/>
      <c r="AG171" s="324"/>
      <c r="AH171" s="324"/>
      <c r="AI171" s="324"/>
      <c r="AJ171" s="107"/>
    </row>
    <row r="172" spans="1:36" ht="18.75">
      <c r="A172" s="397"/>
      <c r="B172" s="397"/>
      <c r="C172" s="397"/>
      <c r="D172" s="397"/>
      <c r="E172" s="86"/>
      <c r="F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6" ht="18.75">
      <c r="AB173" s="107"/>
      <c r="AC173" s="107"/>
      <c r="AD173" s="107"/>
      <c r="AE173" s="107"/>
      <c r="AF173" s="107"/>
      <c r="AG173" s="107"/>
      <c r="AH173" s="107"/>
      <c r="AI173" s="107"/>
    </row>
  </sheetData>
  <autoFilter ref="A1:Y159" xr:uid="{C7CEF69B-B2FA-4FFD-87FA-9C893FDB5E09}"/>
  <mergeCells count="6">
    <mergeCell ref="AC75:AD75"/>
    <mergeCell ref="AB22:AI22"/>
    <mergeCell ref="AB28:AI28"/>
    <mergeCell ref="AB34:AK34"/>
    <mergeCell ref="AB39:AI39"/>
    <mergeCell ref="AB40:AI40"/>
  </mergeCells>
  <conditionalFormatting sqref="I2:I156">
    <cfRule type="cellIs" dxfId="185" priority="1" operator="lessThan">
      <formula>7</formula>
    </cfRule>
    <cfRule type="cellIs" dxfId="184" priority="2" operator="between">
      <formula>14</formula>
      <formula>7</formula>
    </cfRule>
    <cfRule type="cellIs" dxfId="183" priority="3" operator="greaterThan">
      <formula>14</formula>
    </cfRule>
  </conditionalFormatting>
  <conditionalFormatting sqref="I158">
    <cfRule type="cellIs" dxfId="182" priority="4" operator="lessThan">
      <formula>7</formula>
    </cfRule>
    <cfRule type="cellIs" dxfId="181" priority="5" operator="between">
      <formula>14</formula>
      <formula>7</formula>
    </cfRule>
    <cfRule type="cellIs" dxfId="18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0E84-3C76-4AF1-9A0C-FF7211EBC039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hidden="1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46185</v>
      </c>
      <c r="I2" s="624">
        <f ca="1">+IF(A2=1,(+TODAY())-H2,"Sans objet")</f>
        <v>123</v>
      </c>
      <c r="J2" s="625">
        <v>1</v>
      </c>
      <c r="K2" s="626" t="str">
        <f>VLOOKUP(J2,Secteurs!$A$2:$C$4,3)</f>
        <v>Alexis MABOUNDA</v>
      </c>
      <c r="L2" s="627"/>
      <c r="M2" s="628">
        <v>0.5</v>
      </c>
      <c r="N2" s="628"/>
      <c r="O2" s="628">
        <v>0.25</v>
      </c>
      <c r="P2" s="628"/>
      <c r="Q2" s="629">
        <v>0.25</v>
      </c>
      <c r="R2" s="630">
        <f>+$G2*L2</f>
        <v>0</v>
      </c>
      <c r="S2" s="631">
        <f t="shared" ref="S2:W35" si="0">+$G2*M2</f>
        <v>70</v>
      </c>
      <c r="T2" s="631">
        <f t="shared" si="0"/>
        <v>0</v>
      </c>
      <c r="U2" s="631">
        <f t="shared" si="0"/>
        <v>35</v>
      </c>
      <c r="V2" s="631">
        <f t="shared" si="0"/>
        <v>0</v>
      </c>
      <c r="W2" s="744">
        <f t="shared" si="0"/>
        <v>35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21</v>
      </c>
      <c r="AC2" s="636">
        <v>0.26989999999999997</v>
      </c>
      <c r="AD2" s="637">
        <v>9.9000000000000005E-2</v>
      </c>
      <c r="AE2" s="764">
        <f t="shared" ref="AE2:AE5" si="2">SUM(AC2:AD2)</f>
        <v>0.36890000000000001</v>
      </c>
      <c r="AF2" s="639">
        <v>0.113</v>
      </c>
      <c r="AG2" s="639">
        <v>8.5000000000000006E-2</v>
      </c>
      <c r="AH2" s="639">
        <v>0.189</v>
      </c>
      <c r="AI2" s="639">
        <v>0.247</v>
      </c>
      <c r="AJ2" s="602">
        <f>SUM(AE2:AI2)</f>
        <v>1.0028999999999999</v>
      </c>
    </row>
    <row r="3" spans="1:36">
      <c r="A3" s="617">
        <f t="shared" ref="A3:A65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5" si="4">F3*7</f>
        <v>210</v>
      </c>
      <c r="H3" s="623">
        <v>46184</v>
      </c>
      <c r="I3" s="624">
        <f t="shared" ref="I3:I66" ca="1" si="5">+IF(A3=1,(+TODAY())-H3,"Sans objet")</f>
        <v>124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105</v>
      </c>
      <c r="U3" s="640">
        <f t="shared" si="0"/>
        <v>0</v>
      </c>
      <c r="V3" s="640">
        <f t="shared" si="0"/>
        <v>105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22</v>
      </c>
      <c r="AC3" s="636">
        <v>0.26800000000000002</v>
      </c>
      <c r="AD3" s="637">
        <v>0.11</v>
      </c>
      <c r="AE3" s="764">
        <f t="shared" si="2"/>
        <v>0.378</v>
      </c>
      <c r="AF3" s="639">
        <v>0.11</v>
      </c>
      <c r="AG3" s="639">
        <v>9.2999999999999999E-2</v>
      </c>
      <c r="AH3" s="639">
        <v>0.19600000000000001</v>
      </c>
      <c r="AI3" s="639">
        <v>0.224</v>
      </c>
      <c r="AJ3" s="602">
        <f>SUM(AE3:AI3)</f>
        <v>1.0009999999999999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46182</v>
      </c>
      <c r="I4" s="624">
        <f t="shared" ca="1" si="5"/>
        <v>126</v>
      </c>
      <c r="J4" s="625">
        <v>2</v>
      </c>
      <c r="K4" s="626" t="str">
        <f>VLOOKUP(J4,Secteurs!$A$2:$C$4,3)</f>
        <v>Félix OVOURA</v>
      </c>
      <c r="L4" s="470"/>
      <c r="M4" s="471"/>
      <c r="N4" s="471"/>
      <c r="O4" s="471"/>
      <c r="P4" s="471">
        <v>1</v>
      </c>
      <c r="Q4" s="472"/>
      <c r="R4" s="630">
        <f t="shared" si="6"/>
        <v>0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168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23</v>
      </c>
      <c r="AC4" s="636">
        <v>0.23519999999999999</v>
      </c>
      <c r="AD4" s="637">
        <v>6.6000000000000003E-2</v>
      </c>
      <c r="AE4" s="764">
        <f t="shared" si="2"/>
        <v>0.30120000000000002</v>
      </c>
      <c r="AF4" s="639">
        <v>0.104</v>
      </c>
      <c r="AG4" s="639">
        <v>0.157</v>
      </c>
      <c r="AH4" s="639">
        <v>0.185</v>
      </c>
      <c r="AI4" s="639">
        <v>0.252</v>
      </c>
      <c r="AJ4" s="602">
        <f>SUM(AE4:AI4)</f>
        <v>0.99920000000000009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46183</v>
      </c>
      <c r="I5" s="624">
        <f t="shared" ca="1" si="5"/>
        <v>125</v>
      </c>
      <c r="J5" s="625">
        <v>2</v>
      </c>
      <c r="K5" s="626" t="str">
        <f>VLOOKUP(J5,Secteurs!$A$2:$C$4,3)</f>
        <v>Félix OVOURA</v>
      </c>
      <c r="L5" s="470"/>
      <c r="M5" s="471"/>
      <c r="N5" s="471"/>
      <c r="O5" s="471"/>
      <c r="P5" s="471">
        <v>1</v>
      </c>
      <c r="Q5" s="472"/>
      <c r="R5" s="630">
        <f t="shared" si="6"/>
        <v>0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168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24</v>
      </c>
      <c r="AC5" s="636">
        <v>0.2303</v>
      </c>
      <c r="AD5" s="637">
        <v>7.1999999999999995E-2</v>
      </c>
      <c r="AE5" s="764">
        <f t="shared" si="2"/>
        <v>0.30230000000000001</v>
      </c>
      <c r="AF5" s="639">
        <v>8.7999999999999995E-2</v>
      </c>
      <c r="AG5" s="639">
        <v>0.21</v>
      </c>
      <c r="AH5" s="639">
        <v>0.17</v>
      </c>
      <c r="AI5" s="639">
        <v>0.23</v>
      </c>
      <c r="AJ5" s="602">
        <f>SUM(AE5:AI5)</f>
        <v>1.0003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123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-4.8999999999999877E-3</v>
      </c>
      <c r="AD6" s="603">
        <f t="shared" si="8"/>
        <v>5.9999999999999915E-3</v>
      </c>
      <c r="AE6" s="603">
        <f t="shared" si="8"/>
        <v>1.0999999999999899E-3</v>
      </c>
      <c r="AF6" s="603">
        <f t="shared" si="8"/>
        <v>-1.6E-2</v>
      </c>
      <c r="AG6" s="603">
        <f t="shared" si="8"/>
        <v>5.2999999999999992E-2</v>
      </c>
      <c r="AH6" s="603">
        <f t="shared" si="8"/>
        <v>-1.4999999999999986E-2</v>
      </c>
      <c r="AI6" s="603">
        <f t="shared" si="8"/>
        <v>-2.1999999999999992E-2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123</v>
      </c>
      <c r="J7" s="625">
        <v>3</v>
      </c>
      <c r="K7" s="626" t="str">
        <f>VLOOKUP(J7,Secteurs!$A$2:$C$4,3)</f>
        <v>Armel SOKAMBA</v>
      </c>
      <c r="L7" s="470"/>
      <c r="M7" s="471"/>
      <c r="N7" s="471"/>
      <c r="O7" s="471"/>
      <c r="P7" s="471">
        <v>0.5</v>
      </c>
      <c r="Q7" s="472"/>
      <c r="R7" s="630">
        <f t="shared" si="6"/>
        <v>0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91</v>
      </c>
      <c r="Y7" s="598"/>
      <c r="Z7" s="635">
        <f t="shared" si="1"/>
        <v>-91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46183</v>
      </c>
      <c r="I8" s="624">
        <f t="shared" ca="1" si="5"/>
        <v>125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126</v>
      </c>
      <c r="J9" s="625">
        <v>3</v>
      </c>
      <c r="K9" s="626" t="str">
        <f>VLOOKUP(J9,Secteurs!$A$2:$C$4,3)</f>
        <v>Armel SOKAMBA</v>
      </c>
      <c r="L9" s="470"/>
      <c r="M9" s="471"/>
      <c r="N9" s="471">
        <v>1</v>
      </c>
      <c r="O9" s="471"/>
      <c r="P9" s="471"/>
      <c r="Q9" s="472"/>
      <c r="R9" s="630">
        <f t="shared" si="6"/>
        <v>0</v>
      </c>
      <c r="S9" s="631">
        <f t="shared" si="0"/>
        <v>0</v>
      </c>
      <c r="T9" s="631">
        <f t="shared" si="0"/>
        <v>182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46185</v>
      </c>
      <c r="I10" s="624">
        <f t="shared" ca="1" si="5"/>
        <v>123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>
        <v>0.5</v>
      </c>
      <c r="O10" s="471"/>
      <c r="P10" s="471"/>
      <c r="Q10" s="472"/>
      <c r="R10" s="630">
        <f t="shared" si="6"/>
        <v>84</v>
      </c>
      <c r="S10" s="631">
        <f t="shared" si="0"/>
        <v>0</v>
      </c>
      <c r="T10" s="631">
        <f t="shared" si="0"/>
        <v>84</v>
      </c>
      <c r="U10" s="640">
        <f t="shared" si="0"/>
        <v>0</v>
      </c>
      <c r="V10" s="640">
        <f t="shared" si="0"/>
        <v>0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46183</v>
      </c>
      <c r="I11" s="624">
        <f t="shared" ca="1" si="5"/>
        <v>125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46184</v>
      </c>
      <c r="I12" s="624">
        <f t="shared" ca="1" si="5"/>
        <v>124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127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46183</v>
      </c>
      <c r="I14" s="624">
        <f t="shared" ca="1" si="5"/>
        <v>125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127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46185</v>
      </c>
      <c r="I16" s="624">
        <f t="shared" ca="1" si="5"/>
        <v>123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46184</v>
      </c>
      <c r="I17" s="624">
        <f t="shared" ca="1" si="5"/>
        <v>124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49</v>
      </c>
      <c r="U17" s="640">
        <f t="shared" si="0"/>
        <v>0</v>
      </c>
      <c r="V17" s="640">
        <f t="shared" si="0"/>
        <v>49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46184</v>
      </c>
      <c r="I18" s="624">
        <f t="shared" ca="1" si="5"/>
        <v>124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127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127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46181</v>
      </c>
      <c r="I21" s="624">
        <f t="shared" ca="1" si="5"/>
        <v>127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46185</v>
      </c>
      <c r="I22" s="624">
        <f t="shared" ca="1" si="5"/>
        <v>123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24</v>
      </c>
      <c r="G23" s="622">
        <f t="shared" si="4"/>
        <v>168</v>
      </c>
      <c r="H23" s="424">
        <v>46185</v>
      </c>
      <c r="I23" s="624">
        <f t="shared" ca="1" si="5"/>
        <v>123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84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84</v>
      </c>
      <c r="W23" s="745">
        <f t="shared" si="0"/>
        <v>0</v>
      </c>
      <c r="X23" s="750">
        <f t="shared" si="7"/>
        <v>168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16500</v>
      </c>
      <c r="AG23" s="598">
        <v>16500</v>
      </c>
      <c r="AH23" s="598">
        <v>16500</v>
      </c>
      <c r="AI23" s="598">
        <v>16850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46183</v>
      </c>
      <c r="I24" s="624">
        <f t="shared" ca="1" si="5"/>
        <v>125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46184</v>
      </c>
      <c r="I25" s="624">
        <f t="shared" ca="1" si="5"/>
        <v>124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24</v>
      </c>
      <c r="G27" s="622">
        <f t="shared" si="4"/>
        <v>168</v>
      </c>
      <c r="H27" s="424">
        <v>46184</v>
      </c>
      <c r="I27" s="624">
        <f t="shared" ca="1" si="5"/>
        <v>124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84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84</v>
      </c>
      <c r="W27" s="745">
        <f t="shared" si="0"/>
        <v>0</v>
      </c>
      <c r="X27" s="750">
        <f t="shared" si="7"/>
        <v>168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46185</v>
      </c>
      <c r="I28" s="624">
        <f t="shared" ca="1" si="5"/>
        <v>123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28</v>
      </c>
      <c r="G29" s="622">
        <f t="shared" si="4"/>
        <v>196</v>
      </c>
      <c r="H29" s="623">
        <v>46184</v>
      </c>
      <c r="I29" s="624">
        <f t="shared" ca="1" si="5"/>
        <v>124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0.25</v>
      </c>
      <c r="Q29" s="472">
        <v>0.25</v>
      </c>
      <c r="R29" s="752">
        <f t="shared" si="6"/>
        <v>98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49</v>
      </c>
      <c r="W29" s="745">
        <f t="shared" si="0"/>
        <v>49</v>
      </c>
      <c r="X29" s="750">
        <f t="shared" si="7"/>
        <v>196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8250</v>
      </c>
      <c r="AG29" s="598">
        <v>8750</v>
      </c>
      <c r="AH29" s="598">
        <v>8500</v>
      </c>
      <c r="AI29" s="598">
        <v>8500</v>
      </c>
    </row>
    <row r="30" spans="1:35" ht="18.75" customHeight="1">
      <c r="A30" s="617">
        <f t="shared" si="3"/>
        <v>1</v>
      </c>
      <c r="B30" s="725" t="s">
        <v>392</v>
      </c>
      <c r="C30" s="725" t="s">
        <v>612</v>
      </c>
      <c r="D30" s="619" t="s">
        <v>35</v>
      </c>
      <c r="E30" s="620" t="s">
        <v>36</v>
      </c>
      <c r="F30" s="621">
        <v>10</v>
      </c>
      <c r="G30" s="622">
        <f t="shared" si="4"/>
        <v>70</v>
      </c>
      <c r="H30" s="623">
        <v>46184</v>
      </c>
      <c r="I30" s="624">
        <f t="shared" ca="1" si="5"/>
        <v>124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>
        <v>0.5</v>
      </c>
      <c r="O30" s="471"/>
      <c r="P30" s="471"/>
      <c r="Q30" s="472"/>
      <c r="R30" s="630">
        <f t="shared" si="6"/>
        <v>35</v>
      </c>
      <c r="S30" s="631">
        <f t="shared" si="0"/>
        <v>0</v>
      </c>
      <c r="T30" s="631">
        <f t="shared" si="0"/>
        <v>35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70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24</v>
      </c>
      <c r="G31" s="622">
        <f t="shared" si="4"/>
        <v>168</v>
      </c>
      <c r="H31" s="623">
        <v>46177</v>
      </c>
      <c r="I31" s="624">
        <f t="shared" ca="1" si="5"/>
        <v>131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84</v>
      </c>
      <c r="S31" s="631">
        <f t="shared" si="0"/>
        <v>0</v>
      </c>
      <c r="T31" s="631">
        <f t="shared" si="0"/>
        <v>0</v>
      </c>
      <c r="U31" s="640">
        <f t="shared" si="0"/>
        <v>84</v>
      </c>
      <c r="V31" s="640">
        <f t="shared" si="0"/>
        <v>0</v>
      </c>
      <c r="W31" s="745">
        <f t="shared" si="0"/>
        <v>0</v>
      </c>
      <c r="X31" s="750">
        <f t="shared" si="7"/>
        <v>168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46181</v>
      </c>
      <c r="I32" s="624">
        <f t="shared" ca="1" si="5"/>
        <v>127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32</v>
      </c>
      <c r="G33" s="622">
        <f t="shared" si="4"/>
        <v>224</v>
      </c>
      <c r="H33" s="424">
        <v>46185</v>
      </c>
      <c r="I33" s="624">
        <f t="shared" ca="1" si="5"/>
        <v>123</v>
      </c>
      <c r="J33" s="625">
        <v>2</v>
      </c>
      <c r="K33" s="626" t="str">
        <f>VLOOKUP(J33,Secteurs!$A$2:$C$4,3)</f>
        <v>Félix OVOURA</v>
      </c>
      <c r="L33" s="470">
        <v>1</v>
      </c>
      <c r="M33" s="471"/>
      <c r="N33" s="471"/>
      <c r="O33" s="471"/>
      <c r="P33" s="471"/>
      <c r="Q33" s="472"/>
      <c r="R33" s="630">
        <f t="shared" si="6"/>
        <v>224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0</v>
      </c>
      <c r="W33" s="745">
        <f t="shared" si="0"/>
        <v>0</v>
      </c>
      <c r="X33" s="750">
        <f t="shared" si="7"/>
        <v>224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46185</v>
      </c>
      <c r="I34" s="624">
        <f t="shared" ca="1" si="5"/>
        <v>123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252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46185</v>
      </c>
      <c r="I35" s="624">
        <f t="shared" ca="1" si="5"/>
        <v>123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>
        <v>0.5</v>
      </c>
      <c r="O35" s="471"/>
      <c r="P35" s="471"/>
      <c r="Q35" s="472"/>
      <c r="R35" s="630">
        <f t="shared" si="6"/>
        <v>77</v>
      </c>
      <c r="S35" s="631">
        <f t="shared" si="0"/>
        <v>0</v>
      </c>
      <c r="T35" s="631">
        <f t="shared" si="0"/>
        <v>77</v>
      </c>
      <c r="U35" s="640">
        <f t="shared" si="0"/>
        <v>0</v>
      </c>
      <c r="V35" s="640">
        <f t="shared" si="0"/>
        <v>0</v>
      </c>
      <c r="W35" s="745">
        <f t="shared" si="0"/>
        <v>0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46184</v>
      </c>
      <c r="I36" s="624">
        <f t="shared" ca="1" si="5"/>
        <v>124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24</v>
      </c>
      <c r="G37" s="622">
        <f t="shared" si="4"/>
        <v>168</v>
      </c>
      <c r="H37" s="424">
        <v>46185</v>
      </c>
      <c r="I37" s="624">
        <f t="shared" ca="1" si="5"/>
        <v>123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168</v>
      </c>
      <c r="X37" s="750">
        <f t="shared" si="7"/>
        <v>168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124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424">
        <v>46178</v>
      </c>
      <c r="I39" s="624">
        <f t="shared" ca="1" si="5"/>
        <v>130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46183</v>
      </c>
      <c r="I40" s="624">
        <f t="shared" ca="1" si="5"/>
        <v>125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46184</v>
      </c>
      <c r="I41" s="624">
        <f t="shared" ca="1" si="5"/>
        <v>124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46184</v>
      </c>
      <c r="I42" s="624">
        <f t="shared" ca="1" si="5"/>
        <v>124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46184</v>
      </c>
      <c r="I43" s="624">
        <f t="shared" ca="1" si="5"/>
        <v>124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80.5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124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46184</v>
      </c>
      <c r="I45" s="624">
        <f t="shared" ca="1" si="5"/>
        <v>124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0.5</v>
      </c>
      <c r="O45" s="471"/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42</v>
      </c>
      <c r="U45" s="640">
        <f t="shared" si="6"/>
        <v>0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46184</v>
      </c>
      <c r="I46" s="624">
        <f t="shared" ca="1" si="5"/>
        <v>124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>
        <v>0.25</v>
      </c>
      <c r="O46" s="471"/>
      <c r="P46" s="471"/>
      <c r="Q46" s="472">
        <v>0.5</v>
      </c>
      <c r="R46" s="630">
        <f t="shared" si="6"/>
        <v>77</v>
      </c>
      <c r="S46" s="631">
        <f t="shared" si="6"/>
        <v>0</v>
      </c>
      <c r="T46" s="631">
        <f t="shared" si="6"/>
        <v>77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46184</v>
      </c>
      <c r="I47" s="624">
        <f t="shared" ca="1" si="5"/>
        <v>124</v>
      </c>
      <c r="J47" s="625">
        <v>1</v>
      </c>
      <c r="K47" s="626" t="str">
        <f>VLOOKUP(J47,Secteurs!$A$2:$C$4,3)</f>
        <v>Alexis MABOUNDA</v>
      </c>
      <c r="L47" s="470">
        <v>0.5</v>
      </c>
      <c r="M47" s="471"/>
      <c r="N47" s="471">
        <v>0.5</v>
      </c>
      <c r="O47" s="471"/>
      <c r="P47" s="471"/>
      <c r="Q47" s="472"/>
      <c r="R47" s="752">
        <f t="shared" si="6"/>
        <v>28</v>
      </c>
      <c r="S47" s="640">
        <f t="shared" si="6"/>
        <v>0</v>
      </c>
      <c r="T47" s="640">
        <f t="shared" si="6"/>
        <v>28</v>
      </c>
      <c r="U47" s="640">
        <f t="shared" si="6"/>
        <v>0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46184</v>
      </c>
      <c r="I48" s="624">
        <f t="shared" ca="1" si="5"/>
        <v>124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16</v>
      </c>
      <c r="G49" s="622">
        <f t="shared" si="4"/>
        <v>112</v>
      </c>
      <c r="H49" s="424">
        <v>46182</v>
      </c>
      <c r="I49" s="624">
        <f t="shared" ca="1" si="5"/>
        <v>126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56</v>
      </c>
      <c r="S49" s="631">
        <f t="shared" si="6"/>
        <v>0</v>
      </c>
      <c r="T49" s="631">
        <f t="shared" si="6"/>
        <v>56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112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130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46185</v>
      </c>
      <c r="I51" s="624">
        <f t="shared" ca="1" si="5"/>
        <v>123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46185</v>
      </c>
      <c r="I52" s="624">
        <f t="shared" ca="1" si="5"/>
        <v>123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175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46168</v>
      </c>
      <c r="I54" s="624">
        <f t="shared" ca="1" si="5"/>
        <v>140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/>
      <c r="O54" s="471"/>
      <c r="P54" s="471"/>
      <c r="Q54" s="472">
        <v>0.5</v>
      </c>
      <c r="R54" s="630">
        <f t="shared" si="6"/>
        <v>63</v>
      </c>
      <c r="S54" s="631">
        <f t="shared" si="6"/>
        <v>0</v>
      </c>
      <c r="T54" s="631">
        <f t="shared" si="6"/>
        <v>0</v>
      </c>
      <c r="U54" s="640">
        <f t="shared" si="6"/>
        <v>0</v>
      </c>
      <c r="V54" s="640">
        <f t="shared" si="6"/>
        <v>0</v>
      </c>
      <c r="W54" s="745">
        <f t="shared" si="6"/>
        <v>63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46182</v>
      </c>
      <c r="I55" s="624">
        <f t="shared" ca="1" si="5"/>
        <v>126</v>
      </c>
      <c r="J55" s="625">
        <v>2</v>
      </c>
      <c r="K55" s="626" t="str">
        <f>VLOOKUP(J55,Secteurs!$A$2:$C$4,3)</f>
        <v>Félix OVOURA</v>
      </c>
      <c r="L55" s="470"/>
      <c r="M55" s="471">
        <v>0.5</v>
      </c>
      <c r="N55" s="471"/>
      <c r="O55" s="471"/>
      <c r="P55" s="471"/>
      <c r="Q55" s="472">
        <v>0.5</v>
      </c>
      <c r="R55" s="630">
        <f t="shared" si="6"/>
        <v>0</v>
      </c>
      <c r="S55" s="631">
        <f t="shared" si="6"/>
        <v>105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105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124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34</v>
      </c>
      <c r="G57" s="622">
        <f t="shared" si="4"/>
        <v>238</v>
      </c>
      <c r="H57" s="424">
        <v>46181</v>
      </c>
      <c r="I57" s="624">
        <f t="shared" ca="1" si="5"/>
        <v>127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119</v>
      </c>
      <c r="V57" s="640">
        <f t="shared" si="6"/>
        <v>119</v>
      </c>
      <c r="W57" s="745">
        <f t="shared" si="6"/>
        <v>0</v>
      </c>
      <c r="X57" s="750">
        <f t="shared" si="7"/>
        <v>238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46184</v>
      </c>
      <c r="I58" s="624">
        <f t="shared" ca="1" si="5"/>
        <v>124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/>
      <c r="O58" s="471">
        <v>0.25</v>
      </c>
      <c r="P58" s="471"/>
      <c r="Q58" s="472">
        <v>0.25</v>
      </c>
      <c r="R58" s="752">
        <f t="shared" si="6"/>
        <v>126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0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46184</v>
      </c>
      <c r="I59" s="624">
        <f t="shared" ca="1" si="5"/>
        <v>124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/>
      <c r="O59" s="471"/>
      <c r="P59" s="471">
        <v>0.25</v>
      </c>
      <c r="Q59" s="472">
        <v>0.25</v>
      </c>
      <c r="R59" s="630">
        <f t="shared" si="6"/>
        <v>112</v>
      </c>
      <c r="S59" s="631">
        <f t="shared" si="6"/>
        <v>0</v>
      </c>
      <c r="T59" s="631">
        <f t="shared" si="6"/>
        <v>0</v>
      </c>
      <c r="U59" s="640">
        <f t="shared" si="6"/>
        <v>0</v>
      </c>
      <c r="V59" s="640">
        <f t="shared" si="6"/>
        <v>56</v>
      </c>
      <c r="W59" s="745">
        <f t="shared" si="6"/>
        <v>56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26</v>
      </c>
      <c r="G60" s="622">
        <f t="shared" si="4"/>
        <v>182</v>
      </c>
      <c r="H60" s="623">
        <v>46184</v>
      </c>
      <c r="I60" s="624">
        <f t="shared" ca="1" si="5"/>
        <v>124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>
        <v>0.25</v>
      </c>
      <c r="O60" s="471"/>
      <c r="P60" s="471"/>
      <c r="Q60" s="472">
        <v>0.25</v>
      </c>
      <c r="R60" s="630">
        <f t="shared" si="6"/>
        <v>91</v>
      </c>
      <c r="S60" s="631">
        <f t="shared" si="6"/>
        <v>0</v>
      </c>
      <c r="T60" s="631">
        <f t="shared" si="6"/>
        <v>45.5</v>
      </c>
      <c r="U60" s="640">
        <f t="shared" si="6"/>
        <v>0</v>
      </c>
      <c r="V60" s="640">
        <f t="shared" si="6"/>
        <v>0</v>
      </c>
      <c r="W60" s="745">
        <f t="shared" si="6"/>
        <v>45.5</v>
      </c>
      <c r="X60" s="750">
        <f t="shared" si="7"/>
        <v>182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131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46184</v>
      </c>
      <c r="I62" s="624">
        <f t="shared" ca="1" si="5"/>
        <v>124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46177</v>
      </c>
      <c r="I63" s="624">
        <f t="shared" ca="1" si="5"/>
        <v>131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46184</v>
      </c>
      <c r="I64" s="624">
        <f t="shared" ca="1" si="5"/>
        <v>124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84</v>
      </c>
      <c r="V64" s="640">
        <f t="shared" si="6"/>
        <v>0</v>
      </c>
      <c r="W64" s="745">
        <f t="shared" si="6"/>
        <v>84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46185</v>
      </c>
      <c r="I65" s="624">
        <f t="shared" ca="1" si="5"/>
        <v>123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ref="A66:A129" si="9">+IF(F66&gt;0,1,0)</f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26</v>
      </c>
      <c r="G66" s="622">
        <f t="shared" ref="G66:G129" si="10">F66*7</f>
        <v>182</v>
      </c>
      <c r="H66" s="623">
        <v>46184</v>
      </c>
      <c r="I66" s="624">
        <f t="shared" ca="1" si="5"/>
        <v>124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si="6"/>
        <v>91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91</v>
      </c>
      <c r="W66" s="745">
        <f t="shared" si="6"/>
        <v>0</v>
      </c>
      <c r="X66" s="750">
        <f t="shared" si="7"/>
        <v>182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si="9"/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si="10"/>
        <v>154</v>
      </c>
      <c r="H67" s="424">
        <v>46185</v>
      </c>
      <c r="I67" s="624">
        <f t="shared" ref="I67:I134" ca="1" si="11">+IF(A67=1,(+TODAY())-H67,"Sans objet")</f>
        <v>123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126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46182</v>
      </c>
      <c r="I69" s="624">
        <f t="shared" ca="1" si="11"/>
        <v>126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46182</v>
      </c>
      <c r="I70" s="624">
        <f t="shared" ca="1" si="11"/>
        <v>126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20</v>
      </c>
      <c r="G71" s="622">
        <f t="shared" si="10"/>
        <v>140</v>
      </c>
      <c r="H71" s="623">
        <v>46177</v>
      </c>
      <c r="I71" s="624">
        <f t="shared" ca="1" si="11"/>
        <v>131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140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140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46184</v>
      </c>
      <c r="I72" s="624">
        <f t="shared" ca="1" si="11"/>
        <v>124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126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24</v>
      </c>
      <c r="G74" s="622">
        <f t="shared" si="10"/>
        <v>168</v>
      </c>
      <c r="H74" s="424">
        <v>46184</v>
      </c>
      <c r="I74" s="624">
        <f t="shared" ca="1" si="11"/>
        <v>124</v>
      </c>
      <c r="J74" s="625">
        <v>3</v>
      </c>
      <c r="K74" s="626" t="str">
        <f>VLOOKUP(J74,Secteurs!$A$2:$C$4,3)</f>
        <v>Armel SOKAMBA</v>
      </c>
      <c r="L74" s="470"/>
      <c r="M74" s="471">
        <v>0.5</v>
      </c>
      <c r="N74" s="471"/>
      <c r="O74" s="471">
        <v>0.5</v>
      </c>
      <c r="P74" s="471"/>
      <c r="Q74" s="472"/>
      <c r="R74" s="630">
        <f t="shared" si="12"/>
        <v>0</v>
      </c>
      <c r="S74" s="631">
        <f t="shared" si="12"/>
        <v>84</v>
      </c>
      <c r="T74" s="631">
        <f t="shared" si="12"/>
        <v>0</v>
      </c>
      <c r="U74" s="640">
        <f t="shared" si="12"/>
        <v>84</v>
      </c>
      <c r="V74" s="640">
        <f t="shared" si="12"/>
        <v>0</v>
      </c>
      <c r="W74" s="745">
        <f t="shared" si="12"/>
        <v>0</v>
      </c>
      <c r="X74" s="750">
        <f t="shared" si="7"/>
        <v>168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124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16</v>
      </c>
      <c r="G76" s="622">
        <f t="shared" si="10"/>
        <v>112</v>
      </c>
      <c r="H76" s="424">
        <v>46184</v>
      </c>
      <c r="I76" s="624">
        <f t="shared" ca="1" si="11"/>
        <v>124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56</v>
      </c>
      <c r="T76" s="631">
        <f t="shared" si="12"/>
        <v>0</v>
      </c>
      <c r="U76" s="640">
        <f t="shared" si="12"/>
        <v>56</v>
      </c>
      <c r="V76" s="640">
        <f t="shared" si="12"/>
        <v>0</v>
      </c>
      <c r="W76" s="745">
        <f t="shared" si="12"/>
        <v>0</v>
      </c>
      <c r="X76" s="750">
        <f t="shared" si="7"/>
        <v>112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124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175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46161</v>
      </c>
      <c r="I79" s="624">
        <f t="shared" ca="1" si="11"/>
        <v>147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32</v>
      </c>
      <c r="G80" s="622">
        <f t="shared" si="10"/>
        <v>224</v>
      </c>
      <c r="H80" s="424">
        <v>46185</v>
      </c>
      <c r="I80" s="624">
        <f t="shared" ca="1" si="11"/>
        <v>123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112</v>
      </c>
      <c r="V80" s="640">
        <f t="shared" si="12"/>
        <v>0</v>
      </c>
      <c r="W80" s="745">
        <f t="shared" si="12"/>
        <v>112</v>
      </c>
      <c r="X80" s="750">
        <f t="shared" si="7"/>
        <v>224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20</v>
      </c>
      <c r="G81" s="622">
        <f t="shared" si="10"/>
        <v>140</v>
      </c>
      <c r="H81" s="424">
        <v>46184</v>
      </c>
      <c r="I81" s="624">
        <f t="shared" ca="1" si="11"/>
        <v>124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70</v>
      </c>
      <c r="V81" s="640">
        <f t="shared" si="12"/>
        <v>0</v>
      </c>
      <c r="W81" s="745">
        <f t="shared" si="12"/>
        <v>70</v>
      </c>
      <c r="X81" s="750">
        <f t="shared" si="7"/>
        <v>140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46184</v>
      </c>
      <c r="I82" s="624">
        <f t="shared" ca="1" si="11"/>
        <v>124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30</v>
      </c>
      <c r="G83" s="622">
        <f t="shared" si="10"/>
        <v>210</v>
      </c>
      <c r="H83" s="424">
        <v>46185</v>
      </c>
      <c r="I83" s="624">
        <f t="shared" ca="1" si="11"/>
        <v>123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105</v>
      </c>
      <c r="V83" s="640">
        <f t="shared" si="12"/>
        <v>0</v>
      </c>
      <c r="W83" s="745">
        <f t="shared" si="12"/>
        <v>105</v>
      </c>
      <c r="X83" s="750">
        <f t="shared" si="7"/>
        <v>210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28</v>
      </c>
      <c r="G84" s="622">
        <f t="shared" si="10"/>
        <v>196</v>
      </c>
      <c r="H84" s="424">
        <v>46182</v>
      </c>
      <c r="I84" s="624">
        <f t="shared" ca="1" si="11"/>
        <v>126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98</v>
      </c>
      <c r="W84" s="745">
        <f t="shared" si="12"/>
        <v>98</v>
      </c>
      <c r="X84" s="750">
        <f t="shared" si="7"/>
        <v>196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46185</v>
      </c>
      <c r="I85" s="624">
        <f t="shared" ca="1" si="11"/>
        <v>123</v>
      </c>
      <c r="J85" s="625">
        <v>1</v>
      </c>
      <c r="K85" s="626" t="str">
        <f>VLOOKUP(J85,Secteurs!$A$2:$C$4,3)</f>
        <v>Alexis MABOUNDA</v>
      </c>
      <c r="L85" s="470">
        <v>0.5</v>
      </c>
      <c r="M85" s="471"/>
      <c r="N85" s="471"/>
      <c r="O85" s="471"/>
      <c r="P85" s="471">
        <v>0.25</v>
      </c>
      <c r="Q85" s="472">
        <v>0.25</v>
      </c>
      <c r="R85" s="752">
        <f t="shared" si="12"/>
        <v>84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42</v>
      </c>
      <c r="W85" s="745">
        <f t="shared" si="12"/>
        <v>42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46181</v>
      </c>
      <c r="I86" s="624">
        <f t="shared" ca="1" si="11"/>
        <v>127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46185</v>
      </c>
      <c r="I87" s="624">
        <f t="shared" ca="1" si="11"/>
        <v>123</v>
      </c>
      <c r="J87" s="625">
        <v>1</v>
      </c>
      <c r="K87" s="626" t="str">
        <f>VLOOKUP(J87,Secteurs!$A$2:$C$4,3)</f>
        <v>Alexis MABOUNDA</v>
      </c>
      <c r="L87" s="470"/>
      <c r="M87" s="471">
        <v>0.5</v>
      </c>
      <c r="N87" s="471"/>
      <c r="O87" s="471"/>
      <c r="P87" s="471">
        <v>0.25</v>
      </c>
      <c r="Q87" s="472">
        <v>0.25</v>
      </c>
      <c r="R87" s="630">
        <f t="shared" si="12"/>
        <v>0</v>
      </c>
      <c r="S87" s="631">
        <f t="shared" si="12"/>
        <v>84</v>
      </c>
      <c r="T87" s="631">
        <f t="shared" si="12"/>
        <v>0</v>
      </c>
      <c r="U87" s="640">
        <f t="shared" si="12"/>
        <v>0</v>
      </c>
      <c r="V87" s="640">
        <f t="shared" si="12"/>
        <v>42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46185</v>
      </c>
      <c r="I88" s="624">
        <f t="shared" ca="1" si="11"/>
        <v>123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0.5</v>
      </c>
      <c r="P88" s="471"/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91</v>
      </c>
      <c r="V88" s="640">
        <f t="shared" si="12"/>
        <v>0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46181</v>
      </c>
      <c r="I89" s="624">
        <f t="shared" ca="1" si="11"/>
        <v>127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46181</v>
      </c>
      <c r="I90" s="624">
        <f t="shared" ca="1" si="11"/>
        <v>127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131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130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24</v>
      </c>
      <c r="G93" s="622">
        <f t="shared" si="10"/>
        <v>168</v>
      </c>
      <c r="H93" s="424">
        <v>46184</v>
      </c>
      <c r="I93" s="624">
        <f t="shared" ca="1" si="11"/>
        <v>124</v>
      </c>
      <c r="J93" s="625">
        <v>2</v>
      </c>
      <c r="K93" s="626" t="str">
        <f>VLOOKUP(J93,Secteurs!$A$2:$C$4,3)</f>
        <v>Félix OVOURA</v>
      </c>
      <c r="L93" s="470"/>
      <c r="M93" s="471"/>
      <c r="N93" s="471">
        <v>0.25</v>
      </c>
      <c r="O93" s="471">
        <v>0.5</v>
      </c>
      <c r="P93" s="471"/>
      <c r="Q93" s="472">
        <v>0.25</v>
      </c>
      <c r="R93" s="630">
        <f t="shared" si="12"/>
        <v>0</v>
      </c>
      <c r="S93" s="631">
        <f t="shared" si="12"/>
        <v>0</v>
      </c>
      <c r="T93" s="631">
        <f t="shared" si="12"/>
        <v>42</v>
      </c>
      <c r="U93" s="640">
        <f t="shared" si="12"/>
        <v>84</v>
      </c>
      <c r="V93" s="640">
        <f t="shared" si="12"/>
        <v>0</v>
      </c>
      <c r="W93" s="745">
        <f t="shared" si="12"/>
        <v>42</v>
      </c>
      <c r="X93" s="750">
        <f t="shared" si="14"/>
        <v>168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130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46184</v>
      </c>
      <c r="I95" s="624">
        <f t="shared" ca="1" si="11"/>
        <v>124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424">
        <v>46154</v>
      </c>
      <c r="I96" s="624">
        <f t="shared" ca="1" si="11"/>
        <v>154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46184</v>
      </c>
      <c r="I97" s="624">
        <f t="shared" ca="1" si="11"/>
        <v>124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12</v>
      </c>
      <c r="G98" s="622">
        <f t="shared" si="10"/>
        <v>84</v>
      </c>
      <c r="H98" s="424">
        <v>46183</v>
      </c>
      <c r="I98" s="624">
        <f t="shared" ca="1" si="11"/>
        <v>125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1</v>
      </c>
      <c r="P98" s="471"/>
      <c r="Q98" s="472"/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84</v>
      </c>
      <c r="V98" s="640">
        <f t="shared" si="12"/>
        <v>0</v>
      </c>
      <c r="W98" s="745">
        <f t="shared" si="12"/>
        <v>0</v>
      </c>
      <c r="X98" s="750">
        <f t="shared" si="14"/>
        <v>84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46181</v>
      </c>
      <c r="I99" s="624">
        <f t="shared" ca="1" si="11"/>
        <v>127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46183</v>
      </c>
      <c r="I100" s="624">
        <f t="shared" ca="1" si="11"/>
        <v>125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46182</v>
      </c>
      <c r="I101" s="624">
        <f t="shared" ca="1" si="11"/>
        <v>126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130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46181</v>
      </c>
      <c r="I103" s="624">
        <f t="shared" ca="1" si="11"/>
        <v>127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46185</v>
      </c>
      <c r="I104" s="624">
        <f t="shared" ca="1" si="11"/>
        <v>123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46184</v>
      </c>
      <c r="I105" s="624">
        <f t="shared" ca="1" si="11"/>
        <v>124</v>
      </c>
      <c r="J105" s="625">
        <v>3</v>
      </c>
      <c r="K105" s="626" t="str">
        <f>VLOOKUP(J105,Secteurs!$A$2:$C$4,3)</f>
        <v>Armel SOKAMBA</v>
      </c>
      <c r="L105" s="470">
        <v>0.5</v>
      </c>
      <c r="M105" s="471"/>
      <c r="N105" s="471"/>
      <c r="O105" s="471">
        <v>0.5</v>
      </c>
      <c r="P105" s="471"/>
      <c r="Q105" s="472"/>
      <c r="R105" s="630">
        <f t="shared" si="12"/>
        <v>28</v>
      </c>
      <c r="S105" s="631">
        <f t="shared" si="12"/>
        <v>0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46177</v>
      </c>
      <c r="I106" s="624">
        <f t="shared" ca="1" si="11"/>
        <v>131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46183</v>
      </c>
      <c r="I107" s="624">
        <f t="shared" ca="1" si="11"/>
        <v>125</v>
      </c>
      <c r="J107" s="625">
        <v>2</v>
      </c>
      <c r="K107" s="626" t="str">
        <f>VLOOKUP(J107,Secteurs!$A$2:$C$4,3)</f>
        <v>Félix OVOURA</v>
      </c>
      <c r="L107" s="470"/>
      <c r="M107" s="471">
        <v>0.5</v>
      </c>
      <c r="N107" s="471"/>
      <c r="O107" s="471"/>
      <c r="P107" s="471">
        <v>0.5</v>
      </c>
      <c r="Q107" s="472"/>
      <c r="R107" s="630">
        <f t="shared" si="12"/>
        <v>0</v>
      </c>
      <c r="S107" s="631">
        <f t="shared" si="12"/>
        <v>77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14</v>
      </c>
      <c r="G108" s="622">
        <f t="shared" si="10"/>
        <v>98</v>
      </c>
      <c r="H108" s="623">
        <v>46184</v>
      </c>
      <c r="I108" s="624">
        <f ca="1">+IF(A108=1,(+TODAY())-H108,"Sans objet")</f>
        <v>124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49</v>
      </c>
      <c r="W108" s="745">
        <f t="shared" si="15"/>
        <v>49</v>
      </c>
      <c r="X108" s="750">
        <f t="shared" si="14"/>
        <v>98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130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46184</v>
      </c>
      <c r="I110" s="624">
        <f t="shared" ca="1" si="11"/>
        <v>124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20</v>
      </c>
      <c r="G111" s="622">
        <f t="shared" si="10"/>
        <v>140</v>
      </c>
      <c r="H111" s="424">
        <v>46182</v>
      </c>
      <c r="I111" s="624">
        <f t="shared" ca="1" si="11"/>
        <v>126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70</v>
      </c>
      <c r="T111" s="631">
        <f t="shared" si="15"/>
        <v>0</v>
      </c>
      <c r="U111" s="640">
        <f t="shared" si="15"/>
        <v>70</v>
      </c>
      <c r="V111" s="640">
        <f t="shared" si="15"/>
        <v>0</v>
      </c>
      <c r="W111" s="745">
        <f t="shared" si="15"/>
        <v>0</v>
      </c>
      <c r="X111" s="750">
        <f t="shared" si="14"/>
        <v>140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4</v>
      </c>
      <c r="G112" s="622">
        <f t="shared" si="10"/>
        <v>28</v>
      </c>
      <c r="H112" s="424">
        <v>46184</v>
      </c>
      <c r="I112" s="624">
        <f t="shared" ca="1" si="11"/>
        <v>124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/>
      <c r="P112" s="471">
        <v>1</v>
      </c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0</v>
      </c>
      <c r="V112" s="640">
        <f t="shared" si="15"/>
        <v>28</v>
      </c>
      <c r="W112" s="745">
        <f t="shared" si="15"/>
        <v>0</v>
      </c>
      <c r="X112" s="750">
        <f t="shared" si="14"/>
        <v>28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46177</v>
      </c>
      <c r="I113" s="624">
        <f t="shared" ca="1" si="11"/>
        <v>131</v>
      </c>
      <c r="J113" s="625">
        <v>1</v>
      </c>
      <c r="K113" s="626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15"/>
        <v>0</v>
      </c>
      <c r="S113" s="631">
        <f t="shared" si="15"/>
        <v>70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123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46181</v>
      </c>
      <c r="I115" s="624">
        <f t="shared" ca="1" si="11"/>
        <v>127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147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24</v>
      </c>
      <c r="G117" s="622">
        <f t="shared" si="10"/>
        <v>168</v>
      </c>
      <c r="H117" s="623">
        <v>46184</v>
      </c>
      <c r="I117" s="624">
        <f t="shared" ca="1" si="11"/>
        <v>124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84</v>
      </c>
      <c r="U117" s="640">
        <f t="shared" si="15"/>
        <v>0</v>
      </c>
      <c r="V117" s="640">
        <f t="shared" si="15"/>
        <v>84</v>
      </c>
      <c r="W117" s="745">
        <f t="shared" si="15"/>
        <v>0</v>
      </c>
      <c r="X117" s="750">
        <f t="shared" si="14"/>
        <v>168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46181</v>
      </c>
      <c r="I118" s="624">
        <f t="shared" ca="1" si="11"/>
        <v>127</v>
      </c>
      <c r="J118" s="625">
        <v>1</v>
      </c>
      <c r="K118" s="626" t="str">
        <f>VLOOKUP(J118,Secteurs!$A$2:$C$4,3)</f>
        <v>Alexis MABOUNDA</v>
      </c>
      <c r="L118" s="470">
        <v>0.5</v>
      </c>
      <c r="M118" s="471"/>
      <c r="N118" s="471">
        <v>0.5</v>
      </c>
      <c r="O118" s="471"/>
      <c r="P118" s="471"/>
      <c r="Q118" s="472"/>
      <c r="R118" s="630">
        <f t="shared" si="15"/>
        <v>24.5</v>
      </c>
      <c r="S118" s="631">
        <f t="shared" si="15"/>
        <v>0</v>
      </c>
      <c r="T118" s="631">
        <f t="shared" si="15"/>
        <v>24.5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46181</v>
      </c>
      <c r="I119" s="624">
        <f t="shared" ca="1" si="11"/>
        <v>127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26</v>
      </c>
      <c r="G120" s="622">
        <f t="shared" si="10"/>
        <v>182</v>
      </c>
      <c r="H120" s="424">
        <v>46184</v>
      </c>
      <c r="I120" s="624">
        <f t="shared" ca="1" si="11"/>
        <v>124</v>
      </c>
      <c r="J120" s="625">
        <v>2</v>
      </c>
      <c r="K120" s="626" t="str">
        <f>VLOOKUP(J120,Secteurs!$A$2:$C$4,3)</f>
        <v>Félix OVOURA</v>
      </c>
      <c r="L120" s="470"/>
      <c r="M120" s="471">
        <v>0.5</v>
      </c>
      <c r="N120" s="471"/>
      <c r="O120" s="471">
        <v>0.5</v>
      </c>
      <c r="P120" s="471"/>
      <c r="Q120" s="472"/>
      <c r="R120" s="630">
        <f t="shared" si="15"/>
        <v>0</v>
      </c>
      <c r="S120" s="631">
        <f t="shared" si="15"/>
        <v>91</v>
      </c>
      <c r="T120" s="631">
        <f t="shared" si="15"/>
        <v>0</v>
      </c>
      <c r="U120" s="640">
        <f t="shared" si="15"/>
        <v>91</v>
      </c>
      <c r="V120" s="640">
        <f t="shared" si="15"/>
        <v>0</v>
      </c>
      <c r="W120" s="745">
        <f t="shared" si="15"/>
        <v>0</v>
      </c>
      <c r="X120" s="750">
        <f t="shared" si="14"/>
        <v>182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46184</v>
      </c>
      <c r="I121" s="624">
        <f t="shared" ca="1" si="11"/>
        <v>124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18</v>
      </c>
      <c r="G122" s="622">
        <f t="shared" si="10"/>
        <v>126</v>
      </c>
      <c r="H122" s="424">
        <v>46184</v>
      </c>
      <c r="I122" s="624">
        <f t="shared" ca="1" si="11"/>
        <v>124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63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63</v>
      </c>
      <c r="X122" s="750">
        <f t="shared" si="14"/>
        <v>126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46181</v>
      </c>
      <c r="I123" s="624">
        <f t="shared" ca="1" si="11"/>
        <v>127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46185</v>
      </c>
      <c r="I124" s="624">
        <f t="shared" ca="1" si="11"/>
        <v>123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46185</v>
      </c>
      <c r="I125" s="624">
        <f t="shared" ca="1" si="11"/>
        <v>123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130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46182</v>
      </c>
      <c r="I127" s="624">
        <f ca="1">+IF(A127=1,(+TODAY())-H127,"Sans objet")</f>
        <v>126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46185</v>
      </c>
      <c r="I128" s="624">
        <f ca="1">+IF(A128=1,(+TODAY())-H128,"Sans objet")</f>
        <v>123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46184</v>
      </c>
      <c r="I129" s="624">
        <f t="shared" ref="I129:I133" ca="1" si="16">+IF(A129=1,(+TODAY())-H129,"Sans objet")</f>
        <v>124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ref="A130:A153" si="17">+IF(F130&gt;0,1,0)</f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ref="G130:G153" si="18">F130*7</f>
        <v>14</v>
      </c>
      <c r="H130" s="424">
        <v>46181</v>
      </c>
      <c r="I130" s="624">
        <f t="shared" ca="1" si="16"/>
        <v>127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si="17"/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si="18"/>
        <v>126</v>
      </c>
      <c r="H131" s="623">
        <v>46181</v>
      </c>
      <c r="I131" s="624">
        <f t="shared" ca="1" si="16"/>
        <v>127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46183</v>
      </c>
      <c r="I132" s="624">
        <f t="shared" ca="1" si="16"/>
        <v>125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123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130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2</v>
      </c>
      <c r="G135" s="622">
        <f t="shared" si="18"/>
        <v>14</v>
      </c>
      <c r="H135" s="623">
        <v>46163</v>
      </c>
      <c r="I135" s="624">
        <f ca="1">+IF(A135=1,(+TODAY())-H135,"Sans objet")</f>
        <v>145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14</v>
      </c>
      <c r="X135" s="750">
        <f t="shared" si="14"/>
        <v>14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46182</v>
      </c>
      <c r="I136" s="624">
        <f t="shared" ref="I136:I152" ca="1" si="19">+IF(A136=1,(+TODAY())-H136,"Sans objet")</f>
        <v>126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46181</v>
      </c>
      <c r="I137" s="624">
        <f t="shared" ca="1" si="19"/>
        <v>127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46185</v>
      </c>
      <c r="I138" s="624">
        <f t="shared" ca="1" si="19"/>
        <v>123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123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10</v>
      </c>
      <c r="G140" s="622">
        <f t="shared" si="18"/>
        <v>70</v>
      </c>
      <c r="H140" s="424">
        <v>46182</v>
      </c>
      <c r="I140" s="624">
        <f t="shared" ca="1" si="19"/>
        <v>126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70</v>
      </c>
      <c r="V140" s="678">
        <f t="shared" si="15"/>
        <v>0</v>
      </c>
      <c r="W140" s="746">
        <f t="shared" si="15"/>
        <v>0</v>
      </c>
      <c r="X140" s="750">
        <f t="shared" si="14"/>
        <v>70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46177</v>
      </c>
      <c r="I141" s="624">
        <f t="shared" ca="1" si="19"/>
        <v>131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46163</v>
      </c>
      <c r="I142" s="624">
        <f t="shared" ca="1" si="19"/>
        <v>145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46182</v>
      </c>
      <c r="I143" s="624">
        <f t="shared" ca="1" si="19"/>
        <v>126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46183</v>
      </c>
      <c r="I144" s="624">
        <f t="shared" ca="1" si="19"/>
        <v>125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46182</v>
      </c>
      <c r="I145" s="624">
        <f t="shared" ca="1" si="19"/>
        <v>126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46181</v>
      </c>
      <c r="I146" s="624">
        <f t="shared" ca="1" si="19"/>
        <v>127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131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46185</v>
      </c>
      <c r="I148" s="624">
        <f t="shared" ca="1" si="19"/>
        <v>123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46185</v>
      </c>
      <c r="I149" s="624">
        <f t="shared" ca="1" si="19"/>
        <v>123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5</v>
      </c>
      <c r="G150" s="622">
        <f t="shared" si="18"/>
        <v>35</v>
      </c>
      <c r="H150" s="424">
        <v>46184</v>
      </c>
      <c r="I150" s="624">
        <f t="shared" ca="1" si="19"/>
        <v>124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35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35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46185</v>
      </c>
      <c r="I151" s="624">
        <f t="shared" ca="1" si="19"/>
        <v>123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623">
        <v>46179</v>
      </c>
      <c r="I152" s="624">
        <f t="shared" ca="1" si="19"/>
        <v>129</v>
      </c>
      <c r="J152" s="625">
        <v>2</v>
      </c>
      <c r="K152" s="626" t="str">
        <f>VLOOKUP(J152,Secteurs!$A$2:$C$4,3)</f>
        <v>Félix OVOURA</v>
      </c>
      <c r="L152" s="675">
        <v>1</v>
      </c>
      <c r="M152" s="676"/>
      <c r="N152" s="676"/>
      <c r="O152" s="676"/>
      <c r="P152" s="676"/>
      <c r="Q152" s="677"/>
      <c r="R152" s="752">
        <f t="shared" si="21"/>
        <v>70</v>
      </c>
      <c r="S152" s="631">
        <f t="shared" si="21"/>
        <v>0</v>
      </c>
      <c r="T152" s="631">
        <f t="shared" si="21"/>
        <v>0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2950</v>
      </c>
      <c r="G155" s="456">
        <f>SUBTOTAL(9,G2:G154)</f>
        <v>20650</v>
      </c>
      <c r="H155" s="343"/>
      <c r="I155" s="690">
        <f ca="1">(SUBTOTAL(9,I2:I154))/A155</f>
        <v>126.82</v>
      </c>
      <c r="J155" s="345"/>
      <c r="K155" s="345"/>
      <c r="L155" s="346">
        <f>(SUBTOTAL(9,L2:L154))/Q$165</f>
        <v>0.60483870967741937</v>
      </c>
      <c r="M155" s="347">
        <f>(SUBTOTAL(9,M2:M154))/R$165</f>
        <v>0.55681818181818177</v>
      </c>
      <c r="N155" s="347">
        <f>(SUBTOTAL(9,N2:N154))/T$165</f>
        <v>0.51666666666666672</v>
      </c>
      <c r="O155" s="347">
        <f>(SUBTOTAL(9,O2:O154))/U$165</f>
        <v>0.56018518518518523</v>
      </c>
      <c r="P155" s="347">
        <f>(SUBTOTAL(9,P2:P154))/V$165</f>
        <v>0.48888888888888887</v>
      </c>
      <c r="Q155" s="348">
        <f>(SUBTOTAL(9,Q2:Q154))/W$165</f>
        <v>0.50793650793650791</v>
      </c>
      <c r="R155" s="457">
        <f t="shared" ref="R155:W155" si="22">SUBTOTAL(9,R2:R154)</f>
        <v>4665.5</v>
      </c>
      <c r="S155" s="753">
        <f t="shared" si="22"/>
        <v>1492.75</v>
      </c>
      <c r="T155" s="753">
        <f t="shared" si="22"/>
        <v>1813</v>
      </c>
      <c r="U155" s="753">
        <f t="shared" si="22"/>
        <v>4338.25</v>
      </c>
      <c r="V155" s="753">
        <f t="shared" si="22"/>
        <v>3508.75</v>
      </c>
      <c r="W155" s="754">
        <f t="shared" si="22"/>
        <v>4740.75</v>
      </c>
      <c r="X155" s="751">
        <f t="shared" si="14"/>
        <v>20559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0.2259322033898305</v>
      </c>
      <c r="S156" s="460">
        <f>S155/G155</f>
        <v>7.2288135593220337E-2</v>
      </c>
      <c r="T156" s="460">
        <f>T155/G155</f>
        <v>8.7796610169491529E-2</v>
      </c>
      <c r="U156" s="460">
        <f>U155/G155</f>
        <v>0.21008474576271186</v>
      </c>
      <c r="V156" s="460">
        <f>V155/G155</f>
        <v>0.16991525423728815</v>
      </c>
      <c r="W156" s="460">
        <f>W155/G155</f>
        <v>0.22957627118644067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4665.5</v>
      </c>
      <c r="C159" s="360"/>
      <c r="D159" s="360"/>
      <c r="E159" s="407"/>
      <c r="F159" s="763">
        <f>B159/$G$155</f>
        <v>0.2259322033898305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8</v>
      </c>
      <c r="U159" s="712">
        <f t="shared" si="24"/>
        <v>9</v>
      </c>
      <c r="V159" s="712">
        <f t="shared" si="24"/>
        <v>12</v>
      </c>
      <c r="W159" s="712">
        <f t="shared" si="24"/>
        <v>16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1492.75</v>
      </c>
      <c r="C160" s="369"/>
      <c r="D160" s="369"/>
      <c r="E160" s="408"/>
      <c r="F160" s="762">
        <f>B160/$G$155</f>
        <v>7.2288135593220337E-2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43</v>
      </c>
      <c r="R160" s="711">
        <f t="shared" si="23"/>
        <v>15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34</v>
      </c>
      <c r="V160" s="712">
        <f t="shared" si="24"/>
        <v>28</v>
      </c>
      <c r="W160" s="712">
        <f t="shared" si="24"/>
        <v>38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6158.25</v>
      </c>
      <c r="C161" s="360"/>
      <c r="D161" s="360"/>
      <c r="E161" s="407"/>
      <c r="F161" s="699">
        <f>B161/$G$155</f>
        <v>0.29822033898305084</v>
      </c>
      <c r="G161" s="700">
        <f>+F161-S166</f>
        <v>-3.7928309665597848E-2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1813</v>
      </c>
      <c r="C162" s="360"/>
      <c r="D162" s="360"/>
      <c r="E162" s="407"/>
      <c r="F162" s="699">
        <f t="shared" ref="F162:F165" si="26">B162/$G$155</f>
        <v>8.7796610169491529E-2</v>
      </c>
      <c r="G162" s="700">
        <f>+F162-T166</f>
        <v>-1.6933119560238213E-2</v>
      </c>
      <c r="H162" s="374"/>
      <c r="I162" s="374"/>
      <c r="J162" s="375"/>
      <c r="K162" s="375"/>
      <c r="P162" s="709">
        <v>1</v>
      </c>
      <c r="Q162" s="710">
        <f t="shared" si="23"/>
        <v>15</v>
      </c>
      <c r="R162" s="711">
        <f t="shared" si="23"/>
        <v>4</v>
      </c>
      <c r="S162" s="712">
        <f t="shared" si="25"/>
        <v>19</v>
      </c>
      <c r="T162" s="712">
        <f t="shared" si="24"/>
        <v>5</v>
      </c>
      <c r="U162" s="712">
        <f t="shared" si="24"/>
        <v>11</v>
      </c>
      <c r="V162" s="712">
        <f t="shared" si="24"/>
        <v>5</v>
      </c>
      <c r="W162" s="712">
        <f t="shared" si="24"/>
        <v>9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4338.25</v>
      </c>
      <c r="C163" s="360"/>
      <c r="D163" s="360"/>
      <c r="E163" s="407"/>
      <c r="F163" s="699">
        <f t="shared" si="26"/>
        <v>0.21008474576271186</v>
      </c>
      <c r="G163" s="700">
        <f>+F163-U166</f>
        <v>5.6928538708199417E-3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0.60483870967741937</v>
      </c>
      <c r="R163" s="715">
        <f t="shared" ref="R163:U163" si="27">+SUMPRODUCT($P$159:$P$162,R159:R162)/R165</f>
        <v>0.55681818181818177</v>
      </c>
      <c r="S163" s="716">
        <f t="shared" si="27"/>
        <v>0.59226190476190477</v>
      </c>
      <c r="T163" s="716">
        <f>+SUMPRODUCT($P$159:$P$162,T159:T162)/T165</f>
        <v>0.51666666666666672</v>
      </c>
      <c r="U163" s="716">
        <f t="shared" si="27"/>
        <v>0.56018518518518523</v>
      </c>
      <c r="V163" s="716">
        <f>+SUMPRODUCT($P$159:$P$162,V159:V162)/V165</f>
        <v>0.48888888888888887</v>
      </c>
      <c r="W163" s="716">
        <f>+SUMPRODUCT($P$159:$P$162,W159:W162)/W165</f>
        <v>0.50793650793650791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3508.75</v>
      </c>
      <c r="C164" s="360"/>
      <c r="D164" s="360"/>
      <c r="E164" s="407"/>
      <c r="F164" s="699">
        <f t="shared" si="26"/>
        <v>0.16991525423728815</v>
      </c>
      <c r="G164" s="700">
        <f>+F164-V166</f>
        <v>2.1266605588639492E-2</v>
      </c>
      <c r="H164" s="374"/>
      <c r="I164" s="374"/>
      <c r="J164" s="375" t="s">
        <v>274</v>
      </c>
      <c r="K164" s="375"/>
      <c r="P164" s="759"/>
      <c r="Q164" s="693">
        <f>+L155</f>
        <v>0.60483870967741937</v>
      </c>
      <c r="R164" s="694">
        <f>+M155</f>
        <v>0.55681818181818177</v>
      </c>
      <c r="S164" s="717">
        <f>+(Q164*Q165+R164*R165)/S165</f>
        <v>0.59226190476190477</v>
      </c>
      <c r="T164" s="717">
        <f>+N155</f>
        <v>0.51666666666666672</v>
      </c>
      <c r="U164" s="717">
        <f>+O155</f>
        <v>0.56018518518518523</v>
      </c>
      <c r="V164" s="717">
        <f>+P155</f>
        <v>0.48888888888888887</v>
      </c>
      <c r="W164" s="717">
        <f>+Q155</f>
        <v>0.50793650793650791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4740.75</v>
      </c>
      <c r="C165" s="360"/>
      <c r="D165" s="360"/>
      <c r="E165" s="407"/>
      <c r="F165" s="699">
        <f t="shared" si="26"/>
        <v>0.22957627118644067</v>
      </c>
      <c r="G165" s="700">
        <f>+F165-W166</f>
        <v>1.3360054970224439E-2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62</v>
      </c>
      <c r="R165" s="719">
        <f>SUM(R159:R162)</f>
        <v>22</v>
      </c>
      <c r="S165" s="720">
        <f>SUM(S159:S162)</f>
        <v>84</v>
      </c>
      <c r="T165" s="719">
        <f>SUM(T159:T162)</f>
        <v>30</v>
      </c>
      <c r="U165" s="719">
        <f t="shared" ref="U165" si="28">SUM(U159:U162)</f>
        <v>54</v>
      </c>
      <c r="V165" s="719">
        <f>SUM(V159:V162)</f>
        <v>45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20559</v>
      </c>
      <c r="C166" s="702"/>
      <c r="D166" s="702"/>
      <c r="E166" s="703"/>
      <c r="F166" s="704">
        <f>SUM(F161:F165)</f>
        <v>0.99559322033898301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0.2533783783783784</v>
      </c>
      <c r="R166" s="696">
        <f t="shared" ref="R166:W166" si="29">+(R164*R165)/$O$165</f>
        <v>8.2770270270270258E-2</v>
      </c>
      <c r="S166" s="699">
        <f>+R166+Q166</f>
        <v>0.33614864864864868</v>
      </c>
      <c r="T166" s="699">
        <f t="shared" si="29"/>
        <v>0.10472972972972974</v>
      </c>
      <c r="U166" s="699">
        <f t="shared" si="29"/>
        <v>0.20439189189189191</v>
      </c>
      <c r="V166" s="699">
        <f t="shared" si="29"/>
        <v>0.14864864864864866</v>
      </c>
      <c r="W166" s="699">
        <f t="shared" si="29"/>
        <v>0.21621621621621623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6" xr:uid="{C7CEF69B-B2FA-4FFD-87FA-9C893FDB5E09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79" priority="1" operator="lessThan">
      <formula>7</formula>
    </cfRule>
    <cfRule type="cellIs" dxfId="178" priority="2" operator="between">
      <formula>14</formula>
      <formula>7</formula>
    </cfRule>
    <cfRule type="cellIs" dxfId="177" priority="3" operator="greaterThan">
      <formula>14</formula>
    </cfRule>
  </conditionalFormatting>
  <conditionalFormatting sqref="I155">
    <cfRule type="cellIs" dxfId="176" priority="4" operator="lessThan">
      <formula>7</formula>
    </cfRule>
    <cfRule type="cellIs" dxfId="175" priority="5" operator="between">
      <formula>14</formula>
      <formula>7</formula>
    </cfRule>
    <cfRule type="cellIs" dxfId="17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75CA-5E75-425F-9E59-1898D6FA3FDC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46190</v>
      </c>
      <c r="I2" s="624">
        <f ca="1">+IF(A2=1,(+TODAY())-H2,"Sans objet")</f>
        <v>118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22</v>
      </c>
      <c r="AC2" s="636">
        <v>0.26800000000000002</v>
      </c>
      <c r="AD2" s="637">
        <v>0.11</v>
      </c>
      <c r="AE2" s="764">
        <f t="shared" ref="AE2:AE5" si="2">SUM(AC2:AD2)</f>
        <v>0.378</v>
      </c>
      <c r="AF2" s="639">
        <v>0.11</v>
      </c>
      <c r="AG2" s="639">
        <v>9.2999999999999999E-2</v>
      </c>
      <c r="AH2" s="639">
        <v>0.19600000000000001</v>
      </c>
      <c r="AI2" s="639">
        <v>0.224</v>
      </c>
      <c r="AJ2" s="602">
        <f>SUM(AE2:AI2)</f>
        <v>1.0009999999999999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46191</v>
      </c>
      <c r="I3" s="624">
        <f t="shared" ref="I3:I66" ca="1" si="5">+IF(A3=1,(+TODAY())-H3,"Sans objet")</f>
        <v>117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6" si="6">+$G3*L3</f>
        <v>119</v>
      </c>
      <c r="S3" s="631">
        <f t="shared" si="0"/>
        <v>0</v>
      </c>
      <c r="T3" s="631">
        <f t="shared" si="0"/>
        <v>59.5</v>
      </c>
      <c r="U3" s="640">
        <f t="shared" si="0"/>
        <v>0</v>
      </c>
      <c r="V3" s="640">
        <f t="shared" si="0"/>
        <v>59.5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23</v>
      </c>
      <c r="AC3" s="636">
        <v>0.23519999999999999</v>
      </c>
      <c r="AD3" s="637">
        <v>6.6000000000000003E-2</v>
      </c>
      <c r="AE3" s="764">
        <f t="shared" si="2"/>
        <v>0.30120000000000002</v>
      </c>
      <c r="AF3" s="639">
        <v>0.104</v>
      </c>
      <c r="AG3" s="639">
        <v>0.157</v>
      </c>
      <c r="AH3" s="639">
        <v>0.185</v>
      </c>
      <c r="AI3" s="639">
        <v>0.252</v>
      </c>
      <c r="AJ3" s="602">
        <f>SUM(AE3:AI3)</f>
        <v>0.99920000000000009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46191</v>
      </c>
      <c r="I4" s="624">
        <f t="shared" ca="1" si="5"/>
        <v>117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24</v>
      </c>
      <c r="AC4" s="636">
        <v>0.2303</v>
      </c>
      <c r="AD4" s="637">
        <v>7.1999999999999995E-2</v>
      </c>
      <c r="AE4" s="764">
        <f t="shared" si="2"/>
        <v>0.30230000000000001</v>
      </c>
      <c r="AF4" s="639">
        <v>8.7999999999999995E-2</v>
      </c>
      <c r="AG4" s="639">
        <v>0.21</v>
      </c>
      <c r="AH4" s="639">
        <v>0.17</v>
      </c>
      <c r="AI4" s="639">
        <v>0.23</v>
      </c>
      <c r="AJ4" s="602">
        <f>SUM(AE4:AI4)</f>
        <v>1.0003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46190</v>
      </c>
      <c r="I5" s="624">
        <f t="shared" ca="1" si="5"/>
        <v>118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25</v>
      </c>
      <c r="AC5" s="636">
        <v>0.24990000000000001</v>
      </c>
      <c r="AD5" s="637">
        <v>7.3999999999999996E-2</v>
      </c>
      <c r="AE5" s="764">
        <f t="shared" si="2"/>
        <v>0.32390000000000002</v>
      </c>
      <c r="AF5" s="639">
        <v>7.5999999999999998E-2</v>
      </c>
      <c r="AG5" s="639">
        <v>0.182</v>
      </c>
      <c r="AH5" s="639">
        <v>0.193</v>
      </c>
      <c r="AI5" s="639">
        <v>0.22900000000000001</v>
      </c>
      <c r="AJ5" s="602">
        <f>SUM(AE5:AI5)</f>
        <v>1.0039000000000002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46191</v>
      </c>
      <c r="I6" s="624">
        <f t="shared" ca="1" si="5"/>
        <v>117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1.9600000000000006E-2</v>
      </c>
      <c r="AD6" s="603">
        <f t="shared" si="8"/>
        <v>2.0000000000000018E-3</v>
      </c>
      <c r="AE6" s="603">
        <f t="shared" si="8"/>
        <v>2.1600000000000008E-2</v>
      </c>
      <c r="AF6" s="603">
        <f t="shared" si="8"/>
        <v>-1.1999999999999997E-2</v>
      </c>
      <c r="AG6" s="603">
        <f t="shared" si="8"/>
        <v>-2.7999999999999997E-2</v>
      </c>
      <c r="AH6" s="603">
        <f t="shared" si="8"/>
        <v>2.2999999999999993E-2</v>
      </c>
      <c r="AI6" s="603">
        <f t="shared" si="8"/>
        <v>-1.0000000000000009E-3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46191</v>
      </c>
      <c r="I7" s="624">
        <f t="shared" ca="1" si="5"/>
        <v>117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46190</v>
      </c>
      <c r="I8" s="624">
        <f t="shared" ca="1" si="5"/>
        <v>118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46190</v>
      </c>
      <c r="I9" s="624">
        <f t="shared" ca="1" si="5"/>
        <v>118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/>
      <c r="Q9" s="472">
        <v>0.5</v>
      </c>
      <c r="R9" s="630">
        <f t="shared" si="6"/>
        <v>56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0</v>
      </c>
      <c r="W9" s="745">
        <f t="shared" si="0"/>
        <v>56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46192</v>
      </c>
      <c r="I10" s="624">
        <f t="shared" ca="1" si="5"/>
        <v>116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22</v>
      </c>
      <c r="G11" s="622">
        <f t="shared" si="4"/>
        <v>154</v>
      </c>
      <c r="H11" s="424">
        <v>46190</v>
      </c>
      <c r="I11" s="624">
        <f t="shared" ca="1" si="5"/>
        <v>118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77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77</v>
      </c>
      <c r="W11" s="745">
        <f t="shared" si="0"/>
        <v>0</v>
      </c>
      <c r="X11" s="750">
        <f t="shared" si="7"/>
        <v>154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46191</v>
      </c>
      <c r="I12" s="624">
        <f t="shared" ca="1" si="5"/>
        <v>117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46190</v>
      </c>
      <c r="I13" s="624">
        <f t="shared" ca="1" si="5"/>
        <v>118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46190</v>
      </c>
      <c r="I14" s="624">
        <f t="shared" ca="1" si="5"/>
        <v>118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46192</v>
      </c>
      <c r="I15" s="624">
        <f t="shared" ca="1" si="5"/>
        <v>116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46192</v>
      </c>
      <c r="I16" s="624">
        <f t="shared" ca="1" si="5"/>
        <v>116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46191</v>
      </c>
      <c r="I17" s="624">
        <f t="shared" ca="1" si="5"/>
        <v>117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45.5</v>
      </c>
      <c r="U17" s="640">
        <f t="shared" si="0"/>
        <v>0</v>
      </c>
      <c r="V17" s="640">
        <f t="shared" si="0"/>
        <v>45.5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46192</v>
      </c>
      <c r="I18" s="624">
        <f t="shared" ca="1" si="5"/>
        <v>116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46192</v>
      </c>
      <c r="I19" s="624">
        <f t="shared" ca="1" si="5"/>
        <v>116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46192</v>
      </c>
      <c r="I20" s="624">
        <f t="shared" ca="1" si="5"/>
        <v>116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46190</v>
      </c>
      <c r="I21" s="624">
        <f t="shared" ca="1" si="5"/>
        <v>118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46191</v>
      </c>
      <c r="I22" s="624">
        <f t="shared" ca="1" si="5"/>
        <v>117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46191</v>
      </c>
      <c r="I23" s="624">
        <f t="shared" ca="1" si="5"/>
        <v>117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46190</v>
      </c>
      <c r="I24" s="624">
        <f t="shared" ca="1" si="5"/>
        <v>118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46191</v>
      </c>
      <c r="I25" s="624">
        <f t="shared" ca="1" si="5"/>
        <v>117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46192</v>
      </c>
      <c r="I27" s="624">
        <f t="shared" ca="1" si="5"/>
        <v>116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46191</v>
      </c>
      <c r="I28" s="624">
        <f t="shared" ca="1" si="5"/>
        <v>117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46191</v>
      </c>
      <c r="I29" s="624">
        <f t="shared" ca="1" si="5"/>
        <v>117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46191</v>
      </c>
      <c r="I30" s="624">
        <f t="shared" ca="1" si="5"/>
        <v>117</v>
      </c>
      <c r="J30" s="625">
        <v>1</v>
      </c>
      <c r="K30" s="626" t="str">
        <f>VLOOKUP(J30,Secteurs!$A$2:$C$4,3)</f>
        <v>Alexis MABOUNDA</v>
      </c>
      <c r="L30" s="470">
        <v>1</v>
      </c>
      <c r="M30" s="471"/>
      <c r="N30" s="471"/>
      <c r="O30" s="471"/>
      <c r="P30" s="471"/>
      <c r="Q30" s="472"/>
      <c r="R30" s="630">
        <f t="shared" si="6"/>
        <v>56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46192</v>
      </c>
      <c r="I31" s="624">
        <f t="shared" ca="1" si="5"/>
        <v>116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77</v>
      </c>
      <c r="V31" s="640">
        <f t="shared" si="0"/>
        <v>0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46190</v>
      </c>
      <c r="I32" s="624">
        <f t="shared" ca="1" si="5"/>
        <v>118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46192</v>
      </c>
      <c r="I33" s="624">
        <f t="shared" ca="1" si="5"/>
        <v>116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46192</v>
      </c>
      <c r="I34" s="624">
        <f t="shared" ca="1" si="5"/>
        <v>116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46192</v>
      </c>
      <c r="I35" s="624">
        <f t="shared" ca="1" si="5"/>
        <v>116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>
        <v>0.25</v>
      </c>
      <c r="Q35" s="472">
        <v>0.25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38.5</v>
      </c>
      <c r="W35" s="745">
        <f t="shared" si="0"/>
        <v>38.5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46192</v>
      </c>
      <c r="I36" s="624">
        <f t="shared" ca="1" si="5"/>
        <v>116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46192</v>
      </c>
      <c r="I37" s="624">
        <f t="shared" ca="1" si="5"/>
        <v>116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154</v>
      </c>
      <c r="X37" s="750">
        <f t="shared" si="7"/>
        <v>231</v>
      </c>
      <c r="Y37" s="598"/>
      <c r="Z37" s="635">
        <f t="shared" si="1"/>
        <v>77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124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46192</v>
      </c>
      <c r="I39" s="624">
        <f t="shared" ca="1" si="5"/>
        <v>116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118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46191</v>
      </c>
      <c r="I41" s="624">
        <f t="shared" ca="1" si="5"/>
        <v>117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46192</v>
      </c>
      <c r="I42" s="624">
        <f t="shared" ca="1" si="5"/>
        <v>116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46192</v>
      </c>
      <c r="I43" s="624">
        <f t="shared" ca="1" si="5"/>
        <v>116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124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46191</v>
      </c>
      <c r="I45" s="624">
        <f t="shared" ca="1" si="5"/>
        <v>117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0.5</v>
      </c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42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46191</v>
      </c>
      <c r="I46" s="624">
        <f t="shared" ca="1" si="5"/>
        <v>117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46191</v>
      </c>
      <c r="I47" s="624">
        <f t="shared" ca="1" si="5"/>
        <v>117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46192</v>
      </c>
      <c r="I48" s="624">
        <f t="shared" ca="1" si="5"/>
        <v>116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46191</v>
      </c>
      <c r="I49" s="624">
        <f t="shared" ca="1" si="5"/>
        <v>117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35</v>
      </c>
      <c r="S49" s="631">
        <f t="shared" si="6"/>
        <v>0</v>
      </c>
      <c r="T49" s="631">
        <f t="shared" si="6"/>
        <v>35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130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46191</v>
      </c>
      <c r="I51" s="624">
        <f t="shared" ca="1" si="5"/>
        <v>117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46191</v>
      </c>
      <c r="I52" s="624">
        <f t="shared" ca="1" si="5"/>
        <v>117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175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46192</v>
      </c>
      <c r="I54" s="624">
        <f t="shared" ca="1" si="5"/>
        <v>116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>
        <v>0.5</v>
      </c>
      <c r="O54" s="471"/>
      <c r="P54" s="471"/>
      <c r="Q54" s="472"/>
      <c r="R54" s="630">
        <f t="shared" si="6"/>
        <v>35</v>
      </c>
      <c r="S54" s="631">
        <f t="shared" si="6"/>
        <v>0</v>
      </c>
      <c r="T54" s="631">
        <f t="shared" si="6"/>
        <v>35</v>
      </c>
      <c r="U54" s="640">
        <f t="shared" si="6"/>
        <v>0</v>
      </c>
      <c r="V54" s="640">
        <f t="shared" si="6"/>
        <v>0</v>
      </c>
      <c r="W54" s="745">
        <f t="shared" si="6"/>
        <v>0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46191</v>
      </c>
      <c r="I55" s="624">
        <f t="shared" ca="1" si="5"/>
        <v>117</v>
      </c>
      <c r="J55" s="625">
        <v>2</v>
      </c>
      <c r="K55" s="626" t="str">
        <f>VLOOKUP(J55,Secteurs!$A$2:$C$4,3)</f>
        <v>Félix OVOURA</v>
      </c>
      <c r="L55" s="470">
        <v>0.5</v>
      </c>
      <c r="M55" s="471">
        <v>0.5</v>
      </c>
      <c r="N55" s="471"/>
      <c r="O55" s="471"/>
      <c r="P55" s="471"/>
      <c r="Q55" s="472"/>
      <c r="R55" s="630">
        <f t="shared" si="6"/>
        <v>91</v>
      </c>
      <c r="S55" s="631">
        <f t="shared" si="6"/>
        <v>91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124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46190</v>
      </c>
      <c r="I57" s="624">
        <f t="shared" ca="1" si="5"/>
        <v>118</v>
      </c>
      <c r="J57" s="625">
        <v>3</v>
      </c>
      <c r="K57" s="626" t="str">
        <f>VLOOKUP(J57,Secteurs!$A$2:$C$4,3)</f>
        <v>Armel SOKAMBA</v>
      </c>
      <c r="L57" s="470"/>
      <c r="M57" s="471">
        <v>1</v>
      </c>
      <c r="N57" s="471"/>
      <c r="O57" s="471"/>
      <c r="P57" s="471"/>
      <c r="Q57" s="472"/>
      <c r="R57" s="630">
        <f t="shared" si="6"/>
        <v>0</v>
      </c>
      <c r="S57" s="631">
        <f t="shared" si="6"/>
        <v>252</v>
      </c>
      <c r="T57" s="631">
        <f t="shared" si="6"/>
        <v>0</v>
      </c>
      <c r="U57" s="640">
        <f t="shared" si="6"/>
        <v>0</v>
      </c>
      <c r="V57" s="640">
        <f t="shared" si="6"/>
        <v>0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46191</v>
      </c>
      <c r="I58" s="624">
        <f t="shared" ca="1" si="5"/>
        <v>117</v>
      </c>
      <c r="J58" s="625">
        <v>1</v>
      </c>
      <c r="K58" s="626" t="str">
        <f>VLOOKUP(J58,Secteurs!$A$2:$C$4,3)</f>
        <v>Alexis MABOUNDA</v>
      </c>
      <c r="L58" s="470">
        <v>0.25</v>
      </c>
      <c r="M58" s="471"/>
      <c r="N58" s="471"/>
      <c r="O58" s="471">
        <v>0.25</v>
      </c>
      <c r="P58" s="471">
        <v>0.25</v>
      </c>
      <c r="Q58" s="472">
        <v>0.25</v>
      </c>
      <c r="R58" s="752">
        <f t="shared" si="6"/>
        <v>63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63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46191</v>
      </c>
      <c r="I59" s="624">
        <f t="shared" ca="1" si="5"/>
        <v>117</v>
      </c>
      <c r="J59" s="625">
        <v>1</v>
      </c>
      <c r="K59" s="626" t="str">
        <f>VLOOKUP(J59,Secteurs!$A$2:$C$4,3)</f>
        <v>Alexis MABOUNDA</v>
      </c>
      <c r="L59" s="470"/>
      <c r="M59" s="471"/>
      <c r="N59" s="471"/>
      <c r="O59" s="471">
        <v>0.25</v>
      </c>
      <c r="P59" s="471">
        <v>0.25</v>
      </c>
      <c r="Q59" s="472">
        <v>0.5</v>
      </c>
      <c r="R59" s="630">
        <f t="shared" si="6"/>
        <v>0</v>
      </c>
      <c r="S59" s="631">
        <f t="shared" si="6"/>
        <v>0</v>
      </c>
      <c r="T59" s="631">
        <f t="shared" si="6"/>
        <v>0</v>
      </c>
      <c r="U59" s="640">
        <f t="shared" si="6"/>
        <v>56</v>
      </c>
      <c r="V59" s="640">
        <f t="shared" si="6"/>
        <v>56</v>
      </c>
      <c r="W59" s="745">
        <f t="shared" si="6"/>
        <v>112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46191</v>
      </c>
      <c r="I60" s="624">
        <f t="shared" ca="1" si="5"/>
        <v>117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131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46191</v>
      </c>
      <c r="I62" s="624">
        <f t="shared" ca="1" si="5"/>
        <v>117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46192</v>
      </c>
      <c r="I63" s="624">
        <f t="shared" ca="1" si="5"/>
        <v>116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46192</v>
      </c>
      <c r="I64" s="624">
        <f t="shared" ca="1" si="5"/>
        <v>116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46192</v>
      </c>
      <c r="I65" s="624">
        <f t="shared" ca="1" si="5"/>
        <v>116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46191</v>
      </c>
      <c r="I66" s="624">
        <f t="shared" ca="1" si="5"/>
        <v>117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0.25</v>
      </c>
      <c r="Q66" s="472">
        <v>0.25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52.5</v>
      </c>
      <c r="W66" s="745">
        <f t="shared" si="6"/>
        <v>52.5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46192</v>
      </c>
      <c r="I67" s="624">
        <f t="shared" ref="I67:I134" ca="1" si="11">+IF(A67=1,(+TODAY())-H67,"Sans objet")</f>
        <v>116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126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46190</v>
      </c>
      <c r="I69" s="624">
        <f t="shared" ca="1" si="11"/>
        <v>118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46191</v>
      </c>
      <c r="I70" s="624">
        <f t="shared" ca="1" si="11"/>
        <v>117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46192</v>
      </c>
      <c r="I71" s="624">
        <f t="shared" ca="1" si="11"/>
        <v>116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238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46192</v>
      </c>
      <c r="I72" s="624">
        <f t="shared" ca="1" si="11"/>
        <v>116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126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46184</v>
      </c>
      <c r="I74" s="624">
        <f t="shared" ca="1" si="11"/>
        <v>124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0.5</v>
      </c>
      <c r="P74" s="471"/>
      <c r="Q74" s="472"/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77</v>
      </c>
      <c r="V74" s="640">
        <f t="shared" si="12"/>
        <v>0</v>
      </c>
      <c r="W74" s="745">
        <f t="shared" si="12"/>
        <v>0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46192</v>
      </c>
      <c r="I75" s="624">
        <f t="shared" ca="1" si="11"/>
        <v>116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0.5</v>
      </c>
      <c r="P75" s="471"/>
      <c r="Q75" s="472"/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91</v>
      </c>
      <c r="V75" s="640">
        <f t="shared" si="12"/>
        <v>0</v>
      </c>
      <c r="W75" s="745">
        <f t="shared" si="12"/>
        <v>0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46192</v>
      </c>
      <c r="I76" s="624">
        <f t="shared" ca="1" si="11"/>
        <v>116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0.5</v>
      </c>
      <c r="P76" s="471"/>
      <c r="Q76" s="472"/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0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124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175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46192</v>
      </c>
      <c r="I79" s="624">
        <f t="shared" ca="1" si="11"/>
        <v>116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46191</v>
      </c>
      <c r="I80" s="624">
        <f t="shared" ca="1" si="11"/>
        <v>117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46192</v>
      </c>
      <c r="I81" s="624">
        <f t="shared" ca="1" si="11"/>
        <v>116</v>
      </c>
      <c r="J81" s="625">
        <v>2</v>
      </c>
      <c r="K81" s="626" t="str">
        <f>VLOOKUP(J81,Secteurs!$A$2:$C$4,3)</f>
        <v>Félix OVOURA</v>
      </c>
      <c r="L81" s="470"/>
      <c r="M81" s="471"/>
      <c r="N81" s="471">
        <v>0.5</v>
      </c>
      <c r="O81" s="471">
        <v>0.5</v>
      </c>
      <c r="P81" s="471"/>
      <c r="Q81" s="472"/>
      <c r="R81" s="630">
        <f t="shared" si="12"/>
        <v>0</v>
      </c>
      <c r="S81" s="631">
        <f t="shared" si="12"/>
        <v>0</v>
      </c>
      <c r="T81" s="631">
        <f t="shared" si="12"/>
        <v>35</v>
      </c>
      <c r="U81" s="640">
        <f t="shared" si="12"/>
        <v>35</v>
      </c>
      <c r="V81" s="640">
        <f t="shared" si="12"/>
        <v>0</v>
      </c>
      <c r="W81" s="745">
        <f t="shared" si="12"/>
        <v>0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46191</v>
      </c>
      <c r="I82" s="624">
        <f t="shared" ca="1" si="11"/>
        <v>117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46191</v>
      </c>
      <c r="I83" s="624">
        <f t="shared" ca="1" si="11"/>
        <v>117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46192</v>
      </c>
      <c r="I84" s="624">
        <f t="shared" ca="1" si="11"/>
        <v>116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46190</v>
      </c>
      <c r="I85" s="624">
        <f t="shared" ca="1" si="11"/>
        <v>118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46190</v>
      </c>
      <c r="I86" s="624">
        <f t="shared" ca="1" si="11"/>
        <v>118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46190</v>
      </c>
      <c r="I87" s="624">
        <f t="shared" ca="1" si="11"/>
        <v>118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/>
      <c r="P87" s="471">
        <v>0.5</v>
      </c>
      <c r="Q87" s="472">
        <v>0.5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0</v>
      </c>
      <c r="V87" s="640">
        <f t="shared" si="12"/>
        <v>84</v>
      </c>
      <c r="W87" s="745">
        <f t="shared" si="12"/>
        <v>84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46190</v>
      </c>
      <c r="I88" s="624">
        <f t="shared" ca="1" si="11"/>
        <v>118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/>
      <c r="P88" s="471">
        <v>0.5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0</v>
      </c>
      <c r="V88" s="640">
        <f t="shared" si="12"/>
        <v>91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46190</v>
      </c>
      <c r="I89" s="624">
        <f t="shared" ca="1" si="11"/>
        <v>118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46190</v>
      </c>
      <c r="I90" s="624">
        <f t="shared" ca="1" si="11"/>
        <v>118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131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130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46192</v>
      </c>
      <c r="I93" s="624">
        <f t="shared" ca="1" si="11"/>
        <v>116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130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46192</v>
      </c>
      <c r="I95" s="624">
        <f t="shared" ca="1" si="11"/>
        <v>116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46192</v>
      </c>
      <c r="I96" s="624">
        <f t="shared" ca="1" si="11"/>
        <v>116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46192</v>
      </c>
      <c r="I97" s="624">
        <f t="shared" ca="1" si="11"/>
        <v>116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46190</v>
      </c>
      <c r="I98" s="624">
        <f t="shared" ca="1" si="11"/>
        <v>118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46190</v>
      </c>
      <c r="I99" s="624">
        <f t="shared" ca="1" si="11"/>
        <v>118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46190</v>
      </c>
      <c r="I100" s="624">
        <f t="shared" ca="1" si="11"/>
        <v>118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46190</v>
      </c>
      <c r="I101" s="624">
        <f t="shared" ca="1" si="11"/>
        <v>118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294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130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46190</v>
      </c>
      <c r="I103" s="624">
        <f t="shared" ca="1" si="11"/>
        <v>118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46191</v>
      </c>
      <c r="I104" s="624">
        <f t="shared" ca="1" si="11"/>
        <v>117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46192</v>
      </c>
      <c r="I105" s="624">
        <f t="shared" ca="1" si="11"/>
        <v>116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28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46192</v>
      </c>
      <c r="I106" s="624">
        <f t="shared" ca="1" si="11"/>
        <v>116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46190</v>
      </c>
      <c r="I107" s="624">
        <f t="shared" ca="1" si="11"/>
        <v>118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46191</v>
      </c>
      <c r="I108" s="624">
        <f ca="1">+IF(A108=1,(+TODAY())-H108,"Sans objet")</f>
        <v>117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130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46191</v>
      </c>
      <c r="I110" s="624">
        <f t="shared" ca="1" si="11"/>
        <v>117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46191</v>
      </c>
      <c r="I111" s="624">
        <f t="shared" ca="1" si="11"/>
        <v>117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56</v>
      </c>
      <c r="T111" s="631">
        <f t="shared" si="15"/>
        <v>0</v>
      </c>
      <c r="U111" s="640">
        <f t="shared" si="15"/>
        <v>56</v>
      </c>
      <c r="V111" s="640">
        <f t="shared" si="15"/>
        <v>0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46192</v>
      </c>
      <c r="I112" s="624">
        <f t="shared" ca="1" si="11"/>
        <v>116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46192</v>
      </c>
      <c r="I113" s="624">
        <f t="shared" ca="1" si="11"/>
        <v>116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123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46190</v>
      </c>
      <c r="I115" s="624">
        <f t="shared" ca="1" si="11"/>
        <v>118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147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46191</v>
      </c>
      <c r="I117" s="624">
        <f t="shared" ca="1" si="11"/>
        <v>117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46190</v>
      </c>
      <c r="I118" s="624">
        <f t="shared" ca="1" si="11"/>
        <v>118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46190</v>
      </c>
      <c r="I119" s="624">
        <f t="shared" ca="1" si="11"/>
        <v>118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46192</v>
      </c>
      <c r="I120" s="624">
        <f t="shared" ca="1" si="11"/>
        <v>116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46192</v>
      </c>
      <c r="I121" s="624">
        <f t="shared" ca="1" si="11"/>
        <v>116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12</v>
      </c>
      <c r="G122" s="622">
        <f t="shared" si="10"/>
        <v>84</v>
      </c>
      <c r="H122" s="424">
        <v>46192</v>
      </c>
      <c r="I122" s="624">
        <f t="shared" ca="1" si="11"/>
        <v>116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42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42</v>
      </c>
      <c r="X122" s="750">
        <f t="shared" si="14"/>
        <v>84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46192</v>
      </c>
      <c r="I123" s="624">
        <f t="shared" ca="1" si="11"/>
        <v>116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46191</v>
      </c>
      <c r="I124" s="624">
        <f t="shared" ca="1" si="11"/>
        <v>117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46190</v>
      </c>
      <c r="I125" s="624">
        <f t="shared" ca="1" si="11"/>
        <v>118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130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46191</v>
      </c>
      <c r="I127" s="624">
        <f ca="1">+IF(A127=1,(+TODAY())-H127,"Sans objet")</f>
        <v>117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46190</v>
      </c>
      <c r="I128" s="624">
        <f ca="1">+IF(A128=1,(+TODAY())-H128,"Sans objet")</f>
        <v>118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46192</v>
      </c>
      <c r="I129" s="624">
        <f t="shared" ref="I129:I133" ca="1" si="16">+IF(A129=1,(+TODAY())-H129,"Sans objet")</f>
        <v>116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46190</v>
      </c>
      <c r="I130" s="624">
        <f t="shared" ca="1" si="16"/>
        <v>118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46190</v>
      </c>
      <c r="I131" s="624">
        <f t="shared" ca="1" si="16"/>
        <v>118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46190</v>
      </c>
      <c r="I132" s="624">
        <f t="shared" ca="1" si="16"/>
        <v>118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123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130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46190</v>
      </c>
      <c r="I135" s="624">
        <f ca="1">+IF(A135=1,(+TODAY())-H135,"Sans objet")</f>
        <v>118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46190</v>
      </c>
      <c r="I136" s="624">
        <f t="shared" ref="I136:I152" ca="1" si="19">+IF(A136=1,(+TODAY())-H136,"Sans objet")</f>
        <v>118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46190</v>
      </c>
      <c r="I137" s="624">
        <f t="shared" ca="1" si="19"/>
        <v>118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46190</v>
      </c>
      <c r="I138" s="624">
        <f t="shared" ca="1" si="19"/>
        <v>118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123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46191</v>
      </c>
      <c r="I140" s="624">
        <f t="shared" ca="1" si="19"/>
        <v>117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46192</v>
      </c>
      <c r="I141" s="624">
        <f t="shared" ca="1" si="19"/>
        <v>116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46190</v>
      </c>
      <c r="I142" s="624">
        <f t="shared" ca="1" si="19"/>
        <v>118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46190</v>
      </c>
      <c r="I143" s="624">
        <f t="shared" ca="1" si="19"/>
        <v>118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46191</v>
      </c>
      <c r="I144" s="624">
        <f t="shared" ca="1" si="19"/>
        <v>117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46190</v>
      </c>
      <c r="I145" s="624">
        <f t="shared" ca="1" si="19"/>
        <v>118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46190</v>
      </c>
      <c r="I146" s="624">
        <f t="shared" ca="1" si="19"/>
        <v>118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131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46191</v>
      </c>
      <c r="I148" s="624">
        <f t="shared" ca="1" si="19"/>
        <v>117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46191</v>
      </c>
      <c r="I149" s="624">
        <f t="shared" ca="1" si="19"/>
        <v>117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46191</v>
      </c>
      <c r="I150" s="624">
        <f t="shared" ca="1" si="19"/>
        <v>117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46191</v>
      </c>
      <c r="I151" s="624">
        <f t="shared" ca="1" si="19"/>
        <v>117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46192</v>
      </c>
      <c r="I152" s="624">
        <f t="shared" ca="1" si="19"/>
        <v>116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2897</v>
      </c>
      <c r="G155" s="456">
        <f>SUBTOTAL(9,G2:G154)</f>
        <v>20279</v>
      </c>
      <c r="H155" s="343"/>
      <c r="I155" s="690">
        <f ca="1">(SUBTOTAL(9,I2:I154))/A155</f>
        <v>119.31333333333333</v>
      </c>
      <c r="J155" s="345"/>
      <c r="K155" s="345"/>
      <c r="L155" s="346">
        <f>(SUBTOTAL(9,L2:L154))/Q$165</f>
        <v>0.58333333333333337</v>
      </c>
      <c r="M155" s="347">
        <f>(SUBTOTAL(9,M2:M154))/R$165</f>
        <v>0.63235294117647056</v>
      </c>
      <c r="N155" s="347">
        <f>(SUBTOTAL(9,N2:N154))/T$165</f>
        <v>0.52586206896551724</v>
      </c>
      <c r="O155" s="347">
        <f>(SUBTOTAL(9,O2:O154))/U$165</f>
        <v>0.53846153846153844</v>
      </c>
      <c r="P155" s="347">
        <f>(SUBTOTAL(9,P2:P154))/V$165</f>
        <v>0.45192307692307693</v>
      </c>
      <c r="Q155" s="348">
        <f>(SUBTOTAL(9,Q2:Q154))/W$165</f>
        <v>0.53688524590163933</v>
      </c>
      <c r="R155" s="457">
        <f t="shared" ref="R155:W155" si="22">SUBTOTAL(9,R2:R154)</f>
        <v>5068</v>
      </c>
      <c r="S155" s="753">
        <f t="shared" si="22"/>
        <v>1499.75</v>
      </c>
      <c r="T155" s="753">
        <f t="shared" si="22"/>
        <v>1540</v>
      </c>
      <c r="U155" s="753">
        <f t="shared" si="22"/>
        <v>3683.75</v>
      </c>
      <c r="V155" s="753">
        <f t="shared" si="22"/>
        <v>3921.75</v>
      </c>
      <c r="W155" s="754">
        <f t="shared" si="22"/>
        <v>4642.75</v>
      </c>
      <c r="X155" s="751">
        <f t="shared" si="14"/>
        <v>20356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0.24991370383154987</v>
      </c>
      <c r="S156" s="460">
        <f>S155/G155</f>
        <v>7.3955816361753537E-2</v>
      </c>
      <c r="T156" s="460">
        <f>T155/G155</f>
        <v>7.5940628236106311E-2</v>
      </c>
      <c r="U156" s="460">
        <f>U155/G155</f>
        <v>0.18165343458750433</v>
      </c>
      <c r="V156" s="460">
        <f>V155/G155</f>
        <v>0.19338971349672074</v>
      </c>
      <c r="W156" s="460">
        <f>W155/G155</f>
        <v>0.22894373489817052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5068</v>
      </c>
      <c r="C159" s="360"/>
      <c r="D159" s="360"/>
      <c r="E159" s="407"/>
      <c r="F159" s="763">
        <f>B159/$G$155</f>
        <v>0.24991370383154987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5</v>
      </c>
      <c r="R159" s="711">
        <f t="shared" si="23"/>
        <v>3</v>
      </c>
      <c r="S159" s="712">
        <f>+Q159+R159</f>
        <v>8</v>
      </c>
      <c r="T159" s="712">
        <f t="shared" ref="T159:W162" si="24">+SUMIF(N$2:N$154,$P159,$A$2:$A$154)</f>
        <v>7</v>
      </c>
      <c r="U159" s="712">
        <f t="shared" si="24"/>
        <v>10</v>
      </c>
      <c r="V159" s="712">
        <f t="shared" si="24"/>
        <v>14</v>
      </c>
      <c r="W159" s="712">
        <f t="shared" si="24"/>
        <v>13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1499.75</v>
      </c>
      <c r="C160" s="369"/>
      <c r="D160" s="369"/>
      <c r="E160" s="408"/>
      <c r="F160" s="762">
        <f>B160/$G$155</f>
        <v>7.3955816361753537E-2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50</v>
      </c>
      <c r="R160" s="711">
        <f t="shared" si="23"/>
        <v>8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33</v>
      </c>
      <c r="V160" s="712">
        <f t="shared" si="24"/>
        <v>36</v>
      </c>
      <c r="W160" s="712">
        <f t="shared" si="24"/>
        <v>37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6567.75</v>
      </c>
      <c r="C161" s="360"/>
      <c r="D161" s="360"/>
      <c r="E161" s="407"/>
      <c r="F161" s="699">
        <f>B161/$G$155</f>
        <v>0.3238695201933034</v>
      </c>
      <c r="G161" s="700">
        <f>+F161-S166</f>
        <v>-2.0725074401291232E-2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1540</v>
      </c>
      <c r="C162" s="360"/>
      <c r="D162" s="360"/>
      <c r="E162" s="407"/>
      <c r="F162" s="699">
        <f t="shared" ref="F162:F165" si="26">B162/$G$155</f>
        <v>7.5940628236106311E-2</v>
      </c>
      <c r="G162" s="700">
        <f>+F162-T166</f>
        <v>-2.7099912304434232E-2</v>
      </c>
      <c r="H162" s="374"/>
      <c r="I162" s="374"/>
      <c r="J162" s="375"/>
      <c r="K162" s="375"/>
      <c r="P162" s="709">
        <v>1</v>
      </c>
      <c r="Q162" s="710">
        <f t="shared" si="23"/>
        <v>14</v>
      </c>
      <c r="R162" s="711">
        <f t="shared" si="23"/>
        <v>6</v>
      </c>
      <c r="S162" s="712">
        <f t="shared" si="25"/>
        <v>20</v>
      </c>
      <c r="T162" s="712">
        <f t="shared" si="24"/>
        <v>5</v>
      </c>
      <c r="U162" s="712">
        <f t="shared" si="24"/>
        <v>9</v>
      </c>
      <c r="V162" s="712">
        <f t="shared" si="24"/>
        <v>2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3683.75</v>
      </c>
      <c r="C163" s="360"/>
      <c r="D163" s="360"/>
      <c r="E163" s="407"/>
      <c r="F163" s="699">
        <f t="shared" si="26"/>
        <v>0.18165343458750433</v>
      </c>
      <c r="G163" s="700">
        <f>+F163-U166</f>
        <v>-7.5357546016848742E-3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0.58333333333333337</v>
      </c>
      <c r="R163" s="715">
        <f t="shared" ref="R163:U163" si="27">+SUMPRODUCT($P$159:$P$162,R159:R162)/R165</f>
        <v>0.63235294117647056</v>
      </c>
      <c r="S163" s="716">
        <f t="shared" si="27"/>
        <v>0.59302325581395354</v>
      </c>
      <c r="T163" s="716">
        <f>+SUMPRODUCT($P$159:$P$162,T159:T162)/T165</f>
        <v>0.52586206896551724</v>
      </c>
      <c r="U163" s="716">
        <f t="shared" si="27"/>
        <v>0.53846153846153844</v>
      </c>
      <c r="V163" s="716">
        <f>+SUMPRODUCT($P$159:$P$162,V159:V162)/V165</f>
        <v>0.45192307692307693</v>
      </c>
      <c r="W163" s="716">
        <f>+SUMPRODUCT($P$159:$P$162,W159:W162)/W165</f>
        <v>0.53688524590163933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3921.75</v>
      </c>
      <c r="C164" s="360"/>
      <c r="D164" s="360"/>
      <c r="E164" s="407"/>
      <c r="F164" s="699">
        <f t="shared" si="26"/>
        <v>0.19338971349672074</v>
      </c>
      <c r="G164" s="700">
        <f>+F164-V166</f>
        <v>3.4605929712936967E-2</v>
      </c>
      <c r="H164" s="374"/>
      <c r="I164" s="374"/>
      <c r="J164" s="375" t="s">
        <v>274</v>
      </c>
      <c r="K164" s="375"/>
      <c r="P164" s="759"/>
      <c r="Q164" s="693">
        <f>+L155</f>
        <v>0.58333333333333337</v>
      </c>
      <c r="R164" s="694">
        <f>+M155</f>
        <v>0.63235294117647056</v>
      </c>
      <c r="S164" s="717">
        <f>+(Q164*Q165+R164*R165)/S165</f>
        <v>0.59302325581395354</v>
      </c>
      <c r="T164" s="717">
        <f>+N155</f>
        <v>0.52586206896551724</v>
      </c>
      <c r="U164" s="717">
        <f>+O155</f>
        <v>0.53846153846153844</v>
      </c>
      <c r="V164" s="717">
        <f>+P155</f>
        <v>0.45192307692307693</v>
      </c>
      <c r="W164" s="717">
        <f>+Q155</f>
        <v>0.53688524590163933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4642.75</v>
      </c>
      <c r="C165" s="360"/>
      <c r="D165" s="360"/>
      <c r="E165" s="407"/>
      <c r="F165" s="699">
        <f t="shared" si="26"/>
        <v>0.22894373489817052</v>
      </c>
      <c r="G165" s="700">
        <f>+F165-W166</f>
        <v>7.6599511143867482E-3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69</v>
      </c>
      <c r="R165" s="719">
        <f>SUM(R159:R162)</f>
        <v>17</v>
      </c>
      <c r="S165" s="720">
        <f>SUM(S159:S162)</f>
        <v>86</v>
      </c>
      <c r="T165" s="719">
        <f>SUM(T159:T162)</f>
        <v>29</v>
      </c>
      <c r="U165" s="719">
        <f t="shared" ref="U165" si="28">SUM(U159:U162)</f>
        <v>52</v>
      </c>
      <c r="V165" s="719">
        <f>SUM(V159:V162)</f>
        <v>52</v>
      </c>
      <c r="W165" s="719">
        <f>SUM(W159:W162)</f>
        <v>61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20356</v>
      </c>
      <c r="C166" s="702"/>
      <c r="D166" s="702"/>
      <c r="E166" s="703"/>
      <c r="F166" s="704">
        <f>SUM(F161:F165)</f>
        <v>1.0037970314118052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0.27195945945945948</v>
      </c>
      <c r="R166" s="696">
        <f t="shared" ref="R166:W166" si="29">+(R164*R165)/$O$165</f>
        <v>7.2635135135135129E-2</v>
      </c>
      <c r="S166" s="699">
        <f>+R166+Q166</f>
        <v>0.34459459459459463</v>
      </c>
      <c r="T166" s="699">
        <f t="shared" si="29"/>
        <v>0.10304054054054054</v>
      </c>
      <c r="U166" s="699">
        <f t="shared" si="29"/>
        <v>0.1891891891891892</v>
      </c>
      <c r="V166" s="699">
        <f t="shared" si="29"/>
        <v>0.15878378378378377</v>
      </c>
      <c r="W166" s="699">
        <f t="shared" si="29"/>
        <v>0.22128378378378377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73" priority="1" operator="lessThan">
      <formula>7</formula>
    </cfRule>
    <cfRule type="cellIs" dxfId="172" priority="2" operator="between">
      <formula>14</formula>
      <formula>7</formula>
    </cfRule>
    <cfRule type="cellIs" dxfId="171" priority="3" operator="greaterThan">
      <formula>14</formula>
    </cfRule>
  </conditionalFormatting>
  <conditionalFormatting sqref="I155">
    <cfRule type="cellIs" dxfId="170" priority="4" operator="lessThan">
      <formula>7</formula>
    </cfRule>
    <cfRule type="cellIs" dxfId="169" priority="5" operator="between">
      <formula>14</formula>
      <formula>7</formula>
    </cfRule>
    <cfRule type="cellIs" dxfId="16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E3E5-F384-4ACC-8B28-D4A0F67BAD9C}">
  <sheetPr filterMode="1"/>
  <dimension ref="A1:BU170"/>
  <sheetViews>
    <sheetView zoomScale="85" zoomScaleNormal="85" workbookViewId="0">
      <pane xSplit="7" ySplit="1" topLeftCell="O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hidden="1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hidden="1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112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 hidden="1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111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46198</v>
      </c>
      <c r="I4" s="624">
        <f t="shared" ca="1" si="5"/>
        <v>110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46196</v>
      </c>
      <c r="I5" s="624">
        <f t="shared" ca="1" si="5"/>
        <v>112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46197</v>
      </c>
      <c r="I6" s="624">
        <f t="shared" ca="1" si="5"/>
        <v>111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46197</v>
      </c>
      <c r="I7" s="624">
        <f t="shared" ca="1" si="5"/>
        <v>111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46196</v>
      </c>
      <c r="I8" s="624">
        <f t="shared" ca="1" si="5"/>
        <v>112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46198</v>
      </c>
      <c r="I9" s="624">
        <f t="shared" ca="1" si="5"/>
        <v>110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>
        <v>0.5</v>
      </c>
      <c r="O9" s="471"/>
      <c r="P9" s="471"/>
      <c r="Q9" s="472"/>
      <c r="R9" s="630">
        <f t="shared" si="6"/>
        <v>56</v>
      </c>
      <c r="S9" s="631">
        <f t="shared" si="0"/>
        <v>0</v>
      </c>
      <c r="T9" s="631">
        <f t="shared" si="0"/>
        <v>56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46197</v>
      </c>
      <c r="I10" s="624">
        <f t="shared" ca="1" si="5"/>
        <v>111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46196</v>
      </c>
      <c r="I11" s="624">
        <f t="shared" ca="1" si="5"/>
        <v>112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 hidden="1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109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46199</v>
      </c>
      <c r="I13" s="624">
        <f t="shared" ca="1" si="5"/>
        <v>109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46196</v>
      </c>
      <c r="I14" s="624">
        <f t="shared" ca="1" si="5"/>
        <v>112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46196</v>
      </c>
      <c r="I15" s="624">
        <f t="shared" ca="1" si="5"/>
        <v>112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46197</v>
      </c>
      <c r="I16" s="624">
        <f t="shared" ca="1" si="5"/>
        <v>111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hidden="1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111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46196</v>
      </c>
      <c r="I18" s="624">
        <f t="shared" ca="1" si="5"/>
        <v>112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46198</v>
      </c>
      <c r="I19" s="624">
        <f t="shared" ca="1" si="5"/>
        <v>110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46196</v>
      </c>
      <c r="I20" s="624">
        <f t="shared" ca="1" si="5"/>
        <v>112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46199</v>
      </c>
      <c r="I21" s="624">
        <f t="shared" ca="1" si="5"/>
        <v>109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46197</v>
      </c>
      <c r="I22" s="624">
        <f t="shared" ca="1" si="5"/>
        <v>111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46197</v>
      </c>
      <c r="I23" s="624">
        <f t="shared" ca="1" si="5"/>
        <v>111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46196</v>
      </c>
      <c r="I24" s="624">
        <f t="shared" ca="1" si="5"/>
        <v>112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46197</v>
      </c>
      <c r="I25" s="624">
        <f t="shared" ca="1" si="5"/>
        <v>111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46199</v>
      </c>
      <c r="I27" s="624">
        <f t="shared" ca="1" si="5"/>
        <v>109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46197</v>
      </c>
      <c r="I28" s="624">
        <f t="shared" ca="1" si="5"/>
        <v>111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hidden="1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111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hidden="1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111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hidden="1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111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46199</v>
      </c>
      <c r="I32" s="624">
        <f t="shared" ca="1" si="5"/>
        <v>109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46197</v>
      </c>
      <c r="I33" s="624">
        <f t="shared" ca="1" si="5"/>
        <v>111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46197</v>
      </c>
      <c r="I34" s="624">
        <f t="shared" ca="1" si="5"/>
        <v>111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46198</v>
      </c>
      <c r="I35" s="624">
        <f t="shared" ca="1" si="5"/>
        <v>110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46197</v>
      </c>
      <c r="I36" s="624">
        <f t="shared" ca="1" si="5"/>
        <v>111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46197</v>
      </c>
      <c r="I37" s="624">
        <f t="shared" ca="1" si="5"/>
        <v>111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0.5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77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124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hidden="1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109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118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hidden="1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111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46197</v>
      </c>
      <c r="I42" s="624">
        <f t="shared" ca="1" si="5"/>
        <v>111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46197</v>
      </c>
      <c r="I43" s="624">
        <f t="shared" ca="1" si="5"/>
        <v>111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46197</v>
      </c>
      <c r="I44" s="624">
        <f ca="1">+IF(A44=1,(+TODAY())-H44,"Sans objet")</f>
        <v>111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46197</v>
      </c>
      <c r="I45" s="624">
        <f t="shared" ca="1" si="5"/>
        <v>111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0.25</v>
      </c>
      <c r="P45" s="471">
        <v>0.25</v>
      </c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21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46196</v>
      </c>
      <c r="I46" s="624">
        <f t="shared" ca="1" si="5"/>
        <v>112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hidden="1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109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hidden="1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109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46198</v>
      </c>
      <c r="I49" s="624">
        <f t="shared" ca="1" si="5"/>
        <v>110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hidden="1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109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46197</v>
      </c>
      <c r="I51" s="624">
        <f t="shared" ca="1" si="5"/>
        <v>111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46197</v>
      </c>
      <c r="I52" s="624">
        <f t="shared" ca="1" si="5"/>
        <v>111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175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46197</v>
      </c>
      <c r="I54" s="624">
        <f t="shared" ca="1" si="5"/>
        <v>111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46198</v>
      </c>
      <c r="I55" s="624">
        <f t="shared" ca="1" si="5"/>
        <v>110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46197</v>
      </c>
      <c r="I56" s="624">
        <f t="shared" ca="1" si="5"/>
        <v>111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46199</v>
      </c>
      <c r="I57" s="624">
        <f t="shared" ca="1" si="5"/>
        <v>109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hidden="1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111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hidden="1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111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hidden="1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111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hidden="1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111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hidden="1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109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hidden="1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111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46199</v>
      </c>
      <c r="I64" s="624">
        <f t="shared" ca="1" si="5"/>
        <v>109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46197</v>
      </c>
      <c r="I65" s="624">
        <f t="shared" ca="1" si="5"/>
        <v>111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77</v>
      </c>
      <c r="V65" s="640">
        <f t="shared" si="6"/>
        <v>0</v>
      </c>
      <c r="W65" s="745">
        <f t="shared" si="6"/>
        <v>77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hidden="1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111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46197</v>
      </c>
      <c r="I67" s="624">
        <f t="shared" ref="I67:I134" ca="1" si="11">+IF(A67=1,(+TODAY())-H67,"Sans objet")</f>
        <v>111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46198</v>
      </c>
      <c r="I68" s="624">
        <f t="shared" ca="1" si="11"/>
        <v>110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46198</v>
      </c>
      <c r="I69" s="624">
        <f t="shared" ca="1" si="11"/>
        <v>110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46198</v>
      </c>
      <c r="I70" s="624">
        <f t="shared" ca="1" si="11"/>
        <v>110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hidden="1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109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46199</v>
      </c>
      <c r="I72" s="624">
        <f t="shared" ca="1" si="11"/>
        <v>109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46198</v>
      </c>
      <c r="I73" s="624">
        <f t="shared" ca="1" si="11"/>
        <v>110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46196</v>
      </c>
      <c r="I74" s="624">
        <f t="shared" ca="1" si="11"/>
        <v>112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46196</v>
      </c>
      <c r="I75" s="624">
        <f t="shared" ca="1" si="11"/>
        <v>112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46196</v>
      </c>
      <c r="I76" s="624">
        <f t="shared" ca="1" si="11"/>
        <v>112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/>
      <c r="P76" s="471"/>
      <c r="Q76" s="472">
        <v>0.5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0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46196</v>
      </c>
      <c r="I77" s="624">
        <f t="shared" ca="1" si="11"/>
        <v>112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175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 hidden="1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112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46197</v>
      </c>
      <c r="I80" s="624">
        <f t="shared" ca="1" si="11"/>
        <v>111</v>
      </c>
      <c r="J80" s="625">
        <v>3</v>
      </c>
      <c r="K80" s="626" t="str">
        <f>VLOOKUP(J80,Secteurs!$A$2:$C$4,3)</f>
        <v>Armel SOKAMBA</v>
      </c>
      <c r="L80" s="470">
        <v>0.5</v>
      </c>
      <c r="M80" s="471"/>
      <c r="N80" s="471"/>
      <c r="O80" s="471">
        <v>0.25</v>
      </c>
      <c r="P80" s="471"/>
      <c r="Q80" s="472">
        <v>0.25</v>
      </c>
      <c r="R80" s="630">
        <f t="shared" si="12"/>
        <v>105</v>
      </c>
      <c r="S80" s="631">
        <f t="shared" si="12"/>
        <v>0</v>
      </c>
      <c r="T80" s="631">
        <f t="shared" si="12"/>
        <v>0</v>
      </c>
      <c r="U80" s="640">
        <f t="shared" si="12"/>
        <v>52.5</v>
      </c>
      <c r="V80" s="640">
        <f t="shared" si="12"/>
        <v>0</v>
      </c>
      <c r="W80" s="745">
        <f t="shared" si="12"/>
        <v>52.5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46199</v>
      </c>
      <c r="I81" s="624">
        <f t="shared" ca="1" si="11"/>
        <v>109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 hidden="1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111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46198</v>
      </c>
      <c r="I83" s="624">
        <f t="shared" ca="1" si="11"/>
        <v>110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46197</v>
      </c>
      <c r="I84" s="624">
        <f t="shared" ca="1" si="11"/>
        <v>111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 hidden="1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112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 hidden="1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112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hidden="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112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hidden="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112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46199</v>
      </c>
      <c r="I89" s="624">
        <f t="shared" ca="1" si="11"/>
        <v>109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hidden="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112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 hidden="1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109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 hidden="1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109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46199</v>
      </c>
      <c r="I93" s="624">
        <f t="shared" ca="1" si="11"/>
        <v>109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 hidden="1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109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 hidden="1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109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 hidden="1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112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46196</v>
      </c>
      <c r="I97" s="624">
        <f t="shared" ca="1" si="11"/>
        <v>112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46196</v>
      </c>
      <c r="I98" s="624">
        <f t="shared" ca="1" si="11"/>
        <v>112</v>
      </c>
      <c r="J98" s="625">
        <v>2</v>
      </c>
      <c r="K98" s="626" t="str">
        <f>VLOOKUP(J98,Secteurs!$A$2:$C$4,3)</f>
        <v>Félix OVOURA</v>
      </c>
      <c r="L98" s="470">
        <v>0.5</v>
      </c>
      <c r="M98" s="471"/>
      <c r="N98" s="471"/>
      <c r="O98" s="471"/>
      <c r="P98" s="471"/>
      <c r="Q98" s="472">
        <v>0.5</v>
      </c>
      <c r="R98" s="630">
        <f t="shared" si="12"/>
        <v>35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46199</v>
      </c>
      <c r="I99" s="624">
        <f t="shared" ca="1" si="11"/>
        <v>109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46196</v>
      </c>
      <c r="I100" s="624">
        <f t="shared" ca="1" si="11"/>
        <v>112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623">
        <v>46198</v>
      </c>
      <c r="I101" s="624">
        <f t="shared" ca="1" si="11"/>
        <v>110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 hidden="1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109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46199</v>
      </c>
      <c r="I103" s="624">
        <f t="shared" ca="1" si="11"/>
        <v>109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46197</v>
      </c>
      <c r="I104" s="624">
        <f t="shared" ca="1" si="11"/>
        <v>111</v>
      </c>
      <c r="J104" s="625">
        <v>3</v>
      </c>
      <c r="K104" s="626" t="str">
        <f>VLOOKUP(J104,Secteurs!$A$2:$C$4,3)</f>
        <v>Armel SOKAMBA</v>
      </c>
      <c r="L104" s="470"/>
      <c r="M104" s="471"/>
      <c r="N104" s="471"/>
      <c r="O104" s="471"/>
      <c r="P104" s="471"/>
      <c r="Q104" s="472">
        <v>1</v>
      </c>
      <c r="R104" s="630">
        <f t="shared" si="12"/>
        <v>0</v>
      </c>
      <c r="S104" s="631">
        <f t="shared" si="12"/>
        <v>0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175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46196</v>
      </c>
      <c r="I105" s="624">
        <f t="shared" ca="1" si="11"/>
        <v>112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 hidden="1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109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46196</v>
      </c>
      <c r="I107" s="624">
        <f t="shared" ca="1" si="11"/>
        <v>112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/>
      <c r="P107" s="471">
        <v>0.5</v>
      </c>
      <c r="Q107" s="472">
        <v>0.5</v>
      </c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77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 hidden="1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111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 hidden="1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109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46197</v>
      </c>
      <c r="I110" s="624">
        <f t="shared" ca="1" si="11"/>
        <v>111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46198</v>
      </c>
      <c r="I111" s="624">
        <f t="shared" ca="1" si="11"/>
        <v>110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46199</v>
      </c>
      <c r="I112" s="624">
        <f t="shared" ca="1" si="11"/>
        <v>109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 hidden="1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109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123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46199</v>
      </c>
      <c r="I115" s="624">
        <f t="shared" ca="1" si="11"/>
        <v>109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 hidden="1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112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 hidden="1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111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 hidden="1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112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 hidden="1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112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46199</v>
      </c>
      <c r="I120" s="624">
        <f t="shared" ca="1" si="11"/>
        <v>109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46199</v>
      </c>
      <c r="I121" s="624">
        <f t="shared" ca="1" si="11"/>
        <v>109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>
        <v>0.5</v>
      </c>
      <c r="O121" s="471"/>
      <c r="P121" s="471"/>
      <c r="Q121" s="472"/>
      <c r="R121" s="630">
        <f t="shared" si="15"/>
        <v>0</v>
      </c>
      <c r="S121" s="631">
        <f t="shared" si="15"/>
        <v>77</v>
      </c>
      <c r="T121" s="631">
        <f t="shared" si="15"/>
        <v>77</v>
      </c>
      <c r="U121" s="640">
        <f t="shared" si="15"/>
        <v>0</v>
      </c>
      <c r="V121" s="640">
        <f t="shared" si="15"/>
        <v>0</v>
      </c>
      <c r="W121" s="745">
        <f t="shared" si="15"/>
        <v>0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46199</v>
      </c>
      <c r="I122" s="624">
        <f t="shared" ca="1" si="11"/>
        <v>109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623">
        <v>46198</v>
      </c>
      <c r="I123" s="624">
        <f t="shared" ca="1" si="11"/>
        <v>110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46197</v>
      </c>
      <c r="I124" s="624">
        <f t="shared" ca="1" si="11"/>
        <v>111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 hidden="1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112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 hidden="1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109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46198</v>
      </c>
      <c r="I127" s="624">
        <f ca="1">+IF(A127=1,(+TODAY())-H127,"Sans objet")</f>
        <v>110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 hidden="1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112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 hidden="1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109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46197</v>
      </c>
      <c r="I130" s="624">
        <f t="shared" ca="1" si="16"/>
        <v>111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 hidden="1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112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46196</v>
      </c>
      <c r="I132" s="624">
        <f t="shared" ca="1" si="16"/>
        <v>112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46197</v>
      </c>
      <c r="I133" s="624">
        <f t="shared" ca="1" si="16"/>
        <v>111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 hidden="1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109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 hidden="1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112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46198</v>
      </c>
      <c r="I136" s="624">
        <f t="shared" ref="I136:I152" ca="1" si="19">+IF(A136=1,(+TODAY())-H136,"Sans objet")</f>
        <v>110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46198</v>
      </c>
      <c r="I137" s="624">
        <f t="shared" ca="1" si="19"/>
        <v>110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 hidden="1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112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46197</v>
      </c>
      <c r="I139" s="624">
        <f t="shared" ca="1" si="19"/>
        <v>111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46198</v>
      </c>
      <c r="I140" s="624">
        <f t="shared" ca="1" si="19"/>
        <v>110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 hidden="1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109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 hidden="1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112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46198</v>
      </c>
      <c r="I143" s="624">
        <f t="shared" ca="1" si="19"/>
        <v>110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46198</v>
      </c>
      <c r="I144" s="624">
        <f t="shared" ca="1" si="19"/>
        <v>110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46198</v>
      </c>
      <c r="I145" s="624">
        <f t="shared" ca="1" si="19"/>
        <v>110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 hidden="1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112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 hidden="1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111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46197</v>
      </c>
      <c r="I148" s="624">
        <f t="shared" ca="1" si="19"/>
        <v>111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46197</v>
      </c>
      <c r="I149" s="624">
        <f t="shared" ca="1" si="19"/>
        <v>111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46197</v>
      </c>
      <c r="I150" s="624">
        <f t="shared" ca="1" si="19"/>
        <v>111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46197</v>
      </c>
      <c r="I151" s="624">
        <f t="shared" ca="1" si="19"/>
        <v>111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46199</v>
      </c>
      <c r="I152" s="624">
        <f t="shared" ca="1" si="19"/>
        <v>109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 hidden="1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97</v>
      </c>
      <c r="B155" s="341"/>
      <c r="C155" s="341"/>
      <c r="D155" s="341"/>
      <c r="E155" s="404"/>
      <c r="F155" s="342">
        <f>SUBTOTAL(9,F2:F154)</f>
        <v>1943</v>
      </c>
      <c r="G155" s="456">
        <f>SUBTOTAL(9,G2:G154)</f>
        <v>13601</v>
      </c>
      <c r="H155" s="343"/>
      <c r="I155" s="690">
        <f ca="1">(SUBTOTAL(9,I2:I154))/A155</f>
        <v>112.25773195876289</v>
      </c>
      <c r="J155" s="345"/>
      <c r="K155" s="345"/>
      <c r="L155" s="346">
        <f>(SUBTOTAL(9,L2:L154))/Q$165</f>
        <v>0.44615384615384618</v>
      </c>
      <c r="M155" s="347">
        <f>(SUBTOTAL(9,M2:M154))/R$165</f>
        <v>0.27272727272727271</v>
      </c>
      <c r="N155" s="347">
        <f>(SUBTOTAL(9,N2:N154))/T$165</f>
        <v>0.28333333333333333</v>
      </c>
      <c r="O155" s="347">
        <f>(SUBTOTAL(9,O2:O154))/U$165</f>
        <v>0.38461538461538464</v>
      </c>
      <c r="P155" s="347">
        <f>(SUBTOTAL(9,P2:P154))/V$165</f>
        <v>0.29310344827586204</v>
      </c>
      <c r="Q155" s="348">
        <f>(SUBTOTAL(9,Q2:Q154))/W$165</f>
        <v>0.30952380952380953</v>
      </c>
      <c r="R155" s="457">
        <f t="shared" ref="R155:W155" si="22">SUBTOTAL(9,R2:R154)</f>
        <v>3997</v>
      </c>
      <c r="S155" s="753">
        <f t="shared" si="22"/>
        <v>182</v>
      </c>
      <c r="T155" s="753">
        <f t="shared" si="22"/>
        <v>836.5</v>
      </c>
      <c r="U155" s="753">
        <f t="shared" si="22"/>
        <v>2758</v>
      </c>
      <c r="V155" s="753">
        <f t="shared" si="22"/>
        <v>3087</v>
      </c>
      <c r="W155" s="754">
        <f t="shared" si="22"/>
        <v>2740.5</v>
      </c>
      <c r="X155" s="751">
        <f t="shared" si="14"/>
        <v>13601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0.29387545033453422</v>
      </c>
      <c r="S156" s="460">
        <f>S155/G155</f>
        <v>1.3381369016984045E-2</v>
      </c>
      <c r="T156" s="460">
        <f>T155/G155</f>
        <v>6.150283067421513E-2</v>
      </c>
      <c r="U156" s="460">
        <f>U155/G155</f>
        <v>0.20277920741121977</v>
      </c>
      <c r="V156" s="460">
        <f>V155/G155</f>
        <v>0.22696860524961399</v>
      </c>
      <c r="W156" s="460">
        <f>W155/G155</f>
        <v>0.20149253731343283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3997</v>
      </c>
      <c r="C159" s="360"/>
      <c r="D159" s="360"/>
      <c r="E159" s="407"/>
      <c r="F159" s="763">
        <f>B159/$G$155</f>
        <v>0.29387545033453422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12</v>
      </c>
      <c r="W159" s="712">
        <f t="shared" si="24"/>
        <v>12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182</v>
      </c>
      <c r="C160" s="369"/>
      <c r="D160" s="369"/>
      <c r="E160" s="408"/>
      <c r="F160" s="762">
        <f>B160/$G$155</f>
        <v>1.3381369016984045E-2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48</v>
      </c>
      <c r="R160" s="711">
        <f t="shared" si="23"/>
        <v>5</v>
      </c>
      <c r="S160" s="712">
        <f t="shared" ref="S160:S162" si="25">+Q160+R160</f>
        <v>53</v>
      </c>
      <c r="T160" s="712">
        <f t="shared" si="24"/>
        <v>21</v>
      </c>
      <c r="U160" s="712">
        <f t="shared" si="24"/>
        <v>31</v>
      </c>
      <c r="V160" s="712">
        <f t="shared" si="24"/>
        <v>43</v>
      </c>
      <c r="W160" s="712">
        <f t="shared" si="24"/>
        <v>41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4179</v>
      </c>
      <c r="C161" s="360"/>
      <c r="D161" s="360"/>
      <c r="E161" s="407"/>
      <c r="F161" s="699">
        <f>B161/$G$155</f>
        <v>0.30725681935151827</v>
      </c>
      <c r="G161" s="700">
        <f>+F161-S166</f>
        <v>9.1040603135302045E-2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836.5</v>
      </c>
      <c r="C162" s="360"/>
      <c r="D162" s="360"/>
      <c r="E162" s="407"/>
      <c r="F162" s="699">
        <f t="shared" ref="F162:F165" si="26">B162/$G$155</f>
        <v>6.150283067421513E-2</v>
      </c>
      <c r="G162" s="700">
        <f>+F162-T166</f>
        <v>4.0703982417826939E-3</v>
      </c>
      <c r="H162" s="374"/>
      <c r="I162" s="374"/>
      <c r="J162" s="375"/>
      <c r="K162" s="375"/>
      <c r="P162" s="709">
        <v>1</v>
      </c>
      <c r="Q162" s="710">
        <f t="shared" si="23"/>
        <v>13</v>
      </c>
      <c r="R162" s="711">
        <f t="shared" si="23"/>
        <v>3</v>
      </c>
      <c r="S162" s="712">
        <f t="shared" si="25"/>
        <v>16</v>
      </c>
      <c r="T162" s="712">
        <f t="shared" si="24"/>
        <v>5</v>
      </c>
      <c r="U162" s="712">
        <f t="shared" si="24"/>
        <v>10</v>
      </c>
      <c r="V162" s="712">
        <f t="shared" si="24"/>
        <v>3</v>
      </c>
      <c r="W162" s="712">
        <f t="shared" si="24"/>
        <v>10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2758</v>
      </c>
      <c r="C163" s="360"/>
      <c r="D163" s="360"/>
      <c r="E163" s="407"/>
      <c r="F163" s="699">
        <f t="shared" si="26"/>
        <v>0.20277920741121977</v>
      </c>
      <c r="G163" s="700">
        <f>+F163-U166</f>
        <v>6.7644072276084627E-2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0.58461538461538465</v>
      </c>
      <c r="R163" s="715">
        <f t="shared" ref="R163:U163" si="27">+SUMPRODUCT($P$159:$P$162,R159:R162)/R165</f>
        <v>0.56818181818181823</v>
      </c>
      <c r="S163" s="716">
        <f t="shared" si="27"/>
        <v>0.58223684210526316</v>
      </c>
      <c r="T163" s="716">
        <f>+SUMPRODUCT($P$159:$P$162,T159:T162)/T165</f>
        <v>0.55000000000000004</v>
      </c>
      <c r="U163" s="716">
        <f t="shared" si="27"/>
        <v>0.54326923076923073</v>
      </c>
      <c r="V163" s="716">
        <f>+SUMPRODUCT($P$159:$P$162,V159:V162)/V165</f>
        <v>0.47413793103448276</v>
      </c>
      <c r="W163" s="716">
        <f>+SUMPRODUCT($P$159:$P$162,W159:W162)/W165</f>
        <v>0.53174603174603174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3087</v>
      </c>
      <c r="C164" s="360"/>
      <c r="D164" s="360"/>
      <c r="E164" s="407"/>
      <c r="F164" s="699">
        <f t="shared" si="26"/>
        <v>0.22696860524961399</v>
      </c>
      <c r="G164" s="700">
        <f>+F164-V166</f>
        <v>0.11210374038474911</v>
      </c>
      <c r="H164" s="374"/>
      <c r="I164" s="374"/>
      <c r="J164" s="375" t="s">
        <v>274</v>
      </c>
      <c r="K164" s="375"/>
      <c r="P164" s="759"/>
      <c r="Q164" s="693">
        <f>+L155</f>
        <v>0.44615384615384618</v>
      </c>
      <c r="R164" s="694">
        <f>+M155</f>
        <v>0.27272727272727271</v>
      </c>
      <c r="S164" s="717">
        <f>+(Q164*Q165+R164*R165)/S165</f>
        <v>0.42105263157894735</v>
      </c>
      <c r="T164" s="717">
        <f>+N155</f>
        <v>0.28333333333333333</v>
      </c>
      <c r="U164" s="717">
        <f>+O155</f>
        <v>0.38461538461538464</v>
      </c>
      <c r="V164" s="717">
        <f>+P155</f>
        <v>0.29310344827586204</v>
      </c>
      <c r="W164" s="717">
        <f>+Q155</f>
        <v>0.30952380952380953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2740.5</v>
      </c>
      <c r="C165" s="360"/>
      <c r="D165" s="360"/>
      <c r="E165" s="407"/>
      <c r="F165" s="699">
        <f t="shared" si="26"/>
        <v>0.20149253731343283</v>
      </c>
      <c r="G165" s="700">
        <f>+F165-W166</f>
        <v>6.9735780556676091E-2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65</v>
      </c>
      <c r="R165" s="719">
        <f>SUM(R159:R162)</f>
        <v>11</v>
      </c>
      <c r="S165" s="720">
        <f>SUM(S159:S162)</f>
        <v>76</v>
      </c>
      <c r="T165" s="719">
        <f>SUM(T159:T162)</f>
        <v>30</v>
      </c>
      <c r="U165" s="719">
        <f t="shared" ref="U165" si="28">SUM(U159:U162)</f>
        <v>52</v>
      </c>
      <c r="V165" s="719">
        <f>SUM(V159:V162)</f>
        <v>58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13601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0.19594594594594594</v>
      </c>
      <c r="R166" s="696">
        <f t="shared" ref="R166:W166" si="29">+(R164*R165)/$O$165</f>
        <v>2.0270270270270271E-2</v>
      </c>
      <c r="S166" s="699">
        <f>+R166+Q166</f>
        <v>0.21621621621621623</v>
      </c>
      <c r="T166" s="699">
        <f t="shared" si="29"/>
        <v>5.7432432432432436E-2</v>
      </c>
      <c r="U166" s="699">
        <f t="shared" si="29"/>
        <v>0.13513513513513514</v>
      </c>
      <c r="V166" s="699">
        <f t="shared" si="29"/>
        <v>0.11486486486486487</v>
      </c>
      <c r="W166" s="699">
        <f t="shared" si="29"/>
        <v>0.13175675675675674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>
    <filterColumn colId="9">
      <filters>
        <filter val="2"/>
        <filter val="3"/>
      </filters>
    </filterColumn>
  </autoFilter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67" priority="1" operator="lessThan">
      <formula>7</formula>
    </cfRule>
    <cfRule type="cellIs" dxfId="166" priority="2" operator="between">
      <formula>14</formula>
      <formula>7</formula>
    </cfRule>
    <cfRule type="cellIs" dxfId="165" priority="3" operator="greaterThan">
      <formula>14</formula>
    </cfRule>
  </conditionalFormatting>
  <conditionalFormatting sqref="I155">
    <cfRule type="cellIs" dxfId="164" priority="4" operator="lessThan">
      <formula>7</formula>
    </cfRule>
    <cfRule type="cellIs" dxfId="163" priority="5" operator="between">
      <formula>14</formula>
      <formula>7</formula>
    </cfRule>
    <cfRule type="cellIs" dxfId="16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197A-854D-4112-AE48-2ACED6DE25A7}">
  <dimension ref="A1:BU170"/>
  <sheetViews>
    <sheetView zoomScale="85" zoomScaleNormal="85" workbookViewId="0">
      <pane xSplit="7" ySplit="1" topLeftCell="AC14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112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111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46204</v>
      </c>
      <c r="I4" s="624">
        <f t="shared" ca="1" si="5"/>
        <v>104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46206</v>
      </c>
      <c r="I5" s="624">
        <f t="shared" ca="1" si="5"/>
        <v>102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46206</v>
      </c>
      <c r="I6" s="624">
        <f t="shared" ca="1" si="5"/>
        <v>102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46206</v>
      </c>
      <c r="I7" s="624">
        <f t="shared" ca="1" si="5"/>
        <v>102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46206</v>
      </c>
      <c r="I8" s="624">
        <f t="shared" ca="1" si="5"/>
        <v>102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46205</v>
      </c>
      <c r="I9" s="624">
        <f t="shared" ca="1" si="5"/>
        <v>103</v>
      </c>
      <c r="J9" s="625">
        <v>3</v>
      </c>
      <c r="K9" s="626" t="str">
        <f>VLOOKUP(J9,Secteurs!$A$2:$C$4,3)</f>
        <v>Armel SOKAMBA</v>
      </c>
      <c r="L9" s="470">
        <v>0.75</v>
      </c>
      <c r="M9" s="471"/>
      <c r="N9" s="471">
        <v>0.25</v>
      </c>
      <c r="O9" s="471"/>
      <c r="P9" s="471"/>
      <c r="Q9" s="472"/>
      <c r="R9" s="630">
        <f t="shared" si="6"/>
        <v>84</v>
      </c>
      <c r="S9" s="631">
        <f t="shared" si="0"/>
        <v>0</v>
      </c>
      <c r="T9" s="631">
        <f t="shared" si="0"/>
        <v>28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46203</v>
      </c>
      <c r="I10" s="624">
        <f t="shared" ca="1" si="5"/>
        <v>105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46206</v>
      </c>
      <c r="I11" s="624">
        <f t="shared" ca="1" si="5"/>
        <v>102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109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46204</v>
      </c>
      <c r="I13" s="624">
        <f t="shared" ca="1" si="5"/>
        <v>104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46206</v>
      </c>
      <c r="I14" s="624">
        <f t="shared" ca="1" si="5"/>
        <v>102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46204</v>
      </c>
      <c r="I15" s="624">
        <f t="shared" ca="1" si="5"/>
        <v>104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46203</v>
      </c>
      <c r="I16" s="624">
        <f t="shared" ca="1" si="5"/>
        <v>105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111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46205</v>
      </c>
      <c r="I18" s="624">
        <f t="shared" ca="1" si="5"/>
        <v>103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46204</v>
      </c>
      <c r="I19" s="624">
        <f t="shared" ca="1" si="5"/>
        <v>104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46205</v>
      </c>
      <c r="I20" s="624">
        <f t="shared" ca="1" si="5"/>
        <v>103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46204</v>
      </c>
      <c r="I21" s="624">
        <f t="shared" ca="1" si="5"/>
        <v>104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46206</v>
      </c>
      <c r="I22" s="624">
        <f t="shared" ca="1" si="5"/>
        <v>102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46206</v>
      </c>
      <c r="I23" s="624">
        <f t="shared" ca="1" si="5"/>
        <v>102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46206</v>
      </c>
      <c r="I24" s="624">
        <f t="shared" ca="1" si="5"/>
        <v>102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46206</v>
      </c>
      <c r="I25" s="624">
        <f t="shared" ca="1" si="5"/>
        <v>102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46205</v>
      </c>
      <c r="I27" s="624">
        <f t="shared" ca="1" si="5"/>
        <v>103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46206</v>
      </c>
      <c r="I28" s="624">
        <f t="shared" ca="1" si="5"/>
        <v>102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111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111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111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46205</v>
      </c>
      <c r="I32" s="624">
        <f t="shared" ca="1" si="5"/>
        <v>103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46203</v>
      </c>
      <c r="I33" s="624">
        <f t="shared" ca="1" si="5"/>
        <v>105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46203</v>
      </c>
      <c r="I34" s="624">
        <f t="shared" ca="1" si="5"/>
        <v>105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46206</v>
      </c>
      <c r="I35" s="624">
        <f t="shared" ca="1" si="5"/>
        <v>102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46205</v>
      </c>
      <c r="I36" s="624">
        <f t="shared" ca="1" si="5"/>
        <v>103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46203</v>
      </c>
      <c r="I37" s="624">
        <f t="shared" ca="1" si="5"/>
        <v>105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154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46205</v>
      </c>
      <c r="I38" s="624">
        <f t="shared" ca="1" si="5"/>
        <v>103</v>
      </c>
      <c r="J38" s="625">
        <v>2</v>
      </c>
      <c r="K38" s="626" t="str">
        <f>VLOOKUP(J38,Secteurs!$A$2:$C$4,3)</f>
        <v>Félix OVOURA</v>
      </c>
      <c r="L38" s="470">
        <v>0.5</v>
      </c>
      <c r="M38" s="471"/>
      <c r="N38" s="471">
        <v>0.5</v>
      </c>
      <c r="O38" s="471"/>
      <c r="P38" s="471"/>
      <c r="Q38" s="472"/>
      <c r="R38" s="630">
        <f t="shared" si="6"/>
        <v>35</v>
      </c>
      <c r="S38" s="631">
        <f t="shared" si="6"/>
        <v>0</v>
      </c>
      <c r="T38" s="631">
        <f t="shared" si="6"/>
        <v>35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109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118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111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46205</v>
      </c>
      <c r="I42" s="624">
        <f t="shared" ca="1" si="5"/>
        <v>103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46205</v>
      </c>
      <c r="I43" s="624">
        <f t="shared" ca="1" si="5"/>
        <v>103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46206</v>
      </c>
      <c r="I44" s="624">
        <f ca="1">+IF(A44=1,(+TODAY())-H44,"Sans objet")</f>
        <v>102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/>
      <c r="O44" s="471">
        <v>0.25</v>
      </c>
      <c r="P44" s="471">
        <v>0.25</v>
      </c>
      <c r="Q44" s="472"/>
      <c r="R44" s="630">
        <f t="shared" si="6"/>
        <v>140</v>
      </c>
      <c r="S44" s="631">
        <f t="shared" si="6"/>
        <v>0</v>
      </c>
      <c r="T44" s="631">
        <f t="shared" si="6"/>
        <v>0</v>
      </c>
      <c r="U44" s="640">
        <f t="shared" si="6"/>
        <v>70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46206</v>
      </c>
      <c r="I45" s="624">
        <f t="shared" ca="1" si="5"/>
        <v>102</v>
      </c>
      <c r="J45" s="625">
        <v>3</v>
      </c>
      <c r="K45" s="626" t="str">
        <f>VLOOKUP(J45,Secteurs!$A$2:$C$4,3)</f>
        <v>Armel SOKAMBA</v>
      </c>
      <c r="L45" s="470">
        <v>0.75</v>
      </c>
      <c r="M45" s="471"/>
      <c r="N45" s="471"/>
      <c r="O45" s="471"/>
      <c r="P45" s="471">
        <v>0.25</v>
      </c>
      <c r="Q45" s="472"/>
      <c r="R45" s="630">
        <f t="shared" si="6"/>
        <v>63</v>
      </c>
      <c r="S45" s="631">
        <f t="shared" si="6"/>
        <v>0</v>
      </c>
      <c r="T45" s="631">
        <f t="shared" si="6"/>
        <v>0</v>
      </c>
      <c r="U45" s="640">
        <f t="shared" si="6"/>
        <v>0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46206</v>
      </c>
      <c r="I46" s="624">
        <f t="shared" ca="1" si="5"/>
        <v>102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109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109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46204</v>
      </c>
      <c r="I49" s="624">
        <f t="shared" ca="1" si="5"/>
        <v>104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109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46206</v>
      </c>
      <c r="I51" s="624">
        <f t="shared" ca="1" si="5"/>
        <v>102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46206</v>
      </c>
      <c r="I52" s="624">
        <f t="shared" ca="1" si="5"/>
        <v>102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175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46203</v>
      </c>
      <c r="I54" s="624">
        <f t="shared" ca="1" si="5"/>
        <v>105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46204</v>
      </c>
      <c r="I55" s="624">
        <f t="shared" ca="1" si="5"/>
        <v>104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46203</v>
      </c>
      <c r="I56" s="624">
        <f t="shared" ca="1" si="5"/>
        <v>105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46204</v>
      </c>
      <c r="I57" s="624">
        <f t="shared" ca="1" si="5"/>
        <v>104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111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111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111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111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109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111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46205</v>
      </c>
      <c r="I64" s="624">
        <f t="shared" ca="1" si="5"/>
        <v>103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/>
      <c r="O64" s="471">
        <v>0.25</v>
      </c>
      <c r="P64" s="471"/>
      <c r="Q64" s="472">
        <v>0.25</v>
      </c>
      <c r="R64" s="630">
        <f t="shared" si="6"/>
        <v>84</v>
      </c>
      <c r="S64" s="631">
        <f t="shared" si="6"/>
        <v>0</v>
      </c>
      <c r="T64" s="631">
        <f t="shared" si="6"/>
        <v>0</v>
      </c>
      <c r="U64" s="640">
        <f t="shared" si="6"/>
        <v>42</v>
      </c>
      <c r="V64" s="640">
        <f t="shared" si="6"/>
        <v>0</v>
      </c>
      <c r="W64" s="745">
        <f t="shared" si="6"/>
        <v>42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46203</v>
      </c>
      <c r="I65" s="624">
        <f t="shared" ca="1" si="5"/>
        <v>105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111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46203</v>
      </c>
      <c r="I67" s="624">
        <f t="shared" ref="I67:I134" ca="1" si="11">+IF(A67=1,(+TODAY())-H67,"Sans objet")</f>
        <v>105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46204</v>
      </c>
      <c r="I68" s="624">
        <f t="shared" ca="1" si="11"/>
        <v>104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46205</v>
      </c>
      <c r="I69" s="624">
        <f t="shared" ca="1" si="11"/>
        <v>103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46204</v>
      </c>
      <c r="I70" s="624">
        <f t="shared" ca="1" si="11"/>
        <v>104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154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109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46205</v>
      </c>
      <c r="I72" s="624">
        <f t="shared" ca="1" si="11"/>
        <v>103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46204</v>
      </c>
      <c r="I73" s="624">
        <f t="shared" ca="1" si="11"/>
        <v>104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46205</v>
      </c>
      <c r="I74" s="624">
        <f t="shared" ca="1" si="11"/>
        <v>103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46205</v>
      </c>
      <c r="I75" s="624">
        <f t="shared" ca="1" si="11"/>
        <v>103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46205</v>
      </c>
      <c r="I76" s="624">
        <f t="shared" ca="1" si="11"/>
        <v>103</v>
      </c>
      <c r="J76" s="625">
        <v>3</v>
      </c>
      <c r="K76" s="626" t="str">
        <f>VLOOKUP(J76,Secteurs!$A$2:$C$4,3)</f>
        <v>Armel SOKAMBA</v>
      </c>
      <c r="L76" s="470"/>
      <c r="M76" s="471"/>
      <c r="N76" s="471"/>
      <c r="O76" s="471">
        <v>0.5</v>
      </c>
      <c r="P76" s="471"/>
      <c r="Q76" s="472">
        <v>0.5</v>
      </c>
      <c r="R76" s="630">
        <f t="shared" si="12"/>
        <v>0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46205</v>
      </c>
      <c r="I77" s="624">
        <f t="shared" ca="1" si="11"/>
        <v>103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175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112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46206</v>
      </c>
      <c r="I80" s="624">
        <f t="shared" ca="1" si="11"/>
        <v>102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46205</v>
      </c>
      <c r="I81" s="624">
        <f t="shared" ca="1" si="11"/>
        <v>103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111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46203</v>
      </c>
      <c r="I83" s="624">
        <f t="shared" ca="1" si="11"/>
        <v>105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91</v>
      </c>
      <c r="V83" s="640">
        <f t="shared" si="12"/>
        <v>0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46204</v>
      </c>
      <c r="I84" s="624">
        <f t="shared" ca="1" si="11"/>
        <v>104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112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112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112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112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46204</v>
      </c>
      <c r="I89" s="624">
        <f t="shared" ca="1" si="11"/>
        <v>104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/>
      <c r="Q89" s="472">
        <v>0.5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0</v>
      </c>
      <c r="W89" s="745">
        <f t="shared" si="12"/>
        <v>112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112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109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109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46205</v>
      </c>
      <c r="I93" s="624">
        <f t="shared" ca="1" si="11"/>
        <v>103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109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109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112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46205</v>
      </c>
      <c r="I97" s="624">
        <f t="shared" ca="1" si="11"/>
        <v>103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46206</v>
      </c>
      <c r="I98" s="624">
        <f t="shared" ca="1" si="11"/>
        <v>102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46204</v>
      </c>
      <c r="I99" s="624">
        <f t="shared" ca="1" si="11"/>
        <v>104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46206</v>
      </c>
      <c r="I100" s="624">
        <f t="shared" ca="1" si="11"/>
        <v>102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46205</v>
      </c>
      <c r="I101" s="624">
        <f t="shared" ca="1" si="11"/>
        <v>103</v>
      </c>
      <c r="J101" s="625">
        <v>3</v>
      </c>
      <c r="K101" s="626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12"/>
        <v>0</v>
      </c>
      <c r="S101" s="631">
        <f t="shared" si="12"/>
        <v>147</v>
      </c>
      <c r="T101" s="631">
        <f t="shared" si="12"/>
        <v>0</v>
      </c>
      <c r="U101" s="640">
        <f t="shared" si="12"/>
        <v>147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109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46204</v>
      </c>
      <c r="I103" s="624">
        <f t="shared" ca="1" si="11"/>
        <v>104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46206</v>
      </c>
      <c r="I104" s="624">
        <f t="shared" ca="1" si="11"/>
        <v>102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/>
      <c r="P104" s="471">
        <v>0.5</v>
      </c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0</v>
      </c>
      <c r="V104" s="640">
        <f t="shared" si="12"/>
        <v>87.5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46205</v>
      </c>
      <c r="I105" s="624">
        <f t="shared" ca="1" si="11"/>
        <v>103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109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46206</v>
      </c>
      <c r="I107" s="624">
        <f t="shared" ca="1" si="11"/>
        <v>102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111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109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46206</v>
      </c>
      <c r="I110" s="624">
        <f t="shared" ca="1" si="11"/>
        <v>102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46204</v>
      </c>
      <c r="I111" s="624">
        <f t="shared" ca="1" si="11"/>
        <v>104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>
        <v>0.5</v>
      </c>
      <c r="P111" s="471">
        <v>0.5</v>
      </c>
      <c r="Q111" s="472"/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56</v>
      </c>
      <c r="V111" s="640">
        <f t="shared" si="15"/>
        <v>56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46204</v>
      </c>
      <c r="I112" s="624">
        <f t="shared" ca="1" si="11"/>
        <v>104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109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46204</v>
      </c>
      <c r="I114" s="624">
        <f t="shared" ca="1" si="11"/>
        <v>104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46204</v>
      </c>
      <c r="I115" s="624">
        <f t="shared" ca="1" si="11"/>
        <v>104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112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111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112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112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46205</v>
      </c>
      <c r="I120" s="624">
        <f t="shared" ca="1" si="11"/>
        <v>103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46205</v>
      </c>
      <c r="I121" s="624">
        <f t="shared" ca="1" si="11"/>
        <v>103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46205</v>
      </c>
      <c r="I122" s="624">
        <f t="shared" ca="1" si="11"/>
        <v>103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46204</v>
      </c>
      <c r="I123" s="624">
        <f t="shared" ca="1" si="11"/>
        <v>104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46206</v>
      </c>
      <c r="I124" s="624">
        <f t="shared" ca="1" si="11"/>
        <v>102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112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109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46204</v>
      </c>
      <c r="I127" s="624">
        <f ca="1">+IF(A127=1,(+TODAY())-H127,"Sans objet")</f>
        <v>104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112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109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46204</v>
      </c>
      <c r="I130" s="624">
        <f t="shared" ca="1" si="16"/>
        <v>104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112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46206</v>
      </c>
      <c r="I132" s="624">
        <f t="shared" ca="1" si="16"/>
        <v>102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46206</v>
      </c>
      <c r="I133" s="624">
        <f t="shared" ca="1" si="16"/>
        <v>102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109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112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424">
        <v>46205</v>
      </c>
      <c r="I136" s="624">
        <f t="shared" ref="I136:I152" ca="1" si="19">+IF(A136=1,(+TODAY())-H136,"Sans objet")</f>
        <v>103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46204</v>
      </c>
      <c r="I137" s="624">
        <f t="shared" ca="1" si="19"/>
        <v>104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112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46206</v>
      </c>
      <c r="I139" s="624">
        <f t="shared" ca="1" si="19"/>
        <v>102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46204</v>
      </c>
      <c r="I140" s="624">
        <f t="shared" ca="1" si="19"/>
        <v>104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109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112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424">
        <v>46205</v>
      </c>
      <c r="I143" s="624">
        <f t="shared" ca="1" si="19"/>
        <v>103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46204</v>
      </c>
      <c r="I144" s="624">
        <f t="shared" ca="1" si="19"/>
        <v>104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424">
        <v>46204</v>
      </c>
      <c r="I145" s="624">
        <f t="shared" ca="1" si="19"/>
        <v>104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112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111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46204</v>
      </c>
      <c r="I148" s="624">
        <f t="shared" ca="1" si="19"/>
        <v>104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46206</v>
      </c>
      <c r="I149" s="624">
        <f t="shared" ca="1" si="19"/>
        <v>102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46206</v>
      </c>
      <c r="I150" s="624">
        <f t="shared" ca="1" si="19"/>
        <v>102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46206</v>
      </c>
      <c r="I151" s="624">
        <f t="shared" ca="1" si="19"/>
        <v>102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46205</v>
      </c>
      <c r="I152" s="624">
        <f t="shared" ca="1" si="19"/>
        <v>103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2895</v>
      </c>
      <c r="G155" s="456">
        <f>SUBTOTAL(9,G2:G154)</f>
        <v>20265</v>
      </c>
      <c r="H155" s="343"/>
      <c r="I155" s="690">
        <f ca="1">(SUBTOTAL(9,I2:I154))/A155</f>
        <v>106.86666666666666</v>
      </c>
      <c r="J155" s="345"/>
      <c r="K155" s="345"/>
      <c r="L155" s="346">
        <f>(SUBTOTAL(9,L2:L154))/Q$165</f>
        <v>2.25</v>
      </c>
      <c r="M155" s="347">
        <f>(SUBTOTAL(9,M2:M154))/R$165</f>
        <v>0.60416666666666663</v>
      </c>
      <c r="N155" s="347">
        <f>(SUBTOTAL(9,N2:N154))/T$165</f>
        <v>0.9375</v>
      </c>
      <c r="O155" s="347">
        <f>(SUBTOTAL(9,O2:O154))/U$165</f>
        <v>0.66477272727272729</v>
      </c>
      <c r="P155" s="347">
        <f>(SUBTOTAL(9,P2:P154))/V$165</f>
        <v>0.61931818181818177</v>
      </c>
      <c r="Q155" s="348">
        <f>(SUBTOTAL(9,Q2:Q154))/W$165</f>
        <v>0.80113636363636365</v>
      </c>
      <c r="R155" s="457">
        <f t="shared" ref="R155:W155" si="22">SUBTOTAL(9,R2:R154)</f>
        <v>4585</v>
      </c>
      <c r="S155" s="753">
        <f t="shared" si="22"/>
        <v>820.75</v>
      </c>
      <c r="T155" s="753">
        <f t="shared" si="22"/>
        <v>1578.5</v>
      </c>
      <c r="U155" s="753">
        <f t="shared" si="22"/>
        <v>4082.75</v>
      </c>
      <c r="V155" s="753">
        <f t="shared" si="22"/>
        <v>4436.25</v>
      </c>
      <c r="W155" s="754">
        <f t="shared" si="22"/>
        <v>4761.75</v>
      </c>
      <c r="X155" s="751">
        <f t="shared" si="14"/>
        <v>20265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0.22625215889464595</v>
      </c>
      <c r="S156" s="460">
        <f>S155/G155</f>
        <v>4.0500863557858376E-2</v>
      </c>
      <c r="T156" s="460">
        <f>T155/G155</f>
        <v>7.7892918825561319E-2</v>
      </c>
      <c r="U156" s="460">
        <f>U155/G155</f>
        <v>0.20146804835924007</v>
      </c>
      <c r="V156" s="460">
        <f>V155/G155</f>
        <v>0.2189119170984456</v>
      </c>
      <c r="W156" s="460">
        <f>W155/G155</f>
        <v>0.2349740932642487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4585</v>
      </c>
      <c r="C159" s="360"/>
      <c r="D159" s="360"/>
      <c r="E159" s="407"/>
      <c r="F159" s="763">
        <f>B159/$G$155</f>
        <v>0.22625215889464595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11</v>
      </c>
      <c r="W159" s="712">
        <f t="shared" si="24"/>
        <v>11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820.75</v>
      </c>
      <c r="C160" s="369"/>
      <c r="D160" s="369"/>
      <c r="E160" s="408"/>
      <c r="F160" s="762">
        <f>B160/$G$155</f>
        <v>4.0500863557858376E-2</v>
      </c>
      <c r="G160" s="359"/>
      <c r="H160" s="107"/>
      <c r="I160" s="107"/>
      <c r="J160" s="107"/>
      <c r="K160" s="107"/>
      <c r="P160" s="709">
        <v>0.25</v>
      </c>
      <c r="Q160" s="710">
        <f t="shared" si="23"/>
        <v>4</v>
      </c>
      <c r="R160" s="711">
        <f t="shared" si="23"/>
        <v>3</v>
      </c>
      <c r="S160" s="712">
        <f t="shared" ref="S160:S162" si="25">+Q160+R160</f>
        <v>7</v>
      </c>
      <c r="T160" s="712">
        <f t="shared" si="24"/>
        <v>4</v>
      </c>
      <c r="U160" s="712">
        <f t="shared" si="24"/>
        <v>11</v>
      </c>
      <c r="V160" s="712">
        <f t="shared" si="24"/>
        <v>11</v>
      </c>
      <c r="W160" s="712">
        <f t="shared" si="24"/>
        <v>11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5405.75</v>
      </c>
      <c r="C161" s="360"/>
      <c r="D161" s="360"/>
      <c r="E161" s="407"/>
      <c r="F161" s="699">
        <f>B161/$G$155</f>
        <v>0.26675302245250432</v>
      </c>
      <c r="G161" s="700">
        <f>+F161-S166</f>
        <v>-2.5476707277225397E-2</v>
      </c>
      <c r="H161" s="374"/>
      <c r="I161" s="374"/>
      <c r="J161" s="375"/>
      <c r="K161" s="375"/>
      <c r="P161" s="709">
        <v>0.25</v>
      </c>
      <c r="Q161" s="710">
        <f t="shared" si="23"/>
        <v>4</v>
      </c>
      <c r="R161" s="711">
        <f t="shared" si="23"/>
        <v>3</v>
      </c>
      <c r="S161" s="712">
        <f t="shared" si="25"/>
        <v>7</v>
      </c>
      <c r="T161" s="712">
        <f t="shared" si="24"/>
        <v>4</v>
      </c>
      <c r="U161" s="712">
        <f t="shared" si="24"/>
        <v>11</v>
      </c>
      <c r="V161" s="712">
        <f t="shared" si="24"/>
        <v>11</v>
      </c>
      <c r="W161" s="712">
        <f t="shared" si="24"/>
        <v>11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1578.5</v>
      </c>
      <c r="C162" s="360"/>
      <c r="D162" s="360"/>
      <c r="E162" s="407"/>
      <c r="F162" s="699">
        <f t="shared" ref="F162:F165" si="26">B162/$G$155</f>
        <v>7.7892918825561319E-2</v>
      </c>
      <c r="G162" s="700">
        <f>+F162-T166</f>
        <v>-2.3458432525790038E-2</v>
      </c>
      <c r="H162" s="374"/>
      <c r="I162" s="374"/>
      <c r="J162" s="375"/>
      <c r="K162" s="375"/>
      <c r="P162" s="709">
        <v>0.25</v>
      </c>
      <c r="Q162" s="710">
        <f t="shared" si="23"/>
        <v>4</v>
      </c>
      <c r="R162" s="711">
        <f t="shared" si="23"/>
        <v>3</v>
      </c>
      <c r="S162" s="712">
        <f t="shared" si="25"/>
        <v>7</v>
      </c>
      <c r="T162" s="712">
        <f t="shared" si="24"/>
        <v>4</v>
      </c>
      <c r="U162" s="712">
        <f t="shared" si="24"/>
        <v>11</v>
      </c>
      <c r="V162" s="712">
        <f t="shared" si="24"/>
        <v>11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4082.75</v>
      </c>
      <c r="C163" s="360"/>
      <c r="D163" s="360"/>
      <c r="E163" s="407"/>
      <c r="F163" s="699">
        <f t="shared" si="26"/>
        <v>0.20146804835924007</v>
      </c>
      <c r="G163" s="700">
        <f>+F163-U166</f>
        <v>3.8329132241049224E-3</v>
      </c>
      <c r="H163" s="374"/>
      <c r="I163" s="374"/>
      <c r="J163" s="375"/>
      <c r="K163" s="375"/>
      <c r="P163" s="709">
        <v>0.25</v>
      </c>
      <c r="Q163" s="714">
        <f>+SUMPRODUCT($P$159:$P$162,Q159:Q162)/Q165</f>
        <v>0.25</v>
      </c>
      <c r="R163" s="715">
        <f t="shared" ref="R163:U163" si="27">+SUMPRODUCT($P$159:$P$162,R159:R162)/R165</f>
        <v>0.25</v>
      </c>
      <c r="S163" s="716">
        <f t="shared" si="27"/>
        <v>0.25</v>
      </c>
      <c r="T163" s="716">
        <f>+SUMPRODUCT($P$159:$P$162,T159:T162)/T165</f>
        <v>0.25</v>
      </c>
      <c r="U163" s="716">
        <f t="shared" si="27"/>
        <v>0.25</v>
      </c>
      <c r="V163" s="716">
        <f>+SUMPRODUCT($P$159:$P$162,V159:V162)/V165</f>
        <v>0.25</v>
      </c>
      <c r="W163" s="716">
        <f>+SUMPRODUCT($P$159:$P$162,W159:W162)/W165</f>
        <v>0.25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4436.25</v>
      </c>
      <c r="C164" s="360"/>
      <c r="D164" s="360"/>
      <c r="E164" s="407"/>
      <c r="F164" s="699">
        <f t="shared" si="26"/>
        <v>0.2189119170984456</v>
      </c>
      <c r="G164" s="700">
        <f>+F164-V166</f>
        <v>3.4790295476823996E-2</v>
      </c>
      <c r="H164" s="374"/>
      <c r="I164" s="374"/>
      <c r="J164" s="375" t="s">
        <v>274</v>
      </c>
      <c r="K164" s="375"/>
      <c r="P164" s="759"/>
      <c r="Q164" s="693">
        <f>+L155</f>
        <v>2.25</v>
      </c>
      <c r="R164" s="694">
        <f>+M155</f>
        <v>0.60416666666666663</v>
      </c>
      <c r="S164" s="717">
        <f>+(Q164*Q165+R164*R165)/S165</f>
        <v>1.5446428571428572</v>
      </c>
      <c r="T164" s="717">
        <f>+N155</f>
        <v>0.9375</v>
      </c>
      <c r="U164" s="717">
        <f>+O155</f>
        <v>0.66477272727272729</v>
      </c>
      <c r="V164" s="717">
        <f>+P155</f>
        <v>0.61931818181818177</v>
      </c>
      <c r="W164" s="717">
        <f>+Q155</f>
        <v>0.80113636363636365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4761.75</v>
      </c>
      <c r="C165" s="360"/>
      <c r="D165" s="360"/>
      <c r="E165" s="407"/>
      <c r="F165" s="699">
        <f t="shared" si="26"/>
        <v>0.2349740932642487</v>
      </c>
      <c r="G165" s="700">
        <f>+F165-W166</f>
        <v>-3.2015824114269842E-3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16</v>
      </c>
      <c r="R165" s="719">
        <f>SUM(R159:R162)</f>
        <v>12</v>
      </c>
      <c r="S165" s="720">
        <f>SUM(S159:S162)</f>
        <v>28</v>
      </c>
      <c r="T165" s="719">
        <f>SUM(T159:T162)</f>
        <v>16</v>
      </c>
      <c r="U165" s="719">
        <f t="shared" ref="U165" si="28">SUM(U159:U162)</f>
        <v>44</v>
      </c>
      <c r="V165" s="719">
        <f>SUM(V159:V162)</f>
        <v>44</v>
      </c>
      <c r="W165" s="719">
        <f>SUM(W159:W162)</f>
        <v>44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20265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0.24324324324324326</v>
      </c>
      <c r="R166" s="696">
        <f t="shared" ref="R166:W166" si="29">+(R164*R165)/$O$165</f>
        <v>4.8986486486486486E-2</v>
      </c>
      <c r="S166" s="699">
        <f>+R166+Q166</f>
        <v>0.29222972972972971</v>
      </c>
      <c r="T166" s="699">
        <f t="shared" si="29"/>
        <v>0.10135135135135136</v>
      </c>
      <c r="U166" s="699">
        <f t="shared" si="29"/>
        <v>0.19763513513513514</v>
      </c>
      <c r="V166" s="699">
        <f t="shared" si="29"/>
        <v>0.1841216216216216</v>
      </c>
      <c r="W166" s="699">
        <f t="shared" si="29"/>
        <v>0.23817567567567569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61" priority="1" operator="lessThan">
      <formula>7</formula>
    </cfRule>
    <cfRule type="cellIs" dxfId="160" priority="2" operator="between">
      <formula>14</formula>
      <formula>7</formula>
    </cfRule>
    <cfRule type="cellIs" dxfId="159" priority="3" operator="greaterThan">
      <formula>14</formula>
    </cfRule>
  </conditionalFormatting>
  <conditionalFormatting sqref="I155">
    <cfRule type="cellIs" dxfId="158" priority="4" operator="lessThan">
      <formula>7</formula>
    </cfRule>
    <cfRule type="cellIs" dxfId="157" priority="5" operator="between">
      <formula>14</formula>
      <formula>7</formula>
    </cfRule>
    <cfRule type="cellIs" dxfId="15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14B4-16A3-44CC-B20E-676DCBBF3F83}">
  <dimension ref="A1:BU175"/>
  <sheetViews>
    <sheetView zoomScale="85" zoomScaleNormal="85" workbookViewId="0">
      <pane xSplit="7" ySplit="2" topLeftCell="AB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0" width="10.7109375" customWidth="1"/>
    <col min="31" max="31" width="12.42578125" customWidth="1"/>
    <col min="32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46210</v>
      </c>
      <c r="I2" s="624">
        <f ca="1">+IF(A2=1,(+TODAY())-H2,"Sans objet")</f>
        <v>98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>
        <v>0.5</v>
      </c>
      <c r="P2" s="628"/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70</v>
      </c>
      <c r="V2" s="631">
        <f t="shared" si="0"/>
        <v>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25</v>
      </c>
      <c r="AC2" s="636">
        <v>0.24990000000000001</v>
      </c>
      <c r="AD2" s="637">
        <v>7.3999999999999996E-2</v>
      </c>
      <c r="AE2" s="764">
        <f t="shared" ref="AE2:AE5" si="2">SUM(AC2:AD2)</f>
        <v>0.32390000000000002</v>
      </c>
      <c r="AF2" s="639">
        <v>7.5999999999999998E-2</v>
      </c>
      <c r="AG2" s="639">
        <v>0.182</v>
      </c>
      <c r="AH2" s="639">
        <v>0.193</v>
      </c>
      <c r="AI2" s="639">
        <v>0.22900000000000001</v>
      </c>
      <c r="AJ2" s="602">
        <f>SUM(AE2:AI2)</f>
        <v>1.0039000000000002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46211</v>
      </c>
      <c r="I3" s="624">
        <f t="shared" ref="I3:I65" ca="1" si="5">+IF(A3=1,(+TODAY())-H3,"Sans objet")</f>
        <v>97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26</v>
      </c>
      <c r="AC3" s="636">
        <v>0.2356</v>
      </c>
      <c r="AD3" s="637">
        <v>2.9000000000000001E-2</v>
      </c>
      <c r="AE3" s="764">
        <f t="shared" si="2"/>
        <v>0.2646</v>
      </c>
      <c r="AF3" s="639">
        <v>9.1999999999999998E-2</v>
      </c>
      <c r="AG3" s="639">
        <v>0.20100000000000001</v>
      </c>
      <c r="AH3" s="639">
        <v>0.222</v>
      </c>
      <c r="AI3" s="639">
        <v>0.22</v>
      </c>
      <c r="AJ3" s="602">
        <f>SUM(AE3:AI3)</f>
        <v>0.99960000000000004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46212</v>
      </c>
      <c r="I4" s="624">
        <f t="shared" ca="1" si="5"/>
        <v>96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84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84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27</v>
      </c>
      <c r="AC4" s="636">
        <v>0.22600000000000001</v>
      </c>
      <c r="AD4" s="637">
        <v>4.1000000000000002E-2</v>
      </c>
      <c r="AE4" s="764">
        <f t="shared" si="2"/>
        <v>0.26700000000000002</v>
      </c>
      <c r="AF4" s="639">
        <v>7.8E-2</v>
      </c>
      <c r="AG4" s="639">
        <v>0.20100000000000001</v>
      </c>
      <c r="AH4" s="639">
        <v>0.219</v>
      </c>
      <c r="AI4" s="639">
        <v>0.23499999999999999</v>
      </c>
      <c r="AJ4" s="602">
        <f>SUM(AE4:AI4)</f>
        <v>1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26</v>
      </c>
      <c r="G5" s="622">
        <f t="shared" si="4"/>
        <v>182</v>
      </c>
      <c r="H5" s="424">
        <v>46210</v>
      </c>
      <c r="I5" s="624">
        <f t="shared" ca="1" si="5"/>
        <v>98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91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91</v>
      </c>
      <c r="W5" s="745">
        <f t="shared" si="0"/>
        <v>0</v>
      </c>
      <c r="X5" s="750">
        <f t="shared" si="7"/>
        <v>182</v>
      </c>
      <c r="Y5" s="598"/>
      <c r="Z5" s="635">
        <f t="shared" si="1"/>
        <v>0</v>
      </c>
      <c r="AA5" s="107"/>
      <c r="AB5" s="589">
        <v>28</v>
      </c>
      <c r="AC5" s="636">
        <v>0.22339999999999999</v>
      </c>
      <c r="AD5" s="637">
        <v>0.06</v>
      </c>
      <c r="AE5" s="764">
        <f t="shared" si="2"/>
        <v>0.28339999999999999</v>
      </c>
      <c r="AF5" s="639">
        <v>7.0999999999999994E-2</v>
      </c>
      <c r="AG5" s="639">
        <v>0.20300000000000001</v>
      </c>
      <c r="AH5" s="639">
        <v>0.182</v>
      </c>
      <c r="AI5" s="639">
        <v>0.26100000000000001</v>
      </c>
      <c r="AJ5" s="602">
        <f>SUM(AE5:AI5)</f>
        <v>1.0004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46213</v>
      </c>
      <c r="I6" s="624">
        <f t="shared" ca="1" si="5"/>
        <v>95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-2.600000000000019E-3</v>
      </c>
      <c r="AD6" s="603">
        <f t="shared" si="8"/>
        <v>1.8999999999999996E-2</v>
      </c>
      <c r="AE6" s="603">
        <f t="shared" si="8"/>
        <v>1.639999999999997E-2</v>
      </c>
      <c r="AF6" s="603">
        <f t="shared" si="8"/>
        <v>-7.0000000000000062E-3</v>
      </c>
      <c r="AG6" s="603">
        <f t="shared" si="8"/>
        <v>2.0000000000000018E-3</v>
      </c>
      <c r="AH6" s="603">
        <f t="shared" si="8"/>
        <v>-3.7000000000000005E-2</v>
      </c>
      <c r="AI6" s="603">
        <f t="shared" si="8"/>
        <v>2.6000000000000023E-2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38</v>
      </c>
      <c r="G7" s="622">
        <f t="shared" si="4"/>
        <v>266</v>
      </c>
      <c r="H7" s="424">
        <v>46213</v>
      </c>
      <c r="I7" s="624">
        <f t="shared" ca="1" si="5"/>
        <v>95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133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133</v>
      </c>
      <c r="W7" s="745">
        <f t="shared" si="0"/>
        <v>0</v>
      </c>
      <c r="X7" s="750">
        <f>SUM(R7:W7)</f>
        <v>266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46210</v>
      </c>
      <c r="I8" s="624">
        <f t="shared" ca="1" si="5"/>
        <v>98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20</v>
      </c>
      <c r="G9" s="622">
        <f t="shared" si="4"/>
        <v>140</v>
      </c>
      <c r="H9" s="424">
        <v>46211</v>
      </c>
      <c r="I9" s="624">
        <f t="shared" ca="1" si="5"/>
        <v>97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>
        <v>0.5</v>
      </c>
      <c r="Q9" s="472"/>
      <c r="R9" s="630">
        <f t="shared" si="6"/>
        <v>70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70</v>
      </c>
      <c r="W9" s="745">
        <f t="shared" si="0"/>
        <v>0</v>
      </c>
      <c r="X9" s="750">
        <f t="shared" si="7"/>
        <v>140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46211</v>
      </c>
      <c r="I10" s="624">
        <f t="shared" ca="1" si="5"/>
        <v>97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46210</v>
      </c>
      <c r="I11" s="624">
        <f t="shared" ca="1" si="5"/>
        <v>98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46211</v>
      </c>
      <c r="I12" s="624">
        <f t="shared" ca="1" si="5"/>
        <v>97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46210</v>
      </c>
      <c r="I13" s="624">
        <f t="shared" ca="1" si="5"/>
        <v>98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46210</v>
      </c>
      <c r="I14" s="624">
        <f t="shared" ca="1" si="5"/>
        <v>98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46210</v>
      </c>
      <c r="I15" s="624">
        <f t="shared" ca="1" si="5"/>
        <v>98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46211</v>
      </c>
      <c r="I16" s="624">
        <f t="shared" ca="1" si="5"/>
        <v>97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46211</v>
      </c>
      <c r="I17" s="624">
        <f t="shared" ca="1" si="5"/>
        <v>97</v>
      </c>
      <c r="J17" s="625">
        <v>1</v>
      </c>
      <c r="K17" s="626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6"/>
        <v>0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91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46212</v>
      </c>
      <c r="I18" s="624">
        <f t="shared" ca="1" si="5"/>
        <v>96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36</v>
      </c>
      <c r="G19" s="622">
        <f t="shared" si="4"/>
        <v>252</v>
      </c>
      <c r="H19" s="424">
        <v>46210</v>
      </c>
      <c r="I19" s="624">
        <f t="shared" ca="1" si="5"/>
        <v>98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126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126</v>
      </c>
      <c r="W19" s="745">
        <f t="shared" si="0"/>
        <v>0</v>
      </c>
      <c r="X19" s="750">
        <f t="shared" si="7"/>
        <v>252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46212</v>
      </c>
      <c r="I20" s="624">
        <f t="shared" ca="1" si="5"/>
        <v>96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46210</v>
      </c>
      <c r="I21" s="624">
        <f t="shared" ca="1" si="5"/>
        <v>98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28</v>
      </c>
      <c r="G22" s="622">
        <f t="shared" si="4"/>
        <v>196</v>
      </c>
      <c r="H22" s="424">
        <v>46213</v>
      </c>
      <c r="I22" s="624">
        <f t="shared" ca="1" si="5"/>
        <v>95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98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98</v>
      </c>
      <c r="W22" s="745">
        <f t="shared" si="0"/>
        <v>0</v>
      </c>
      <c r="X22" s="750">
        <f t="shared" si="7"/>
        <v>196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46213</v>
      </c>
      <c r="I23" s="624">
        <f t="shared" ca="1" si="5"/>
        <v>95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46210</v>
      </c>
      <c r="I24" s="624">
        <f t="shared" ca="1" si="5"/>
        <v>98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46213</v>
      </c>
      <c r="I25" s="624">
        <f t="shared" ca="1" si="5"/>
        <v>95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46213</v>
      </c>
      <c r="I27" s="624">
        <f t="shared" ca="1" si="5"/>
        <v>95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26</v>
      </c>
      <c r="G28" s="622">
        <f t="shared" si="4"/>
        <v>182</v>
      </c>
      <c r="H28" s="424">
        <v>46213</v>
      </c>
      <c r="I28" s="624">
        <f t="shared" ca="1" si="5"/>
        <v>95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91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91</v>
      </c>
      <c r="W28" s="745">
        <f t="shared" si="0"/>
        <v>0</v>
      </c>
      <c r="X28" s="750">
        <f t="shared" si="7"/>
        <v>182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46211</v>
      </c>
      <c r="I29" s="624">
        <f t="shared" ca="1" si="5"/>
        <v>97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70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46211</v>
      </c>
      <c r="I30" s="624">
        <f t="shared" ca="1" si="5"/>
        <v>97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46211</v>
      </c>
      <c r="I31" s="624">
        <f t="shared" ca="1" si="5"/>
        <v>97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18</v>
      </c>
      <c r="G32" s="622">
        <f t="shared" si="4"/>
        <v>126</v>
      </c>
      <c r="H32" s="424">
        <v>46210</v>
      </c>
      <c r="I32" s="624">
        <f t="shared" ca="1" si="5"/>
        <v>98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63</v>
      </c>
      <c r="S32" s="631">
        <f t="shared" si="0"/>
        <v>0</v>
      </c>
      <c r="T32" s="631">
        <f t="shared" si="0"/>
        <v>0</v>
      </c>
      <c r="U32" s="640">
        <f t="shared" si="0"/>
        <v>63</v>
      </c>
      <c r="V32" s="640">
        <f t="shared" si="0"/>
        <v>0</v>
      </c>
      <c r="W32" s="745">
        <f t="shared" si="0"/>
        <v>0</v>
      </c>
      <c r="X32" s="750">
        <f t="shared" si="7"/>
        <v>126</v>
      </c>
      <c r="Y32" s="598"/>
      <c r="Z32" s="635">
        <f t="shared" si="1"/>
        <v>0</v>
      </c>
    </row>
    <row r="33" spans="1:38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46211</v>
      </c>
      <c r="I33" s="624">
        <f t="shared" ca="1" si="5"/>
        <v>97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903" t="s">
        <v>400</v>
      </c>
      <c r="AC33" s="904"/>
      <c r="AD33" s="904"/>
      <c r="AE33" s="904"/>
      <c r="AF33" s="904"/>
      <c r="AG33" s="904"/>
      <c r="AH33" s="904"/>
      <c r="AI33" s="904"/>
      <c r="AJ33" s="904"/>
      <c r="AK33" s="904"/>
      <c r="AL33" s="905"/>
    </row>
    <row r="34" spans="1:38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46211</v>
      </c>
      <c r="I34" s="624">
        <f t="shared" ca="1" si="5"/>
        <v>97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69" t="s">
        <v>620</v>
      </c>
    </row>
    <row r="35" spans="1:38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46211</v>
      </c>
      <c r="I35" s="624">
        <f t="shared" ca="1" si="5"/>
        <v>97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28500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28000</v>
      </c>
      <c r="AL35" s="770">
        <v>28500</v>
      </c>
    </row>
    <row r="36" spans="1:38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7</v>
      </c>
      <c r="G36" s="622">
        <f t="shared" si="4"/>
        <v>49</v>
      </c>
      <c r="H36" s="424">
        <v>46212</v>
      </c>
      <c r="I36" s="624">
        <f t="shared" ca="1" si="5"/>
        <v>96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49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49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68"/>
    </row>
    <row r="37" spans="1:38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23</v>
      </c>
      <c r="G37" s="622">
        <f t="shared" si="4"/>
        <v>161</v>
      </c>
      <c r="H37" s="424">
        <v>46211</v>
      </c>
      <c r="I37" s="624">
        <f t="shared" ca="1" si="5"/>
        <v>97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161</v>
      </c>
      <c r="X37" s="750">
        <f t="shared" si="7"/>
        <v>161</v>
      </c>
      <c r="Y37" s="598"/>
      <c r="Z37" s="635">
        <f t="shared" si="1"/>
        <v>0</v>
      </c>
      <c r="AA37" s="307"/>
    </row>
    <row r="38" spans="1:38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46213</v>
      </c>
      <c r="I38" s="624">
        <f t="shared" ca="1" si="5"/>
        <v>95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8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46210</v>
      </c>
      <c r="I39" s="624">
        <f t="shared" ca="1" si="5"/>
        <v>98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8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46210</v>
      </c>
      <c r="I40" s="624">
        <f t="shared" ca="1" si="5"/>
        <v>98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35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</row>
    <row r="41" spans="1:38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46211</v>
      </c>
      <c r="I41" s="624">
        <f t="shared" ca="1" si="5"/>
        <v>97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8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46212</v>
      </c>
      <c r="I42" s="624">
        <f t="shared" ca="1" si="5"/>
        <v>96</v>
      </c>
      <c r="J42" s="625">
        <v>3</v>
      </c>
      <c r="K42" s="626" t="str">
        <f>VLOOKUP(J42,Secteurs!$A$2:$C$4,3)</f>
        <v>Armel SOKAMBA</v>
      </c>
      <c r="L42" s="470"/>
      <c r="M42" s="471"/>
      <c r="N42" s="471">
        <v>0.25</v>
      </c>
      <c r="O42" s="471">
        <v>0.5</v>
      </c>
      <c r="P42" s="471"/>
      <c r="Q42" s="472">
        <v>0.25</v>
      </c>
      <c r="R42" s="630">
        <f t="shared" si="6"/>
        <v>0</v>
      </c>
      <c r="S42" s="631">
        <f t="shared" si="6"/>
        <v>0</v>
      </c>
      <c r="T42" s="631">
        <f t="shared" si="6"/>
        <v>105</v>
      </c>
      <c r="U42" s="640">
        <f t="shared" si="6"/>
        <v>210</v>
      </c>
      <c r="V42" s="640">
        <f t="shared" si="6"/>
        <v>0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8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46212</v>
      </c>
      <c r="I43" s="624">
        <f t="shared" ca="1" si="5"/>
        <v>96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/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0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8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46213</v>
      </c>
      <c r="I44" s="624">
        <f ca="1">+IF(A44=1,(+TODAY())-H44,"Sans objet")</f>
        <v>95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8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20</v>
      </c>
      <c r="G45" s="622">
        <f t="shared" si="4"/>
        <v>140</v>
      </c>
      <c r="H45" s="424">
        <v>46213</v>
      </c>
      <c r="I45" s="624">
        <f t="shared" ca="1" si="5"/>
        <v>95</v>
      </c>
      <c r="J45" s="625">
        <v>3</v>
      </c>
      <c r="K45" s="626" t="str">
        <f>VLOOKUP(J45,Secteurs!$A$2:$C$4,3)</f>
        <v>Armel SOKAMBA</v>
      </c>
      <c r="L45" s="470">
        <v>0.25</v>
      </c>
      <c r="M45" s="471"/>
      <c r="N45" s="471">
        <v>0.25</v>
      </c>
      <c r="O45" s="471"/>
      <c r="P45" s="471">
        <v>0.25</v>
      </c>
      <c r="Q45" s="472">
        <v>0.25</v>
      </c>
      <c r="R45" s="630">
        <f t="shared" si="6"/>
        <v>35</v>
      </c>
      <c r="S45" s="631">
        <f t="shared" si="6"/>
        <v>0</v>
      </c>
      <c r="T45" s="631">
        <f t="shared" si="6"/>
        <v>35</v>
      </c>
      <c r="U45" s="640">
        <f t="shared" si="6"/>
        <v>0</v>
      </c>
      <c r="V45" s="640">
        <f t="shared" si="6"/>
        <v>35</v>
      </c>
      <c r="W45" s="745">
        <f t="shared" si="6"/>
        <v>35</v>
      </c>
      <c r="X45" s="750">
        <f t="shared" si="7"/>
        <v>140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8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46212</v>
      </c>
      <c r="I46" s="624">
        <f t="shared" ca="1" si="5"/>
        <v>96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/>
      <c r="O46" s="471"/>
      <c r="P46" s="471"/>
      <c r="Q46" s="472">
        <v>0.5</v>
      </c>
      <c r="R46" s="630">
        <f t="shared" si="6"/>
        <v>154</v>
      </c>
      <c r="S46" s="631">
        <f t="shared" si="6"/>
        <v>0</v>
      </c>
      <c r="T46" s="631">
        <f t="shared" si="6"/>
        <v>0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8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46211</v>
      </c>
      <c r="I47" s="624">
        <f t="shared" ca="1" si="5"/>
        <v>97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8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46211</v>
      </c>
      <c r="I48" s="624">
        <f t="shared" ca="1" si="5"/>
        <v>97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46212</v>
      </c>
      <c r="I49" s="624">
        <f t="shared" ca="1" si="5"/>
        <v>96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46210</v>
      </c>
      <c r="I50" s="624">
        <f t="shared" ca="1" si="5"/>
        <v>98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46210</v>
      </c>
      <c r="I51" s="624">
        <f t="shared" ca="1" si="5"/>
        <v>98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46213</v>
      </c>
      <c r="I52" s="624">
        <f t="shared" ca="1" si="5"/>
        <v>95</v>
      </c>
      <c r="J52" s="625">
        <v>3</v>
      </c>
      <c r="K52" s="626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6"/>
        <v>0</v>
      </c>
      <c r="S52" s="631">
        <f t="shared" si="6"/>
        <v>45.5</v>
      </c>
      <c r="T52" s="631">
        <f t="shared" si="6"/>
        <v>0</v>
      </c>
      <c r="U52" s="640">
        <f t="shared" si="6"/>
        <v>45.5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175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46211</v>
      </c>
      <c r="I54" s="624">
        <f t="shared" ca="1" si="5"/>
        <v>97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46212</v>
      </c>
      <c r="I55" s="624">
        <f t="shared" ca="1" si="5"/>
        <v>96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>
        <v>0.5</v>
      </c>
      <c r="O55" s="471"/>
      <c r="P55" s="471"/>
      <c r="Q55" s="472"/>
      <c r="R55" s="630">
        <f t="shared" si="6"/>
        <v>105</v>
      </c>
      <c r="S55" s="631">
        <f t="shared" si="6"/>
        <v>0</v>
      </c>
      <c r="T55" s="631">
        <f t="shared" si="6"/>
        <v>105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30</v>
      </c>
      <c r="G56" s="622">
        <f t="shared" si="4"/>
        <v>210</v>
      </c>
      <c r="H56" s="424">
        <v>46211</v>
      </c>
      <c r="I56" s="624">
        <f t="shared" ca="1" si="5"/>
        <v>97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105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105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46210</v>
      </c>
      <c r="I57" s="624">
        <f t="shared" ca="1" si="5"/>
        <v>98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63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20</v>
      </c>
      <c r="G58" s="622">
        <f t="shared" si="4"/>
        <v>140</v>
      </c>
      <c r="H58" s="623">
        <v>46211</v>
      </c>
      <c r="I58" s="624">
        <f t="shared" ca="1" si="5"/>
        <v>97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>
        <v>0.25</v>
      </c>
      <c r="O58" s="471">
        <v>0.25</v>
      </c>
      <c r="P58" s="471"/>
      <c r="Q58" s="472"/>
      <c r="R58" s="752">
        <f t="shared" si="6"/>
        <v>70</v>
      </c>
      <c r="S58" s="640">
        <f t="shared" si="6"/>
        <v>0</v>
      </c>
      <c r="T58" s="640">
        <f t="shared" si="6"/>
        <v>35</v>
      </c>
      <c r="U58" s="640">
        <f t="shared" si="6"/>
        <v>35</v>
      </c>
      <c r="V58" s="640">
        <f t="shared" si="6"/>
        <v>0</v>
      </c>
      <c r="W58" s="745">
        <f t="shared" si="6"/>
        <v>0</v>
      </c>
      <c r="X58" s="750">
        <f t="shared" si="7"/>
        <v>140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16</v>
      </c>
      <c r="G59" s="622">
        <f t="shared" si="4"/>
        <v>112</v>
      </c>
      <c r="H59" s="623">
        <v>46211</v>
      </c>
      <c r="I59" s="624">
        <f t="shared" ca="1" si="5"/>
        <v>97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>
        <v>0.25</v>
      </c>
      <c r="O59" s="471">
        <v>0.25</v>
      </c>
      <c r="P59" s="471"/>
      <c r="Q59" s="472"/>
      <c r="R59" s="630">
        <f t="shared" si="6"/>
        <v>56</v>
      </c>
      <c r="S59" s="631">
        <f t="shared" si="6"/>
        <v>0</v>
      </c>
      <c r="T59" s="631">
        <f t="shared" si="6"/>
        <v>28</v>
      </c>
      <c r="U59" s="640">
        <f t="shared" si="6"/>
        <v>28</v>
      </c>
      <c r="V59" s="640">
        <f t="shared" si="6"/>
        <v>0</v>
      </c>
      <c r="W59" s="745">
        <f t="shared" si="6"/>
        <v>0</v>
      </c>
      <c r="X59" s="750">
        <f t="shared" si="7"/>
        <v>112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46211</v>
      </c>
      <c r="I60" s="624">
        <f t="shared" ca="1" si="5"/>
        <v>97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46211</v>
      </c>
      <c r="I61" s="624">
        <f ca="1">+IF(A61=1,(+TODAY())-H61,"Sans objet")</f>
        <v>97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46211</v>
      </c>
      <c r="I62" s="624">
        <f t="shared" ca="1" si="5"/>
        <v>97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46211</v>
      </c>
      <c r="I63" s="624">
        <f t="shared" ca="1" si="5"/>
        <v>97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20</v>
      </c>
      <c r="G64" s="622">
        <f t="shared" si="4"/>
        <v>140</v>
      </c>
      <c r="H64" s="424">
        <v>46213</v>
      </c>
      <c r="I64" s="624">
        <f t="shared" ca="1" si="5"/>
        <v>95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70</v>
      </c>
      <c r="V64" s="640">
        <f t="shared" si="6"/>
        <v>0</v>
      </c>
      <c r="W64" s="745">
        <f t="shared" si="6"/>
        <v>70</v>
      </c>
      <c r="X64" s="750">
        <f t="shared" si="7"/>
        <v>140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46211</v>
      </c>
      <c r="I65" s="624">
        <f t="shared" ca="1" si="5"/>
        <v>97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46211</v>
      </c>
      <c r="I66" s="624">
        <v>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46211</v>
      </c>
      <c r="I67" s="624">
        <f t="shared" ref="I67:I134" ca="1" si="11">+IF(A67=1,(+TODAY())-H67,"Sans objet")</f>
        <v>97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24</v>
      </c>
      <c r="G68" s="622">
        <f t="shared" si="10"/>
        <v>168</v>
      </c>
      <c r="H68" s="424">
        <v>46212</v>
      </c>
      <c r="I68" s="624">
        <f t="shared" ca="1" si="11"/>
        <v>96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84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84</v>
      </c>
      <c r="X68" s="750">
        <f t="shared" si="7"/>
        <v>168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26</v>
      </c>
      <c r="G69" s="622">
        <f t="shared" si="10"/>
        <v>182</v>
      </c>
      <c r="H69" s="424">
        <v>46211</v>
      </c>
      <c r="I69" s="624">
        <f t="shared" ca="1" si="11"/>
        <v>97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91</v>
      </c>
      <c r="V69" s="640">
        <f t="shared" si="12"/>
        <v>0</v>
      </c>
      <c r="W69" s="745">
        <f t="shared" si="12"/>
        <v>91</v>
      </c>
      <c r="X69" s="750">
        <f t="shared" si="7"/>
        <v>182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46212</v>
      </c>
      <c r="I70" s="624">
        <f t="shared" ca="1" si="11"/>
        <v>96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46212</v>
      </c>
      <c r="I71" s="624">
        <f t="shared" ca="1" si="11"/>
        <v>96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46212</v>
      </c>
      <c r="I72" s="624">
        <f t="shared" ca="1" si="11"/>
        <v>96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21</v>
      </c>
      <c r="G73" s="622">
        <f t="shared" si="10"/>
        <v>147</v>
      </c>
      <c r="H73" s="424">
        <v>46213</v>
      </c>
      <c r="I73" s="624">
        <f t="shared" ca="1" si="11"/>
        <v>95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73.5</v>
      </c>
      <c r="U73" s="640">
        <f t="shared" si="12"/>
        <v>73.5</v>
      </c>
      <c r="V73" s="640">
        <f t="shared" si="12"/>
        <v>0</v>
      </c>
      <c r="W73" s="745">
        <f t="shared" si="12"/>
        <v>0</v>
      </c>
      <c r="X73" s="750">
        <f t="shared" si="7"/>
        <v>147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46212</v>
      </c>
      <c r="I74" s="624">
        <f t="shared" ca="1" si="11"/>
        <v>96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0.25</v>
      </c>
      <c r="P74" s="471"/>
      <c r="Q74" s="472">
        <v>0.25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38.5</v>
      </c>
      <c r="V74" s="640">
        <f t="shared" si="12"/>
        <v>0</v>
      </c>
      <c r="W74" s="745">
        <f t="shared" si="12"/>
        <v>38.5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46212</v>
      </c>
      <c r="I75" s="624">
        <f t="shared" ca="1" si="11"/>
        <v>96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46212</v>
      </c>
      <c r="I76" s="624">
        <f t="shared" ca="1" si="11"/>
        <v>96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0.25</v>
      </c>
      <c r="P76" s="471"/>
      <c r="Q76" s="472">
        <v>0.25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38.5</v>
      </c>
      <c r="V76" s="640">
        <f t="shared" si="12"/>
        <v>0</v>
      </c>
      <c r="W76" s="745">
        <f t="shared" si="12"/>
        <v>38.5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46212</v>
      </c>
      <c r="I77" s="624">
        <f t="shared" ca="1" si="11"/>
        <v>96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175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112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46213</v>
      </c>
      <c r="I80" s="624">
        <f t="shared" ca="1" si="11"/>
        <v>95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/>
      <c r="P80" s="471"/>
      <c r="Q80" s="472">
        <v>1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0</v>
      </c>
      <c r="V80" s="640">
        <f t="shared" si="12"/>
        <v>0</v>
      </c>
      <c r="W80" s="745">
        <f t="shared" si="12"/>
        <v>210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46210</v>
      </c>
      <c r="I81" s="624">
        <f t="shared" ca="1" si="11"/>
        <v>98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35</v>
      </c>
      <c r="V81" s="640">
        <f t="shared" si="12"/>
        <v>0</v>
      </c>
      <c r="W81" s="745">
        <f t="shared" si="12"/>
        <v>35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46211</v>
      </c>
      <c r="I82" s="624">
        <f t="shared" ca="1" si="11"/>
        <v>97</v>
      </c>
      <c r="J82" s="625">
        <v>1</v>
      </c>
      <c r="K82" s="626" t="str">
        <f>VLOOKUP(J82,Secteurs!$A$2:$C$4,3)</f>
        <v>Alexis MABOUNDA</v>
      </c>
      <c r="L82" s="470">
        <v>0.25</v>
      </c>
      <c r="M82" s="471"/>
      <c r="N82" s="471">
        <v>0.25</v>
      </c>
      <c r="O82" s="471">
        <v>0.25</v>
      </c>
      <c r="P82" s="471"/>
      <c r="Q82" s="472">
        <v>0.25</v>
      </c>
      <c r="R82" s="752">
        <f t="shared" si="12"/>
        <v>35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35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28</v>
      </c>
      <c r="G83" s="622">
        <f t="shared" si="10"/>
        <v>196</v>
      </c>
      <c r="H83" s="424">
        <v>46211</v>
      </c>
      <c r="I83" s="624">
        <f t="shared" ca="1" si="11"/>
        <v>97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98</v>
      </c>
      <c r="V83" s="640">
        <f t="shared" si="12"/>
        <v>0</v>
      </c>
      <c r="W83" s="745">
        <f t="shared" si="12"/>
        <v>98</v>
      </c>
      <c r="X83" s="750">
        <f t="shared" si="7"/>
        <v>196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46212</v>
      </c>
      <c r="I84" s="624">
        <f t="shared" ca="1" si="11"/>
        <v>96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46210</v>
      </c>
      <c r="I85" s="624">
        <f t="shared" ca="1" si="11"/>
        <v>98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60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46210</v>
      </c>
      <c r="I86" s="624">
        <f t="shared" ca="1" si="11"/>
        <v>98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0.75</v>
      </c>
      <c r="P86" s="471"/>
      <c r="Q86" s="472"/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131.25</v>
      </c>
      <c r="V86" s="640">
        <f t="shared" si="12"/>
        <v>0</v>
      </c>
      <c r="W86" s="745">
        <f t="shared" si="12"/>
        <v>0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46210</v>
      </c>
      <c r="I87" s="624">
        <f t="shared" ca="1" si="11"/>
        <v>98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46210</v>
      </c>
      <c r="I88" s="624">
        <f t="shared" ca="1" si="11"/>
        <v>98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46210</v>
      </c>
      <c r="I89" s="624">
        <f t="shared" ca="1" si="11"/>
        <v>98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46210</v>
      </c>
      <c r="I90" s="624">
        <f t="shared" ca="1" si="11"/>
        <v>98</v>
      </c>
      <c r="J90" s="659">
        <v>1</v>
      </c>
      <c r="K90" s="626" t="str">
        <f>VLOOKUP(J90,Secteurs!$A$2:$C$4,3)</f>
        <v>Alexis MABOUNDA</v>
      </c>
      <c r="L90" s="470"/>
      <c r="M90" s="471"/>
      <c r="N90" s="471"/>
      <c r="O90" s="471">
        <v>0.25</v>
      </c>
      <c r="P90" s="471">
        <v>0.25</v>
      </c>
      <c r="Q90" s="472">
        <v>0.5</v>
      </c>
      <c r="R90" s="752">
        <f t="shared" si="12"/>
        <v>0</v>
      </c>
      <c r="S90" s="640">
        <f t="shared" si="12"/>
        <v>0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84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424">
        <v>46211</v>
      </c>
      <c r="I91" s="624">
        <f t="shared" ca="1" si="11"/>
        <v>97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30</v>
      </c>
      <c r="G92" s="622">
        <f t="shared" si="10"/>
        <v>210</v>
      </c>
      <c r="H92" s="623">
        <v>46210</v>
      </c>
      <c r="I92" s="624">
        <f t="shared" ca="1" si="11"/>
        <v>98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105</v>
      </c>
      <c r="V92" s="640">
        <f t="shared" si="12"/>
        <v>0</v>
      </c>
      <c r="W92" s="745">
        <f t="shared" si="12"/>
        <v>105</v>
      </c>
      <c r="X92" s="750">
        <f t="shared" si="14"/>
        <v>210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46213</v>
      </c>
      <c r="I93" s="624">
        <f t="shared" ca="1" si="11"/>
        <v>95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46210</v>
      </c>
      <c r="I94" s="624">
        <f t="shared" ca="1" si="11"/>
        <v>98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46211</v>
      </c>
      <c r="I95" s="624">
        <f t="shared" ca="1" si="11"/>
        <v>97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21</v>
      </c>
      <c r="U95" s="640">
        <f t="shared" si="12"/>
        <v>0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112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46212</v>
      </c>
      <c r="I97" s="624">
        <f t="shared" ca="1" si="11"/>
        <v>96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46210</v>
      </c>
      <c r="I98" s="624">
        <f t="shared" ca="1" si="11"/>
        <v>98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46210</v>
      </c>
      <c r="I99" s="624">
        <f t="shared" ca="1" si="11"/>
        <v>98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46210</v>
      </c>
      <c r="I100" s="624">
        <f t="shared" ca="1" si="11"/>
        <v>98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48</v>
      </c>
      <c r="G101" s="622">
        <f t="shared" si="10"/>
        <v>336</v>
      </c>
      <c r="H101" s="424">
        <v>46211</v>
      </c>
      <c r="I101" s="624">
        <f t="shared" ca="1" si="11"/>
        <v>97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336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336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46210</v>
      </c>
      <c r="I102" s="624">
        <f t="shared" ca="1" si="11"/>
        <v>98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46210</v>
      </c>
      <c r="I103" s="624">
        <f t="shared" ca="1" si="11"/>
        <v>98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12"/>
        <v>56</v>
      </c>
      <c r="S103" s="631">
        <f t="shared" si="12"/>
        <v>0</v>
      </c>
      <c r="T103" s="631">
        <f t="shared" si="12"/>
        <v>28</v>
      </c>
      <c r="U103" s="640">
        <f t="shared" si="12"/>
        <v>0</v>
      </c>
      <c r="V103" s="640">
        <f t="shared" si="12"/>
        <v>0</v>
      </c>
      <c r="W103" s="745">
        <f t="shared" si="12"/>
        <v>28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26</v>
      </c>
      <c r="G104" s="622">
        <f t="shared" si="10"/>
        <v>182</v>
      </c>
      <c r="H104" s="424">
        <v>46213</v>
      </c>
      <c r="I104" s="624">
        <f t="shared" ca="1" si="11"/>
        <v>95</v>
      </c>
      <c r="J104" s="625">
        <v>3</v>
      </c>
      <c r="K104" s="626" t="str">
        <f>VLOOKUP(J104,Secteurs!$A$2:$C$4,3)</f>
        <v>Armel SOKAMBA</v>
      </c>
      <c r="L104" s="470"/>
      <c r="M104" s="471">
        <v>1</v>
      </c>
      <c r="N104" s="471"/>
      <c r="O104" s="471"/>
      <c r="P104" s="471"/>
      <c r="Q104" s="472"/>
      <c r="R104" s="630">
        <f t="shared" si="12"/>
        <v>0</v>
      </c>
      <c r="S104" s="631">
        <f t="shared" si="12"/>
        <v>182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182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46212</v>
      </c>
      <c r="I105" s="624">
        <f t="shared" ca="1" si="11"/>
        <v>96</v>
      </c>
      <c r="J105" s="625">
        <v>3</v>
      </c>
      <c r="K105" s="626" t="str">
        <f>VLOOKUP(J105,Secteurs!$A$2:$C$4,3)</f>
        <v>Armel SOKAMBA</v>
      </c>
      <c r="L105" s="470"/>
      <c r="M105" s="471">
        <v>1</v>
      </c>
      <c r="N105" s="471"/>
      <c r="O105" s="471"/>
      <c r="P105" s="471"/>
      <c r="Q105" s="472"/>
      <c r="R105" s="630">
        <f t="shared" si="12"/>
        <v>0</v>
      </c>
      <c r="S105" s="631">
        <f t="shared" si="12"/>
        <v>56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424">
        <v>46210</v>
      </c>
      <c r="I106" s="624">
        <f t="shared" ca="1" si="11"/>
        <v>98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20</v>
      </c>
      <c r="G107" s="622">
        <f t="shared" si="10"/>
        <v>140</v>
      </c>
      <c r="H107" s="424">
        <v>46210</v>
      </c>
      <c r="I107" s="624">
        <f t="shared" ca="1" si="11"/>
        <v>98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70</v>
      </c>
      <c r="V107" s="640">
        <f t="shared" si="12"/>
        <v>70</v>
      </c>
      <c r="W107" s="745">
        <f t="shared" si="12"/>
        <v>0</v>
      </c>
      <c r="X107" s="750">
        <f t="shared" si="14"/>
        <v>140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424">
        <v>46210</v>
      </c>
      <c r="I108" s="624">
        <f ca="1">+IF(A108=1,(+TODAY())-H108,"Sans objet")</f>
        <v>98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46210</v>
      </c>
      <c r="I109" s="624">
        <f t="shared" ca="1" si="11"/>
        <v>98</v>
      </c>
      <c r="J109" s="625">
        <v>1</v>
      </c>
      <c r="K109" s="626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15"/>
        <v>0</v>
      </c>
      <c r="S109" s="631">
        <f t="shared" si="15"/>
        <v>49</v>
      </c>
      <c r="T109" s="631">
        <f t="shared" si="15"/>
        <v>0</v>
      </c>
      <c r="U109" s="640">
        <f t="shared" si="15"/>
        <v>0</v>
      </c>
      <c r="V109" s="640">
        <f t="shared" si="15"/>
        <v>0</v>
      </c>
      <c r="W109" s="745">
        <f t="shared" si="15"/>
        <v>49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46213</v>
      </c>
      <c r="I110" s="624">
        <f t="shared" ca="1" si="11"/>
        <v>95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46212</v>
      </c>
      <c r="I111" s="624">
        <f t="shared" ca="1" si="11"/>
        <v>96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46213</v>
      </c>
      <c r="I112" s="624">
        <f t="shared" ca="1" si="11"/>
        <v>95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46211</v>
      </c>
      <c r="I113" s="624">
        <f t="shared" ca="1" si="11"/>
        <v>97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46213</v>
      </c>
      <c r="I114" s="624">
        <f t="shared" ca="1" si="11"/>
        <v>95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46210</v>
      </c>
      <c r="I115" s="624">
        <f t="shared" ca="1" si="11"/>
        <v>98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46210</v>
      </c>
      <c r="I116" s="624">
        <f t="shared" ca="1" si="11"/>
        <v>98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46211</v>
      </c>
      <c r="I117" s="624">
        <f t="shared" ca="1" si="11"/>
        <v>97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46210</v>
      </c>
      <c r="I118" s="624">
        <f t="shared" ca="1" si="11"/>
        <v>98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46210</v>
      </c>
      <c r="I119" s="624">
        <f t="shared" ca="1" si="11"/>
        <v>98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46213</v>
      </c>
      <c r="I120" s="624">
        <f t="shared" ca="1" si="11"/>
        <v>95</v>
      </c>
      <c r="J120" s="625">
        <v>2</v>
      </c>
      <c r="K120" s="626" t="str">
        <f>VLOOKUP(J120,Secteurs!$A$2:$C$4,3)</f>
        <v>Félix OVOURA</v>
      </c>
      <c r="L120" s="470"/>
      <c r="M120" s="471"/>
      <c r="N120" s="471"/>
      <c r="O120" s="471">
        <v>0.5</v>
      </c>
      <c r="P120" s="471"/>
      <c r="Q120" s="472">
        <v>0.5</v>
      </c>
      <c r="R120" s="630">
        <f t="shared" si="15"/>
        <v>0</v>
      </c>
      <c r="S120" s="631">
        <f t="shared" si="15"/>
        <v>0</v>
      </c>
      <c r="T120" s="631">
        <f t="shared" si="15"/>
        <v>0</v>
      </c>
      <c r="U120" s="640">
        <f t="shared" si="15"/>
        <v>84</v>
      </c>
      <c r="V120" s="640">
        <f t="shared" si="15"/>
        <v>0</v>
      </c>
      <c r="W120" s="745">
        <f t="shared" si="15"/>
        <v>84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46213</v>
      </c>
      <c r="I121" s="624">
        <f t="shared" ca="1" si="11"/>
        <v>95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46213</v>
      </c>
      <c r="I122" s="624">
        <f t="shared" ca="1" si="11"/>
        <v>95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56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56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46210</v>
      </c>
      <c r="I123" s="624">
        <f t="shared" ca="1" si="11"/>
        <v>98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140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18</v>
      </c>
      <c r="G124" s="622">
        <f t="shared" si="10"/>
        <v>126</v>
      </c>
      <c r="H124" s="424">
        <v>46213</v>
      </c>
      <c r="I124" s="624">
        <f t="shared" ca="1" si="11"/>
        <v>95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126</v>
      </c>
      <c r="V124" s="640">
        <f t="shared" si="15"/>
        <v>0</v>
      </c>
      <c r="W124" s="745">
        <f t="shared" si="15"/>
        <v>0</v>
      </c>
      <c r="X124" s="750">
        <f t="shared" si="14"/>
        <v>126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46210</v>
      </c>
      <c r="I125" s="624">
        <f t="shared" ca="1" si="11"/>
        <v>98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46210</v>
      </c>
      <c r="I126" s="624">
        <f t="shared" ca="1" si="11"/>
        <v>98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46212</v>
      </c>
      <c r="I127" s="624">
        <f ca="1">+IF(A127=1,(+TODAY())-H127,"Sans objet")</f>
        <v>96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46210</v>
      </c>
      <c r="I128" s="624">
        <f ca="1">+IF(A128=1,(+TODAY())-H128,"Sans objet")</f>
        <v>98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46211</v>
      </c>
      <c r="I129" s="624">
        <f t="shared" ref="I129:I133" ca="1" si="16">+IF(A129=1,(+TODAY())-H129,"Sans objet")</f>
        <v>97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46210</v>
      </c>
      <c r="I130" s="624">
        <f t="shared" ca="1" si="16"/>
        <v>98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8" si="18">F131*7</f>
        <v>126</v>
      </c>
      <c r="H131" s="623">
        <v>46210</v>
      </c>
      <c r="I131" s="624">
        <f t="shared" ca="1" si="16"/>
        <v>98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12</v>
      </c>
      <c r="G132" s="622">
        <f t="shared" si="18"/>
        <v>84</v>
      </c>
      <c r="H132" s="424">
        <v>46210</v>
      </c>
      <c r="I132" s="624">
        <f t="shared" ca="1" si="16"/>
        <v>98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42</v>
      </c>
      <c r="V132" s="640">
        <f t="shared" si="15"/>
        <v>0</v>
      </c>
      <c r="W132" s="745">
        <f t="shared" si="15"/>
        <v>42</v>
      </c>
      <c r="X132" s="750">
        <f t="shared" si="14"/>
        <v>84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46213</v>
      </c>
      <c r="I133" s="624">
        <f t="shared" ca="1" si="16"/>
        <v>95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46210</v>
      </c>
      <c r="I134" s="674">
        <f t="shared" ca="1" si="11"/>
        <v>98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46210</v>
      </c>
      <c r="I135" s="624">
        <f ca="1">+IF(A135=1,(+TODAY())-H135,"Sans objet")</f>
        <v>98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46211</v>
      </c>
      <c r="I136" s="624">
        <f t="shared" ref="I136:I157" ca="1" si="19">+IF(A136=1,(+TODAY())-H136,"Sans objet")</f>
        <v>97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46211</v>
      </c>
      <c r="I137" s="624">
        <f t="shared" ca="1" si="19"/>
        <v>97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46210</v>
      </c>
      <c r="I138" s="624">
        <f t="shared" ca="1" si="19"/>
        <v>98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46213</v>
      </c>
      <c r="I139" s="624">
        <f t="shared" ca="1" si="19"/>
        <v>95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46212</v>
      </c>
      <c r="I140" s="624">
        <f t="shared" ca="1" si="19"/>
        <v>96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46211</v>
      </c>
      <c r="I141" s="624">
        <f t="shared" ca="1" si="19"/>
        <v>97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46210</v>
      </c>
      <c r="I142" s="624">
        <f t="shared" ca="1" si="19"/>
        <v>98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46211</v>
      </c>
      <c r="I143" s="624">
        <f t="shared" ca="1" si="19"/>
        <v>97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46212</v>
      </c>
      <c r="I144" s="624">
        <f t="shared" ca="1" si="19"/>
        <v>96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46211</v>
      </c>
      <c r="I145" s="624">
        <f t="shared" ca="1" si="19"/>
        <v>97</v>
      </c>
      <c r="J145" s="625">
        <v>3</v>
      </c>
      <c r="K145" s="626" t="str">
        <f>VLOOKUP(J145,Secteurs!$A$2:$C$4,3)</f>
        <v>Armel SOKAMBA</v>
      </c>
      <c r="L145" s="675"/>
      <c r="M145" s="676">
        <v>0.5</v>
      </c>
      <c r="N145" s="676"/>
      <c r="O145" s="676">
        <v>0.5</v>
      </c>
      <c r="P145" s="676"/>
      <c r="Q145" s="677"/>
      <c r="R145" s="630">
        <f t="shared" si="15"/>
        <v>0</v>
      </c>
      <c r="S145" s="631">
        <f t="shared" si="15"/>
        <v>17.5</v>
      </c>
      <c r="T145" s="631">
        <f t="shared" si="15"/>
        <v>0</v>
      </c>
      <c r="U145" s="678">
        <f t="shared" si="15"/>
        <v>17.5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46210</v>
      </c>
      <c r="I146" s="624">
        <f t="shared" ca="1" si="19"/>
        <v>98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 t="s">
        <v>621</v>
      </c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46211</v>
      </c>
      <c r="I147" s="624">
        <f t="shared" ca="1" si="19"/>
        <v>97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8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0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673">
        <v>12</v>
      </c>
      <c r="G149" s="622">
        <f t="shared" si="18"/>
        <v>84</v>
      </c>
      <c r="H149" s="424">
        <v>46211</v>
      </c>
      <c r="I149" s="624">
        <f t="shared" ca="1" si="19"/>
        <v>97</v>
      </c>
      <c r="J149" s="625">
        <v>3</v>
      </c>
      <c r="K149" s="626" t="str">
        <f>VLOOKUP(J149,Secteurs!$A$2:$C$4,3)</f>
        <v>Armel SOKAMBA</v>
      </c>
      <c r="L149" s="675"/>
      <c r="M149" s="676">
        <v>0.5</v>
      </c>
      <c r="N149" s="676"/>
      <c r="O149" s="676">
        <v>0.25</v>
      </c>
      <c r="P149" s="676">
        <v>0.25</v>
      </c>
      <c r="Q149" s="677"/>
      <c r="R149" s="752">
        <f t="shared" ref="R149:W158" si="21">+$G149*L149</f>
        <v>0</v>
      </c>
      <c r="S149" s="631">
        <f t="shared" si="21"/>
        <v>42</v>
      </c>
      <c r="T149" s="631">
        <f t="shared" si="21"/>
        <v>0</v>
      </c>
      <c r="U149" s="678">
        <f t="shared" si="21"/>
        <v>21</v>
      </c>
      <c r="V149" s="640">
        <f t="shared" si="21"/>
        <v>21</v>
      </c>
      <c r="W149" s="745">
        <f t="shared" si="21"/>
        <v>0</v>
      </c>
      <c r="X149" s="750">
        <f t="shared" si="14"/>
        <v>84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ref="A150:A153" si="22">+IF(F150&gt;0,1,0)</f>
        <v>1</v>
      </c>
      <c r="B150" s="669" t="s">
        <v>623</v>
      </c>
      <c r="C150" s="728"/>
      <c r="D150" s="646" t="s">
        <v>123</v>
      </c>
      <c r="E150" s="646" t="s">
        <v>36</v>
      </c>
      <c r="F150" s="673">
        <v>2</v>
      </c>
      <c r="G150" s="622">
        <f t="shared" ref="G150:G153" si="23">F150*7</f>
        <v>14</v>
      </c>
      <c r="H150" s="424">
        <v>46211</v>
      </c>
      <c r="I150" s="624">
        <f t="shared" ref="I150:I153" ca="1" si="24">+IF(A150=1,(+TODAY())-H150,"Sans objet")</f>
        <v>97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R153" si="25">+$G150*L150</f>
        <v>0</v>
      </c>
      <c r="S150" s="631">
        <f t="shared" ref="S150:S153" si="26">+$G150*M150</f>
        <v>0</v>
      </c>
      <c r="T150" s="631">
        <f t="shared" ref="T150:T153" si="27">+$G150*N150</f>
        <v>0</v>
      </c>
      <c r="U150" s="678">
        <f t="shared" ref="U150:U153" si="28">+$G150*O150</f>
        <v>14</v>
      </c>
      <c r="V150" s="640">
        <f t="shared" ref="V150:V153" si="29">+$G150*P150</f>
        <v>0</v>
      </c>
      <c r="W150" s="745">
        <f t="shared" ref="W150:W153" si="30">+$G150*Q150</f>
        <v>0</v>
      </c>
      <c r="X150" s="750">
        <f t="shared" ref="X150:X153" si="31">SUM(R150:W150)</f>
        <v>14</v>
      </c>
      <c r="Y150" s="598"/>
      <c r="Z150" s="635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 t="shared" si="22"/>
        <v>1</v>
      </c>
      <c r="B151" s="669" t="s">
        <v>615</v>
      </c>
      <c r="C151" s="728"/>
      <c r="D151" s="646" t="s">
        <v>123</v>
      </c>
      <c r="E151" s="646" t="s">
        <v>36</v>
      </c>
      <c r="F151" s="673">
        <v>20</v>
      </c>
      <c r="G151" s="622">
        <f t="shared" si="23"/>
        <v>140</v>
      </c>
      <c r="H151" s="424">
        <v>46211</v>
      </c>
      <c r="I151" s="624">
        <f t="shared" ca="1" si="24"/>
        <v>97</v>
      </c>
      <c r="J151" s="625">
        <v>3</v>
      </c>
      <c r="K151" s="626" t="str">
        <f>VLOOKUP(J151,Secteurs!$A$2:$C$4,3)</f>
        <v>Armel SOKAMBA</v>
      </c>
      <c r="L151" s="675"/>
      <c r="M151" s="676"/>
      <c r="N151" s="676"/>
      <c r="O151" s="676">
        <v>1</v>
      </c>
      <c r="P151" s="676"/>
      <c r="Q151" s="677"/>
      <c r="R151" s="752">
        <f t="shared" si="25"/>
        <v>0</v>
      </c>
      <c r="S151" s="631">
        <f t="shared" si="26"/>
        <v>0</v>
      </c>
      <c r="T151" s="631">
        <f t="shared" si="27"/>
        <v>0</v>
      </c>
      <c r="U151" s="678">
        <f t="shared" si="28"/>
        <v>140</v>
      </c>
      <c r="V151" s="640">
        <f t="shared" si="29"/>
        <v>0</v>
      </c>
      <c r="W151" s="745">
        <f t="shared" si="30"/>
        <v>0</v>
      </c>
      <c r="X151" s="750">
        <f t="shared" si="31"/>
        <v>140</v>
      </c>
      <c r="Y151" s="598"/>
      <c r="Z151" s="635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 t="shared" si="22"/>
        <v>1</v>
      </c>
      <c r="B152" s="669" t="s">
        <v>624</v>
      </c>
      <c r="C152" s="728"/>
      <c r="D152" s="646" t="s">
        <v>123</v>
      </c>
      <c r="E152" s="646" t="s">
        <v>36</v>
      </c>
      <c r="F152" s="673">
        <v>3</v>
      </c>
      <c r="G152" s="622">
        <f t="shared" si="23"/>
        <v>21</v>
      </c>
      <c r="H152" s="424">
        <v>46213</v>
      </c>
      <c r="I152" s="624">
        <f t="shared" ca="1" si="24"/>
        <v>95</v>
      </c>
      <c r="J152" s="625">
        <v>3</v>
      </c>
      <c r="K152" s="626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25"/>
        <v>0</v>
      </c>
      <c r="S152" s="631">
        <f t="shared" si="26"/>
        <v>0</v>
      </c>
      <c r="T152" s="631">
        <f t="shared" si="27"/>
        <v>0</v>
      </c>
      <c r="U152" s="678">
        <f t="shared" si="28"/>
        <v>0</v>
      </c>
      <c r="V152" s="640">
        <f t="shared" si="29"/>
        <v>21</v>
      </c>
      <c r="W152" s="745">
        <f t="shared" si="30"/>
        <v>0</v>
      </c>
      <c r="X152" s="750">
        <f t="shared" si="31"/>
        <v>21</v>
      </c>
      <c r="Y152" s="598"/>
      <c r="Z152" s="635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 t="shared" si="22"/>
        <v>1</v>
      </c>
      <c r="B153" s="669" t="s">
        <v>426</v>
      </c>
      <c r="C153" s="728"/>
      <c r="D153" s="646" t="s">
        <v>348</v>
      </c>
      <c r="E153" s="646" t="s">
        <v>36</v>
      </c>
      <c r="F153" s="673">
        <v>8</v>
      </c>
      <c r="G153" s="622">
        <f t="shared" si="23"/>
        <v>56</v>
      </c>
      <c r="H153" s="424">
        <v>46213</v>
      </c>
      <c r="I153" s="624">
        <f t="shared" ca="1" si="24"/>
        <v>95</v>
      </c>
      <c r="J153" s="625">
        <v>3</v>
      </c>
      <c r="K153" s="626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25"/>
        <v>0</v>
      </c>
      <c r="S153" s="631">
        <f t="shared" si="26"/>
        <v>0</v>
      </c>
      <c r="T153" s="631">
        <f t="shared" si="27"/>
        <v>0</v>
      </c>
      <c r="U153" s="678">
        <f t="shared" si="28"/>
        <v>56</v>
      </c>
      <c r="V153" s="640">
        <f t="shared" si="29"/>
        <v>0</v>
      </c>
      <c r="W153" s="745">
        <f t="shared" si="30"/>
        <v>0</v>
      </c>
      <c r="X153" s="750">
        <f t="shared" si="31"/>
        <v>56</v>
      </c>
      <c r="Y153" s="598"/>
      <c r="Z153" s="635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6</v>
      </c>
      <c r="G154" s="622">
        <f t="shared" si="18"/>
        <v>42</v>
      </c>
      <c r="H154" s="424">
        <v>46213</v>
      </c>
      <c r="I154" s="624">
        <f t="shared" ca="1" si="19"/>
        <v>95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42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42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18</v>
      </c>
      <c r="G155" s="622">
        <f t="shared" si="18"/>
        <v>126</v>
      </c>
      <c r="H155" s="424">
        <v>46213</v>
      </c>
      <c r="I155" s="624">
        <f t="shared" ca="1" si="19"/>
        <v>95</v>
      </c>
      <c r="J155" s="625">
        <v>3</v>
      </c>
      <c r="K155" s="626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21"/>
        <v>126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0</v>
      </c>
      <c r="W155" s="745">
        <f t="shared" si="21"/>
        <v>0</v>
      </c>
      <c r="X155" s="750">
        <f t="shared" si="14"/>
        <v>126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17"/>
        <v>1</v>
      </c>
      <c r="B156" s="669" t="s">
        <v>625</v>
      </c>
      <c r="C156" s="728"/>
      <c r="D156" s="646" t="s">
        <v>626</v>
      </c>
      <c r="E156" s="646" t="s">
        <v>627</v>
      </c>
      <c r="F156" s="673">
        <v>1</v>
      </c>
      <c r="G156" s="622">
        <f t="shared" si="18"/>
        <v>7</v>
      </c>
      <c r="H156" s="623">
        <v>46210</v>
      </c>
      <c r="I156" s="624">
        <f t="shared" ca="1" si="19"/>
        <v>98</v>
      </c>
      <c r="J156" s="625">
        <v>1</v>
      </c>
      <c r="K156" s="626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ref="R156" si="32">+$G156*L156</f>
        <v>7</v>
      </c>
      <c r="S156" s="631">
        <f t="shared" ref="S156" si="33">+$G156*M156</f>
        <v>0</v>
      </c>
      <c r="T156" s="631">
        <f t="shared" ref="T156" si="34">+$G156*N156</f>
        <v>0</v>
      </c>
      <c r="U156" s="678">
        <f t="shared" ref="U156" si="35">+$G156*O156</f>
        <v>0</v>
      </c>
      <c r="V156" s="640">
        <f t="shared" ref="V156" si="36">+$G156*P156</f>
        <v>0</v>
      </c>
      <c r="W156" s="745">
        <f t="shared" ref="W156" si="37">+$G156*Q156</f>
        <v>0</v>
      </c>
      <c r="X156" s="750">
        <f t="shared" ref="X156" si="38">SUM(R156:W156)</f>
        <v>7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17">
        <f t="shared" si="17"/>
        <v>1</v>
      </c>
      <c r="B157" s="669" t="s">
        <v>617</v>
      </c>
      <c r="C157" s="728" t="s">
        <v>616</v>
      </c>
      <c r="D157" s="646" t="s">
        <v>348</v>
      </c>
      <c r="E157" s="646" t="s">
        <v>36</v>
      </c>
      <c r="F157" s="673">
        <v>10</v>
      </c>
      <c r="G157" s="622">
        <f t="shared" si="18"/>
        <v>70</v>
      </c>
      <c r="H157" s="424">
        <v>46213</v>
      </c>
      <c r="I157" s="624">
        <f t="shared" ca="1" si="19"/>
        <v>95</v>
      </c>
      <c r="J157" s="625">
        <v>2</v>
      </c>
      <c r="K157" s="626" t="str">
        <f>VLOOKUP(J157,Secteurs!$A$2:$C$4,3)</f>
        <v>Félix OVOURA</v>
      </c>
      <c r="L157" s="675">
        <v>1</v>
      </c>
      <c r="M157" s="676"/>
      <c r="N157" s="676"/>
      <c r="O157" s="676"/>
      <c r="P157" s="676"/>
      <c r="Q157" s="677"/>
      <c r="R157" s="752">
        <f t="shared" si="21"/>
        <v>70</v>
      </c>
      <c r="S157" s="631">
        <f t="shared" si="21"/>
        <v>0</v>
      </c>
      <c r="T157" s="631">
        <f t="shared" si="21"/>
        <v>0</v>
      </c>
      <c r="U157" s="678">
        <f t="shared" si="21"/>
        <v>0</v>
      </c>
      <c r="V157" s="640">
        <f t="shared" si="21"/>
        <v>0</v>
      </c>
      <c r="W157" s="745">
        <f t="shared" si="21"/>
        <v>0</v>
      </c>
      <c r="X157" s="750">
        <f t="shared" si="14"/>
        <v>70</v>
      </c>
      <c r="Y157" s="598"/>
      <c r="Z157" s="635">
        <f t="shared" si="20"/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617">
        <f t="shared" si="17"/>
        <v>0</v>
      </c>
      <c r="B158" s="669"/>
      <c r="C158" s="669"/>
      <c r="D158" s="646"/>
      <c r="E158" s="646"/>
      <c r="F158" s="673"/>
      <c r="G158" s="622">
        <f t="shared" si="18"/>
        <v>0</v>
      </c>
      <c r="H158" s="623"/>
      <c r="I158" s="624"/>
      <c r="J158" s="625"/>
      <c r="K158" s="626"/>
      <c r="L158" s="675"/>
      <c r="M158" s="676"/>
      <c r="N158" s="676"/>
      <c r="O158" s="676"/>
      <c r="P158" s="676"/>
      <c r="Q158" s="677"/>
      <c r="R158" s="752">
        <f t="shared" si="21"/>
        <v>0</v>
      </c>
      <c r="S158" s="631">
        <f t="shared" si="21"/>
        <v>0</v>
      </c>
      <c r="T158" s="631">
        <f t="shared" si="21"/>
        <v>0</v>
      </c>
      <c r="U158" s="678">
        <f t="shared" si="21"/>
        <v>0</v>
      </c>
      <c r="V158" s="640">
        <f t="shared" si="21"/>
        <v>0</v>
      </c>
      <c r="W158" s="745">
        <f t="shared" si="21"/>
        <v>0</v>
      </c>
      <c r="X158" s="750">
        <f t="shared" si="14"/>
        <v>0</v>
      </c>
      <c r="Y158" s="598"/>
      <c r="Z158" s="635">
        <f t="shared" si="20"/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30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41">
        <f>SUBTOTAL(9,A2:A159)</f>
        <v>154</v>
      </c>
      <c r="B160" s="341"/>
      <c r="C160" s="341"/>
      <c r="D160" s="341"/>
      <c r="E160" s="404"/>
      <c r="F160" s="342">
        <f>SUBTOTAL(9,F2:F159)</f>
        <v>2938</v>
      </c>
      <c r="G160" s="456">
        <f>SUBTOTAL(9,G2:G159)</f>
        <v>20566</v>
      </c>
      <c r="H160" s="343"/>
      <c r="I160" s="690">
        <f ca="1">(SUBTOTAL(9,I2:I159))/A160</f>
        <v>97.376623376623371</v>
      </c>
      <c r="J160" s="345"/>
      <c r="K160" s="345"/>
      <c r="L160" s="346">
        <f>(SUBTOTAL(9,L2:L159))/Q$170</f>
        <v>0.59523809523809523</v>
      </c>
      <c r="M160" s="347">
        <f>(SUBTOTAL(9,M2:M159))/R$170</f>
        <v>0.609375</v>
      </c>
      <c r="N160" s="347">
        <f>(SUBTOTAL(9,N2:N159))/T$170</f>
        <v>0.53846153846153844</v>
      </c>
      <c r="O160" s="347">
        <f>(SUBTOTAL(9,O2:O159))/U$170</f>
        <v>0.53389830508474578</v>
      </c>
      <c r="P160" s="347">
        <f>(SUBTOTAL(9,P2:P159))/V$170</f>
        <v>0.47058823529411764</v>
      </c>
      <c r="Q160" s="348">
        <f>(SUBTOTAL(9,Q2:Q159))/W$170</f>
        <v>0.53125</v>
      </c>
      <c r="R160" s="457">
        <f t="shared" ref="R160:W160" si="39">SUBTOTAL(9,R2:R159)</f>
        <v>4599</v>
      </c>
      <c r="S160" s="753">
        <f t="shared" si="39"/>
        <v>1237.25</v>
      </c>
      <c r="T160" s="753">
        <f t="shared" si="39"/>
        <v>1452.5</v>
      </c>
      <c r="U160" s="753">
        <f t="shared" si="39"/>
        <v>4163.25</v>
      </c>
      <c r="V160" s="753">
        <f t="shared" si="39"/>
        <v>3741.5</v>
      </c>
      <c r="W160" s="754">
        <f t="shared" si="39"/>
        <v>5372.5</v>
      </c>
      <c r="X160" s="751">
        <f t="shared" si="14"/>
        <v>20566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321"/>
      <c r="M161" s="321"/>
      <c r="N161" s="321"/>
      <c r="O161" s="321"/>
      <c r="Q161" s="321"/>
      <c r="R161" s="460">
        <f>R160/G160</f>
        <v>0.2236215112321307</v>
      </c>
      <c r="S161" s="460">
        <f>S160/G160</f>
        <v>6.0159972770592242E-2</v>
      </c>
      <c r="T161" s="460">
        <f>T160/G160</f>
        <v>7.062627637848877E-2</v>
      </c>
      <c r="U161" s="460">
        <f>U160/G160</f>
        <v>0.20243362831858408</v>
      </c>
      <c r="V161" s="460">
        <f>V160/G160</f>
        <v>0.18192648059904698</v>
      </c>
      <c r="W161" s="460">
        <f>W160/G160</f>
        <v>0.26123213070115725</v>
      </c>
      <c r="X161" s="321"/>
      <c r="Y161" s="321"/>
      <c r="Z161" s="351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766"/>
      <c r="M162" s="321"/>
      <c r="N162" s="321"/>
      <c r="O162" s="321"/>
      <c r="Q162" s="321"/>
      <c r="R162" s="460"/>
      <c r="S162" s="460"/>
      <c r="T162" s="460"/>
      <c r="U162" s="460"/>
      <c r="V162" s="460"/>
      <c r="W162" s="460"/>
      <c r="X162" s="321"/>
      <c r="Y162" s="321"/>
      <c r="Z162" s="351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757" t="s">
        <v>28</v>
      </c>
      <c r="W163" s="758" t="s">
        <v>29</v>
      </c>
      <c r="Z163" s="358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>
      <c r="A164" s="359" t="s">
        <v>282</v>
      </c>
      <c r="B164" s="360">
        <f>R160</f>
        <v>4599</v>
      </c>
      <c r="C164" s="360"/>
      <c r="D164" s="360"/>
      <c r="E164" s="407"/>
      <c r="F164" s="763">
        <f>B164/$G$160</f>
        <v>0.2236215112321307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40">+SUMIF(L$2:L$159,$P164,$A$2:$A$159)</f>
        <v>4</v>
      </c>
      <c r="R164" s="711">
        <f t="shared" si="40"/>
        <v>3</v>
      </c>
      <c r="S164" s="712">
        <f>+Q164+R164</f>
        <v>7</v>
      </c>
      <c r="T164" s="712">
        <f t="shared" ref="T164:W167" si="41">+SUMIF(N$2:N$159,$P164,$A$2:$A$159)</f>
        <v>8</v>
      </c>
      <c r="U164" s="712">
        <f t="shared" si="41"/>
        <v>13</v>
      </c>
      <c r="V164" s="712">
        <f t="shared" si="41"/>
        <v>10</v>
      </c>
      <c r="W164" s="712">
        <f t="shared" si="41"/>
        <v>13</v>
      </c>
      <c r="X164" s="366"/>
      <c r="Z164" s="367"/>
      <c r="AA164" s="358"/>
      <c r="AB164" s="87"/>
      <c r="AC164" s="87"/>
      <c r="AD164" s="87"/>
      <c r="AE164" s="87"/>
      <c r="AF164" s="87"/>
      <c r="AG164" s="87"/>
      <c r="AH164" s="87"/>
      <c r="AI164" s="87"/>
    </row>
    <row r="165" spans="1:36" ht="18.75">
      <c r="A165" s="368" t="s">
        <v>271</v>
      </c>
      <c r="B165" s="369">
        <f>S160</f>
        <v>1237.25</v>
      </c>
      <c r="C165" s="369"/>
      <c r="D165" s="369"/>
      <c r="E165" s="408"/>
      <c r="F165" s="762">
        <f>B165/$G$160</f>
        <v>6.0159972770592242E-2</v>
      </c>
      <c r="G165" s="359"/>
      <c r="H165" s="107"/>
      <c r="I165" s="107"/>
      <c r="J165" s="107"/>
      <c r="K165" s="107"/>
      <c r="P165" s="709">
        <v>0.5</v>
      </c>
      <c r="Q165" s="710">
        <f t="shared" si="40"/>
        <v>45</v>
      </c>
      <c r="R165" s="711">
        <f t="shared" si="40"/>
        <v>8</v>
      </c>
      <c r="S165" s="712">
        <f t="shared" ref="S165:S167" si="42">+Q165+R165</f>
        <v>53</v>
      </c>
      <c r="T165" s="712">
        <f t="shared" si="41"/>
        <v>12</v>
      </c>
      <c r="U165" s="712">
        <f t="shared" si="41"/>
        <v>37</v>
      </c>
      <c r="V165" s="712">
        <f t="shared" si="41"/>
        <v>39</v>
      </c>
      <c r="W165" s="712">
        <f t="shared" si="41"/>
        <v>48</v>
      </c>
      <c r="X165" s="366"/>
      <c r="Z165" s="371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24</v>
      </c>
      <c r="B166" s="360">
        <f>B164+B165</f>
        <v>5836.25</v>
      </c>
      <c r="C166" s="360"/>
      <c r="D166" s="360"/>
      <c r="E166" s="407"/>
      <c r="F166" s="699">
        <f>B166/$G$160</f>
        <v>0.28378148400272296</v>
      </c>
      <c r="G166" s="700">
        <f>+F166-S171</f>
        <v>-3.5475272754033838E-2</v>
      </c>
      <c r="H166" s="374"/>
      <c r="I166" s="374"/>
      <c r="J166" s="375"/>
      <c r="K166" s="375"/>
      <c r="P166" s="709">
        <v>0.75</v>
      </c>
      <c r="Q166" s="710">
        <f t="shared" si="40"/>
        <v>0</v>
      </c>
      <c r="R166" s="711">
        <f t="shared" si="40"/>
        <v>0</v>
      </c>
      <c r="S166" s="712">
        <f t="shared" si="42"/>
        <v>0</v>
      </c>
      <c r="T166" s="712">
        <f t="shared" si="41"/>
        <v>0</v>
      </c>
      <c r="U166" s="712">
        <f t="shared" si="41"/>
        <v>1</v>
      </c>
      <c r="V166" s="712">
        <f t="shared" si="41"/>
        <v>0</v>
      </c>
      <c r="W166" s="712">
        <f t="shared" si="41"/>
        <v>0</v>
      </c>
      <c r="X166" s="366"/>
      <c r="Z166" s="367"/>
      <c r="AA166" s="371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75">
      <c r="A167" s="698" t="s">
        <v>26</v>
      </c>
      <c r="B167" s="360">
        <f>T160</f>
        <v>1452.5</v>
      </c>
      <c r="C167" s="360"/>
      <c r="D167" s="360"/>
      <c r="E167" s="407"/>
      <c r="F167" s="699">
        <f t="shared" ref="F167:F170" si="43">B167/$G$160</f>
        <v>7.062627637848877E-2</v>
      </c>
      <c r="G167" s="700">
        <f>+F167-T171</f>
        <v>-2.396831821610583E-2</v>
      </c>
      <c r="H167" s="374"/>
      <c r="I167" s="374"/>
      <c r="J167" s="375"/>
      <c r="K167" s="375"/>
      <c r="P167" s="709">
        <v>1</v>
      </c>
      <c r="Q167" s="710">
        <f t="shared" si="40"/>
        <v>14</v>
      </c>
      <c r="R167" s="711">
        <f t="shared" si="40"/>
        <v>5</v>
      </c>
      <c r="S167" s="712">
        <f t="shared" si="42"/>
        <v>19</v>
      </c>
      <c r="T167" s="712">
        <f t="shared" si="41"/>
        <v>6</v>
      </c>
      <c r="U167" s="712">
        <f t="shared" si="41"/>
        <v>8</v>
      </c>
      <c r="V167" s="712">
        <f t="shared" si="41"/>
        <v>2</v>
      </c>
      <c r="W167" s="712">
        <f t="shared" si="41"/>
        <v>11</v>
      </c>
      <c r="X167" s="366"/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27</v>
      </c>
      <c r="B168" s="360">
        <f>U160</f>
        <v>4163.25</v>
      </c>
      <c r="C168" s="360"/>
      <c r="D168" s="360"/>
      <c r="E168" s="407"/>
      <c r="F168" s="699">
        <f t="shared" si="43"/>
        <v>0.20243362831858408</v>
      </c>
      <c r="G168" s="700">
        <f>+F168-U171</f>
        <v>-1.0404209519253749E-2</v>
      </c>
      <c r="H168" s="374"/>
      <c r="I168" s="374"/>
      <c r="J168" s="375"/>
      <c r="K168" s="375"/>
      <c r="P168" s="759" t="s">
        <v>320</v>
      </c>
      <c r="Q168" s="714">
        <f>+SUMPRODUCT($P$164:$P$167,Q164:Q167)/Q170</f>
        <v>0.59523809523809523</v>
      </c>
      <c r="R168" s="715">
        <f t="shared" ref="R168:U168" si="44">+SUMPRODUCT($P$164:$P$167,R164:R167)/R170</f>
        <v>0.609375</v>
      </c>
      <c r="S168" s="716">
        <f t="shared" si="44"/>
        <v>0.59810126582278478</v>
      </c>
      <c r="T168" s="716">
        <f>+SUMPRODUCT($P$164:$P$167,T164:T167)/T170</f>
        <v>0.53846153846153844</v>
      </c>
      <c r="U168" s="716">
        <f t="shared" si="44"/>
        <v>0.51694915254237284</v>
      </c>
      <c r="V168" s="716">
        <f>+SUMPRODUCT($P$164:$P$167,V164:V167)/V170</f>
        <v>0.47058823529411764</v>
      </c>
      <c r="W168" s="716">
        <f>+SUMPRODUCT($P$164:$P$167,W164:W167)/W170</f>
        <v>0.53125</v>
      </c>
      <c r="X168" s="380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698" t="s">
        <v>28</v>
      </c>
      <c r="B169" s="360">
        <f>V160</f>
        <v>3741.5</v>
      </c>
      <c r="C169" s="360"/>
      <c r="D169" s="360"/>
      <c r="E169" s="407"/>
      <c r="F169" s="699">
        <f t="shared" si="43"/>
        <v>0.18192648059904698</v>
      </c>
      <c r="G169" s="700">
        <f>+F169-V171</f>
        <v>1.9764318436884809E-2</v>
      </c>
      <c r="H169" s="374"/>
      <c r="I169" s="374"/>
      <c r="J169" s="375" t="s">
        <v>274</v>
      </c>
      <c r="K169" s="375"/>
      <c r="P169" s="759"/>
      <c r="Q169" s="693">
        <f>+L160</f>
        <v>0.59523809523809523</v>
      </c>
      <c r="R169" s="694">
        <f>+M160</f>
        <v>0.609375</v>
      </c>
      <c r="S169" s="717">
        <f>+(Q169*Q170+R169*R170)/S170</f>
        <v>0.59810126582278478</v>
      </c>
      <c r="T169" s="717">
        <f>+N160</f>
        <v>0.53846153846153844</v>
      </c>
      <c r="U169" s="717">
        <f>+O160</f>
        <v>0.53389830508474578</v>
      </c>
      <c r="V169" s="717">
        <f>+P160</f>
        <v>0.47058823529411764</v>
      </c>
      <c r="W169" s="717">
        <f>+Q160</f>
        <v>0.53125</v>
      </c>
      <c r="Z169" s="459"/>
      <c r="AA169" s="36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698" t="s">
        <v>29</v>
      </c>
      <c r="B170" s="360">
        <f>W160</f>
        <v>5372.5</v>
      </c>
      <c r="C170" s="360"/>
      <c r="D170" s="360"/>
      <c r="E170" s="407"/>
      <c r="F170" s="699">
        <f t="shared" si="43"/>
        <v>0.26123213070115725</v>
      </c>
      <c r="G170" s="700">
        <f>+F170-W171</f>
        <v>2.7861847552113073E-3</v>
      </c>
      <c r="H170" s="374"/>
      <c r="I170" s="374"/>
      <c r="J170" s="375"/>
      <c r="K170" s="375"/>
      <c r="O170" s="697">
        <v>148</v>
      </c>
      <c r="P170" s="718" t="s">
        <v>272</v>
      </c>
      <c r="Q170" s="719">
        <f>SUM(Q164:Q167)</f>
        <v>63</v>
      </c>
      <c r="R170" s="719">
        <f>SUM(R164:R167)</f>
        <v>16</v>
      </c>
      <c r="S170" s="720">
        <f>SUM(S164:S167)</f>
        <v>79</v>
      </c>
      <c r="T170" s="719">
        <f>SUM(T164:T167)</f>
        <v>26</v>
      </c>
      <c r="U170" s="719">
        <f t="shared" ref="U170" si="45">SUM(U164:U167)</f>
        <v>59</v>
      </c>
      <c r="V170" s="719">
        <f>SUM(V164:V167)</f>
        <v>51</v>
      </c>
      <c r="W170" s="719">
        <f>SUM(W164:W167)</f>
        <v>72</v>
      </c>
      <c r="X170" s="389"/>
      <c r="Z170" s="459"/>
      <c r="AA170" s="367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75">
      <c r="A171" s="701" t="s">
        <v>30</v>
      </c>
      <c r="B171" s="702">
        <f>SUM(B166:B170)</f>
        <v>20566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0.2533783783783784</v>
      </c>
      <c r="R171" s="696">
        <f t="shared" ref="R171:W171" si="46">+(R169*R170)/$O$170</f>
        <v>6.5878378378378372E-2</v>
      </c>
      <c r="S171" s="699">
        <f>+R171+Q171</f>
        <v>0.3192567567567568</v>
      </c>
      <c r="T171" s="699">
        <f t="shared" si="46"/>
        <v>9.45945945945946E-2</v>
      </c>
      <c r="U171" s="699">
        <f t="shared" si="46"/>
        <v>0.21283783783783783</v>
      </c>
      <c r="V171" s="699">
        <f t="shared" si="46"/>
        <v>0.16216216216216217</v>
      </c>
      <c r="W171" s="699">
        <f t="shared" si="46"/>
        <v>0.25844594594594594</v>
      </c>
      <c r="X171" s="397"/>
      <c r="Z171" s="459"/>
      <c r="AA171" s="398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75">
      <c r="A172" s="399"/>
      <c r="F172" s="107"/>
      <c r="G172" s="107"/>
      <c r="H172" s="107"/>
      <c r="I172" s="107"/>
      <c r="J172" s="107"/>
      <c r="K172" s="107"/>
      <c r="Z172" s="459"/>
      <c r="AA172" s="397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7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397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75">
      <c r="A174" s="397"/>
      <c r="B174" s="397"/>
      <c r="C174" s="397"/>
      <c r="D174" s="397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7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8:AI38"/>
    <mergeCell ref="AB39:AI39"/>
    <mergeCell ref="AB33:AL33"/>
  </mergeCells>
  <conditionalFormatting sqref="I2:I158">
    <cfRule type="cellIs" dxfId="155" priority="1" operator="lessThan">
      <formula>7</formula>
    </cfRule>
    <cfRule type="cellIs" dxfId="154" priority="2" operator="between">
      <formula>14</formula>
      <formula>7</formula>
    </cfRule>
    <cfRule type="cellIs" dxfId="153" priority="3" operator="greaterThan">
      <formula>14</formula>
    </cfRule>
  </conditionalFormatting>
  <conditionalFormatting sqref="I160">
    <cfRule type="cellIs" dxfId="152" priority="4" operator="lessThan">
      <formula>7</formula>
    </cfRule>
    <cfRule type="cellIs" dxfId="151" priority="5" operator="between">
      <formula>14</formula>
      <formula>7</formula>
    </cfRule>
    <cfRule type="cellIs" dxfId="15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A83C-40E6-4CE0-9E22-57EEEDAF4ADC}">
  <dimension ref="A1:BU175"/>
  <sheetViews>
    <sheetView zoomScale="85" zoomScaleNormal="85" workbookViewId="0">
      <pane xSplit="7" ySplit="2" topLeftCell="H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0" width="10.7109375" customWidth="1"/>
    <col min="31" max="31" width="12.42578125" customWidth="1"/>
    <col min="32" max="35" width="10.7109375" customWidth="1"/>
    <col min="36" max="43" width="11.42578125" bestFit="1" customWidth="1"/>
  </cols>
  <sheetData>
    <row r="1" spans="1:36" s="306" customFormat="1" ht="39" customHeight="1" thickBo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782" t="s">
        <v>282</v>
      </c>
      <c r="S1" s="783" t="s">
        <v>25</v>
      </c>
      <c r="T1" s="783" t="s">
        <v>26</v>
      </c>
      <c r="U1" s="783" t="s">
        <v>27</v>
      </c>
      <c r="V1" s="783" t="s">
        <v>28</v>
      </c>
      <c r="W1" s="784" t="s">
        <v>29</v>
      </c>
      <c r="X1" s="785" t="s">
        <v>30</v>
      </c>
      <c r="Y1" s="786" t="s">
        <v>31</v>
      </c>
      <c r="Z1" s="787"/>
      <c r="AA1"/>
      <c r="AB1" s="788" t="s">
        <v>283</v>
      </c>
      <c r="AC1" s="789" t="s">
        <v>284</v>
      </c>
      <c r="AD1" s="790" t="s">
        <v>271</v>
      </c>
      <c r="AE1" s="788" t="s">
        <v>24</v>
      </c>
      <c r="AF1" s="788" t="s">
        <v>26</v>
      </c>
      <c r="AG1" s="788" t="s">
        <v>27</v>
      </c>
      <c r="AH1" s="788" t="s">
        <v>28</v>
      </c>
      <c r="AI1" s="788" t="s">
        <v>29</v>
      </c>
      <c r="AJ1"/>
    </row>
    <row r="2" spans="1:36" ht="15.75" thickTop="1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46217</v>
      </c>
      <c r="I2" s="624">
        <f t="shared" ref="I2:I33" ca="1" si="2">+IF(A2=1,(+TODAY())-H2,"Sans objet")</f>
        <v>91</v>
      </c>
      <c r="J2" s="625">
        <v>1</v>
      </c>
      <c r="K2" s="791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 t="shared" ref="R2:R33" si="3">+$G2*L2</f>
        <v>0</v>
      </c>
      <c r="S2" s="631">
        <f t="shared" ref="S2:S33" si="4">+$G2*M2</f>
        <v>0</v>
      </c>
      <c r="T2" s="631">
        <f t="shared" ref="T2:T33" si="5">+$G2*N2</f>
        <v>0</v>
      </c>
      <c r="U2" s="631">
        <f t="shared" ref="U2:U33" si="6">+$G2*O2</f>
        <v>0</v>
      </c>
      <c r="V2" s="631">
        <f t="shared" ref="V2:V33" si="7">+$G2*P2</f>
        <v>70</v>
      </c>
      <c r="W2" s="744">
        <f t="shared" ref="W2:W33" si="8">+$G2*Q2</f>
        <v>70</v>
      </c>
      <c r="X2" s="749">
        <f t="shared" ref="X2:X33" si="9">SUM(R2:W2)</f>
        <v>140</v>
      </c>
      <c r="Y2" s="792"/>
      <c r="Z2" s="793">
        <f t="shared" ref="Z2:Z33" si="10">+X2-G2</f>
        <v>0</v>
      </c>
      <c r="AA2" s="306"/>
      <c r="AB2" s="589">
        <v>26</v>
      </c>
      <c r="AC2" s="794">
        <v>0.2356</v>
      </c>
      <c r="AD2" s="795">
        <v>2.9000000000000001E-2</v>
      </c>
      <c r="AE2" s="764">
        <f>SUM(AC2:AD2)</f>
        <v>0.2646</v>
      </c>
      <c r="AF2" s="796">
        <v>9.1999999999999998E-2</v>
      </c>
      <c r="AG2" s="796">
        <v>0.20100000000000001</v>
      </c>
      <c r="AH2" s="796">
        <v>0.222</v>
      </c>
      <c r="AI2" s="796">
        <v>0.22</v>
      </c>
      <c r="AJ2" s="602">
        <f>SUM(AE2:AI2)</f>
        <v>0.99960000000000004</v>
      </c>
    </row>
    <row r="3" spans="1:36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46220</v>
      </c>
      <c r="I3" s="624">
        <f t="shared" ca="1" si="2"/>
        <v>88</v>
      </c>
      <c r="J3" s="625">
        <v>1</v>
      </c>
      <c r="K3" s="791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si="3"/>
        <v>0</v>
      </c>
      <c r="S3" s="631">
        <f t="shared" si="4"/>
        <v>0</v>
      </c>
      <c r="T3" s="631">
        <f t="shared" si="5"/>
        <v>119</v>
      </c>
      <c r="U3" s="640">
        <f t="shared" si="6"/>
        <v>0</v>
      </c>
      <c r="V3" s="640">
        <f t="shared" si="7"/>
        <v>119</v>
      </c>
      <c r="W3" s="745">
        <f t="shared" si="8"/>
        <v>0</v>
      </c>
      <c r="X3" s="750">
        <f t="shared" si="9"/>
        <v>238</v>
      </c>
      <c r="Y3" s="761"/>
      <c r="Z3" s="793">
        <f t="shared" si="10"/>
        <v>0</v>
      </c>
      <c r="AB3" s="589">
        <v>27</v>
      </c>
      <c r="AC3" s="794">
        <v>0.22600000000000001</v>
      </c>
      <c r="AD3" s="795">
        <v>4.1000000000000002E-2</v>
      </c>
      <c r="AE3" s="764">
        <f>SUM(AC3:AD3)</f>
        <v>0.26700000000000002</v>
      </c>
      <c r="AF3" s="796">
        <v>7.8E-2</v>
      </c>
      <c r="AG3" s="796">
        <v>0.20100000000000001</v>
      </c>
      <c r="AH3" s="796">
        <v>0.219</v>
      </c>
      <c r="AI3" s="796">
        <v>0.23499999999999999</v>
      </c>
      <c r="AJ3" s="602">
        <f>SUM(AE3:AI3)</f>
        <v>1</v>
      </c>
    </row>
    <row r="4" spans="1:36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46217</v>
      </c>
      <c r="I4" s="624">
        <f t="shared" ca="1" si="2"/>
        <v>91</v>
      </c>
      <c r="J4" s="625">
        <v>2</v>
      </c>
      <c r="K4" s="791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3"/>
        <v>91</v>
      </c>
      <c r="S4" s="631">
        <f t="shared" si="4"/>
        <v>0</v>
      </c>
      <c r="T4" s="631">
        <f t="shared" si="5"/>
        <v>0</v>
      </c>
      <c r="U4" s="640">
        <f t="shared" si="6"/>
        <v>0</v>
      </c>
      <c r="V4" s="640">
        <f t="shared" si="7"/>
        <v>91</v>
      </c>
      <c r="W4" s="745">
        <f t="shared" si="8"/>
        <v>0</v>
      </c>
      <c r="X4" s="750">
        <f t="shared" si="9"/>
        <v>182</v>
      </c>
      <c r="Y4" s="761"/>
      <c r="Z4" s="793">
        <f t="shared" si="10"/>
        <v>0</v>
      </c>
      <c r="AB4" s="589">
        <v>28</v>
      </c>
      <c r="AC4" s="794">
        <v>0.22339999999999999</v>
      </c>
      <c r="AD4" s="795">
        <v>0.06</v>
      </c>
      <c r="AE4" s="764">
        <f>SUM(AC4:AD4)</f>
        <v>0.28339999999999999</v>
      </c>
      <c r="AF4" s="796">
        <v>7.0999999999999994E-2</v>
      </c>
      <c r="AG4" s="796">
        <v>0.20300000000000001</v>
      </c>
      <c r="AH4" s="796">
        <v>0.182</v>
      </c>
      <c r="AI4" s="796">
        <v>0.26100000000000001</v>
      </c>
      <c r="AJ4" s="602">
        <f>SUM(AE4:AI4)</f>
        <v>1.0004</v>
      </c>
    </row>
    <row r="5" spans="1:36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46219</v>
      </c>
      <c r="I5" s="624">
        <f t="shared" ca="1" si="2"/>
        <v>89</v>
      </c>
      <c r="J5" s="625">
        <v>2</v>
      </c>
      <c r="K5" s="791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3"/>
        <v>91</v>
      </c>
      <c r="S5" s="631">
        <f t="shared" si="4"/>
        <v>0</v>
      </c>
      <c r="T5" s="631">
        <f t="shared" si="5"/>
        <v>0</v>
      </c>
      <c r="U5" s="640">
        <f t="shared" si="6"/>
        <v>0</v>
      </c>
      <c r="V5" s="640">
        <f t="shared" si="7"/>
        <v>91</v>
      </c>
      <c r="W5" s="745">
        <f t="shared" si="8"/>
        <v>0</v>
      </c>
      <c r="X5" s="750">
        <f t="shared" si="9"/>
        <v>182</v>
      </c>
      <c r="Y5" s="761"/>
      <c r="Z5" s="793">
        <f t="shared" si="10"/>
        <v>0</v>
      </c>
      <c r="AA5" s="107"/>
      <c r="AB5" s="589">
        <v>29</v>
      </c>
      <c r="AC5" s="794">
        <v>0.19450000000000001</v>
      </c>
      <c r="AD5" s="795">
        <v>7.3999999999999996E-2</v>
      </c>
      <c r="AE5" s="764">
        <f>SUM(AC5:AD5)</f>
        <v>0.26850000000000002</v>
      </c>
      <c r="AF5" s="796">
        <v>8.2000000000000003E-2</v>
      </c>
      <c r="AG5" s="796">
        <v>0.21</v>
      </c>
      <c r="AH5" s="796">
        <v>0.20799999999999999</v>
      </c>
      <c r="AI5" s="796">
        <v>0.23100000000000001</v>
      </c>
      <c r="AJ5" s="602">
        <f>SUM(AE5:AI5)</f>
        <v>0.99949999999999994</v>
      </c>
    </row>
    <row r="6" spans="1:36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46217</v>
      </c>
      <c r="I6" s="624">
        <f t="shared" ca="1" si="2"/>
        <v>91</v>
      </c>
      <c r="J6" s="625">
        <v>3</v>
      </c>
      <c r="K6" s="791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3"/>
        <v>0</v>
      </c>
      <c r="S6" s="631">
        <f t="shared" si="4"/>
        <v>0</v>
      </c>
      <c r="T6" s="631">
        <f t="shared" si="5"/>
        <v>0</v>
      </c>
      <c r="U6" s="640">
        <f t="shared" si="6"/>
        <v>24.5</v>
      </c>
      <c r="V6" s="640">
        <f t="shared" si="7"/>
        <v>24.5</v>
      </c>
      <c r="W6" s="745">
        <f t="shared" si="8"/>
        <v>0</v>
      </c>
      <c r="X6" s="750">
        <f t="shared" si="9"/>
        <v>49</v>
      </c>
      <c r="Y6" s="761"/>
      <c r="Z6" s="793">
        <f t="shared" si="10"/>
        <v>0</v>
      </c>
      <c r="AA6" s="797"/>
      <c r="AB6" s="315" t="s">
        <v>290</v>
      </c>
      <c r="AC6" s="603">
        <f t="shared" ref="AC6:AI6" si="11">AC5-AC4</f>
        <v>-2.8899999999999981E-2</v>
      </c>
      <c r="AD6" s="603">
        <f t="shared" si="11"/>
        <v>1.3999999999999999E-2</v>
      </c>
      <c r="AE6" s="603">
        <f t="shared" si="11"/>
        <v>-1.4899999999999969E-2</v>
      </c>
      <c r="AF6" s="603">
        <f t="shared" si="11"/>
        <v>1.100000000000001E-2</v>
      </c>
      <c r="AG6" s="603">
        <f t="shared" si="11"/>
        <v>6.9999999999999785E-3</v>
      </c>
      <c r="AH6" s="603">
        <f t="shared" si="11"/>
        <v>2.5999999999999995E-2</v>
      </c>
      <c r="AI6" s="603">
        <f t="shared" si="11"/>
        <v>-0.03</v>
      </c>
      <c r="AJ6" s="589"/>
    </row>
    <row r="7" spans="1:36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46217</v>
      </c>
      <c r="I7" s="624">
        <f t="shared" ca="1" si="2"/>
        <v>91</v>
      </c>
      <c r="J7" s="625">
        <v>3</v>
      </c>
      <c r="K7" s="791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3"/>
        <v>133</v>
      </c>
      <c r="S7" s="631">
        <f t="shared" si="4"/>
        <v>0</v>
      </c>
      <c r="T7" s="631">
        <f t="shared" si="5"/>
        <v>0</v>
      </c>
      <c r="U7" s="640">
        <f t="shared" si="6"/>
        <v>0</v>
      </c>
      <c r="V7" s="640">
        <f t="shared" si="7"/>
        <v>133</v>
      </c>
      <c r="W7" s="745">
        <f t="shared" si="8"/>
        <v>0</v>
      </c>
      <c r="X7" s="750">
        <f t="shared" si="9"/>
        <v>266</v>
      </c>
      <c r="Y7" s="761"/>
      <c r="Z7" s="793">
        <f t="shared" si="10"/>
        <v>0</v>
      </c>
      <c r="AA7" s="79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46219</v>
      </c>
      <c r="I8" s="624">
        <f t="shared" ca="1" si="2"/>
        <v>89</v>
      </c>
      <c r="J8" s="625">
        <v>2</v>
      </c>
      <c r="K8" s="791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3"/>
        <v>91</v>
      </c>
      <c r="S8" s="631">
        <f t="shared" si="4"/>
        <v>0</v>
      </c>
      <c r="T8" s="631">
        <f t="shared" si="5"/>
        <v>0</v>
      </c>
      <c r="U8" s="640">
        <f t="shared" si="6"/>
        <v>0</v>
      </c>
      <c r="V8" s="640">
        <f t="shared" si="7"/>
        <v>91</v>
      </c>
      <c r="W8" s="745">
        <f t="shared" si="8"/>
        <v>0</v>
      </c>
      <c r="X8" s="750">
        <f t="shared" si="9"/>
        <v>182</v>
      </c>
      <c r="Y8" s="761"/>
      <c r="Z8" s="793">
        <f t="shared" si="10"/>
        <v>0</v>
      </c>
      <c r="AA8" s="79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46220</v>
      </c>
      <c r="I9" s="624">
        <f t="shared" ca="1" si="2"/>
        <v>88</v>
      </c>
      <c r="J9" s="625">
        <v>3</v>
      </c>
      <c r="K9" s="791" t="str">
        <f>VLOOKUP(J9,Secteurs!$A$2:$C$4,3)</f>
        <v>Armel SOKAMBA</v>
      </c>
      <c r="L9" s="470">
        <v>0.75</v>
      </c>
      <c r="M9" s="471"/>
      <c r="N9" s="471"/>
      <c r="O9" s="471"/>
      <c r="P9" s="471">
        <v>0.25</v>
      </c>
      <c r="Q9" s="472"/>
      <c r="R9" s="630">
        <f t="shared" si="3"/>
        <v>105</v>
      </c>
      <c r="S9" s="631">
        <f t="shared" si="4"/>
        <v>0</v>
      </c>
      <c r="T9" s="631">
        <f t="shared" si="5"/>
        <v>0</v>
      </c>
      <c r="U9" s="640">
        <f t="shared" si="6"/>
        <v>0</v>
      </c>
      <c r="V9" s="640">
        <f t="shared" si="7"/>
        <v>35</v>
      </c>
      <c r="W9" s="745">
        <f t="shared" si="8"/>
        <v>0</v>
      </c>
      <c r="X9" s="750">
        <f t="shared" si="9"/>
        <v>140</v>
      </c>
      <c r="Y9" s="761"/>
      <c r="Z9" s="793">
        <f t="shared" si="10"/>
        <v>0</v>
      </c>
      <c r="AA9" s="79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46218</v>
      </c>
      <c r="I10" s="624">
        <f t="shared" ca="1" si="2"/>
        <v>90</v>
      </c>
      <c r="J10" s="625">
        <v>2</v>
      </c>
      <c r="K10" s="791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3"/>
        <v>84</v>
      </c>
      <c r="S10" s="631">
        <f t="shared" si="4"/>
        <v>0</v>
      </c>
      <c r="T10" s="631">
        <f t="shared" si="5"/>
        <v>0</v>
      </c>
      <c r="U10" s="640">
        <f t="shared" si="6"/>
        <v>0</v>
      </c>
      <c r="V10" s="640">
        <f t="shared" si="7"/>
        <v>84</v>
      </c>
      <c r="W10" s="745">
        <f t="shared" si="8"/>
        <v>0</v>
      </c>
      <c r="X10" s="750">
        <f t="shared" si="9"/>
        <v>168</v>
      </c>
      <c r="Y10" s="761"/>
      <c r="Z10" s="793">
        <f t="shared" si="10"/>
        <v>0</v>
      </c>
      <c r="AA10" s="79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46219</v>
      </c>
      <c r="I11" s="624">
        <f t="shared" ca="1" si="2"/>
        <v>89</v>
      </c>
      <c r="J11" s="625">
        <v>2</v>
      </c>
      <c r="K11" s="791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3"/>
        <v>84</v>
      </c>
      <c r="S11" s="631">
        <f t="shared" si="4"/>
        <v>0</v>
      </c>
      <c r="T11" s="631">
        <f t="shared" si="5"/>
        <v>0</v>
      </c>
      <c r="U11" s="640">
        <f t="shared" si="6"/>
        <v>0</v>
      </c>
      <c r="V11" s="640">
        <f t="shared" si="7"/>
        <v>84</v>
      </c>
      <c r="W11" s="745">
        <f t="shared" si="8"/>
        <v>0</v>
      </c>
      <c r="X11" s="750">
        <f t="shared" si="9"/>
        <v>168</v>
      </c>
      <c r="Y11" s="761"/>
      <c r="Z11" s="793">
        <f t="shared" si="10"/>
        <v>0</v>
      </c>
      <c r="AA11" s="79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22</v>
      </c>
      <c r="G12" s="622">
        <f t="shared" si="1"/>
        <v>154</v>
      </c>
      <c r="H12" s="623">
        <v>46219</v>
      </c>
      <c r="I12" s="624">
        <f t="shared" ca="1" si="2"/>
        <v>89</v>
      </c>
      <c r="J12" s="625">
        <v>1</v>
      </c>
      <c r="K12" s="791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3"/>
        <v>77</v>
      </c>
      <c r="S12" s="640">
        <f t="shared" si="4"/>
        <v>0</v>
      </c>
      <c r="T12" s="640">
        <f t="shared" si="5"/>
        <v>0</v>
      </c>
      <c r="U12" s="640">
        <f t="shared" si="6"/>
        <v>0</v>
      </c>
      <c r="V12" s="640">
        <f t="shared" si="7"/>
        <v>77</v>
      </c>
      <c r="W12" s="745">
        <f t="shared" si="8"/>
        <v>0</v>
      </c>
      <c r="X12" s="750">
        <f t="shared" si="9"/>
        <v>154</v>
      </c>
      <c r="Y12" s="761"/>
      <c r="Z12" s="793">
        <f t="shared" si="10"/>
        <v>0</v>
      </c>
      <c r="AA12" s="79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46217</v>
      </c>
      <c r="I13" s="624">
        <f t="shared" ca="1" si="2"/>
        <v>91</v>
      </c>
      <c r="J13" s="625">
        <v>3</v>
      </c>
      <c r="K13" s="791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3"/>
        <v>0</v>
      </c>
      <c r="S13" s="631">
        <f t="shared" si="4"/>
        <v>0</v>
      </c>
      <c r="T13" s="631">
        <f t="shared" si="5"/>
        <v>0</v>
      </c>
      <c r="U13" s="640">
        <f t="shared" si="6"/>
        <v>126</v>
      </c>
      <c r="V13" s="640">
        <f t="shared" si="7"/>
        <v>0</v>
      </c>
      <c r="W13" s="745">
        <f t="shared" si="8"/>
        <v>126</v>
      </c>
      <c r="X13" s="750">
        <f t="shared" si="9"/>
        <v>252</v>
      </c>
      <c r="Y13" s="761"/>
      <c r="Z13" s="793">
        <f t="shared" si="10"/>
        <v>0</v>
      </c>
      <c r="AA13" s="79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46219</v>
      </c>
      <c r="I14" s="624">
        <f t="shared" ca="1" si="2"/>
        <v>89</v>
      </c>
      <c r="J14" s="625">
        <v>2</v>
      </c>
      <c r="K14" s="791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3"/>
        <v>0</v>
      </c>
      <c r="S14" s="631">
        <f t="shared" si="4"/>
        <v>0</v>
      </c>
      <c r="T14" s="631">
        <f t="shared" si="5"/>
        <v>0</v>
      </c>
      <c r="U14" s="640">
        <f t="shared" si="6"/>
        <v>70</v>
      </c>
      <c r="V14" s="640">
        <f t="shared" si="7"/>
        <v>0</v>
      </c>
      <c r="W14" s="745">
        <f t="shared" si="8"/>
        <v>70</v>
      </c>
      <c r="X14" s="750">
        <f t="shared" si="9"/>
        <v>140</v>
      </c>
      <c r="Y14" s="761"/>
      <c r="Z14" s="793">
        <f t="shared" si="10"/>
        <v>0</v>
      </c>
      <c r="AA14" s="79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46218</v>
      </c>
      <c r="I15" s="624">
        <f t="shared" ca="1" si="2"/>
        <v>90</v>
      </c>
      <c r="J15" s="625">
        <v>3</v>
      </c>
      <c r="K15" s="791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3"/>
        <v>0</v>
      </c>
      <c r="S15" s="631">
        <f t="shared" si="4"/>
        <v>0</v>
      </c>
      <c r="T15" s="631">
        <f t="shared" si="5"/>
        <v>0</v>
      </c>
      <c r="U15" s="640">
        <f t="shared" si="6"/>
        <v>35</v>
      </c>
      <c r="V15" s="640">
        <f t="shared" si="7"/>
        <v>0</v>
      </c>
      <c r="W15" s="745">
        <f t="shared" si="8"/>
        <v>35</v>
      </c>
      <c r="X15" s="750">
        <f t="shared" si="9"/>
        <v>70</v>
      </c>
      <c r="Y15" s="761"/>
      <c r="Z15" s="793">
        <f t="shared" si="10"/>
        <v>0</v>
      </c>
      <c r="AA15" s="79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46218</v>
      </c>
      <c r="I16" s="624">
        <f t="shared" ca="1" si="2"/>
        <v>90</v>
      </c>
      <c r="J16" s="625">
        <v>2</v>
      </c>
      <c r="K16" s="791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3"/>
        <v>91</v>
      </c>
      <c r="S16" s="631">
        <f t="shared" si="4"/>
        <v>0</v>
      </c>
      <c r="T16" s="631">
        <f t="shared" si="5"/>
        <v>0</v>
      </c>
      <c r="U16" s="640">
        <f t="shared" si="6"/>
        <v>0</v>
      </c>
      <c r="V16" s="640">
        <f t="shared" si="7"/>
        <v>91</v>
      </c>
      <c r="W16" s="745">
        <f t="shared" si="8"/>
        <v>0</v>
      </c>
      <c r="X16" s="750">
        <f t="shared" si="9"/>
        <v>182</v>
      </c>
      <c r="Y16" s="761"/>
      <c r="Z16" s="793">
        <f t="shared" si="10"/>
        <v>0</v>
      </c>
      <c r="AA16" s="79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46220</v>
      </c>
      <c r="I17" s="624">
        <f t="shared" ca="1" si="2"/>
        <v>88</v>
      </c>
      <c r="J17" s="625">
        <v>1</v>
      </c>
      <c r="K17" s="791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3"/>
        <v>0</v>
      </c>
      <c r="S17" s="640">
        <f t="shared" si="4"/>
        <v>0</v>
      </c>
      <c r="T17" s="640">
        <f t="shared" si="5"/>
        <v>0</v>
      </c>
      <c r="U17" s="640">
        <f t="shared" si="6"/>
        <v>0</v>
      </c>
      <c r="V17" s="640">
        <f t="shared" si="7"/>
        <v>91</v>
      </c>
      <c r="W17" s="745">
        <f t="shared" si="8"/>
        <v>91</v>
      </c>
      <c r="X17" s="750">
        <f t="shared" si="9"/>
        <v>182</v>
      </c>
      <c r="Y17" s="761"/>
      <c r="Z17" s="793">
        <f t="shared" si="10"/>
        <v>0</v>
      </c>
      <c r="AA17" s="79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46218</v>
      </c>
      <c r="I18" s="624">
        <f t="shared" ca="1" si="2"/>
        <v>90</v>
      </c>
      <c r="J18" s="625">
        <v>3</v>
      </c>
      <c r="K18" s="791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3"/>
        <v>70</v>
      </c>
      <c r="S18" s="631">
        <f t="shared" si="4"/>
        <v>0</v>
      </c>
      <c r="T18" s="631">
        <f t="shared" si="5"/>
        <v>0</v>
      </c>
      <c r="U18" s="640">
        <f t="shared" si="6"/>
        <v>0</v>
      </c>
      <c r="V18" s="640">
        <f t="shared" si="7"/>
        <v>70</v>
      </c>
      <c r="W18" s="745">
        <f t="shared" si="8"/>
        <v>0</v>
      </c>
      <c r="X18" s="750">
        <f t="shared" si="9"/>
        <v>140</v>
      </c>
      <c r="Y18" s="761"/>
      <c r="Z18" s="793">
        <f t="shared" si="10"/>
        <v>0</v>
      </c>
      <c r="AA18" s="79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46217</v>
      </c>
      <c r="I19" s="624">
        <f t="shared" ca="1" si="2"/>
        <v>91</v>
      </c>
      <c r="J19" s="625">
        <v>3</v>
      </c>
      <c r="K19" s="791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3"/>
        <v>126</v>
      </c>
      <c r="S19" s="631">
        <f t="shared" si="4"/>
        <v>0</v>
      </c>
      <c r="T19" s="631">
        <f t="shared" si="5"/>
        <v>0</v>
      </c>
      <c r="U19" s="640">
        <f t="shared" si="6"/>
        <v>0</v>
      </c>
      <c r="V19" s="640">
        <f t="shared" si="7"/>
        <v>126</v>
      </c>
      <c r="W19" s="745">
        <f t="shared" si="8"/>
        <v>0</v>
      </c>
      <c r="X19" s="750">
        <f t="shared" si="9"/>
        <v>252</v>
      </c>
      <c r="Y19" s="761"/>
      <c r="Z19" s="793">
        <f t="shared" si="10"/>
        <v>0</v>
      </c>
      <c r="AA19" s="79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46218</v>
      </c>
      <c r="I20" s="624">
        <f t="shared" ca="1" si="2"/>
        <v>90</v>
      </c>
      <c r="J20" s="625">
        <v>3</v>
      </c>
      <c r="K20" s="791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3"/>
        <v>91</v>
      </c>
      <c r="S20" s="631">
        <f t="shared" si="4"/>
        <v>0</v>
      </c>
      <c r="T20" s="631">
        <f t="shared" si="5"/>
        <v>0</v>
      </c>
      <c r="U20" s="640">
        <f t="shared" si="6"/>
        <v>0</v>
      </c>
      <c r="V20" s="640">
        <f t="shared" si="7"/>
        <v>91</v>
      </c>
      <c r="W20" s="745">
        <f t="shared" si="8"/>
        <v>0</v>
      </c>
      <c r="X20" s="750">
        <f t="shared" si="9"/>
        <v>182</v>
      </c>
      <c r="Y20" s="761"/>
      <c r="Z20" s="793">
        <f t="shared" si="10"/>
        <v>0</v>
      </c>
      <c r="AA20" s="79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46218</v>
      </c>
      <c r="I21" s="624">
        <f t="shared" ca="1" si="2"/>
        <v>90</v>
      </c>
      <c r="J21" s="625">
        <v>3</v>
      </c>
      <c r="K21" s="791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3"/>
        <v>126</v>
      </c>
      <c r="S21" s="631">
        <f t="shared" si="4"/>
        <v>0</v>
      </c>
      <c r="T21" s="631">
        <f t="shared" si="5"/>
        <v>0</v>
      </c>
      <c r="U21" s="640">
        <f t="shared" si="6"/>
        <v>0</v>
      </c>
      <c r="V21" s="640">
        <f t="shared" si="7"/>
        <v>126</v>
      </c>
      <c r="W21" s="745">
        <f t="shared" si="8"/>
        <v>0</v>
      </c>
      <c r="X21" s="750">
        <f t="shared" si="9"/>
        <v>252</v>
      </c>
      <c r="Y21" s="761"/>
      <c r="Z21" s="793">
        <f t="shared" si="10"/>
        <v>0</v>
      </c>
      <c r="AA21" s="79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46219</v>
      </c>
      <c r="I22" s="624">
        <f t="shared" ca="1" si="2"/>
        <v>89</v>
      </c>
      <c r="J22" s="625">
        <v>3</v>
      </c>
      <c r="K22" s="791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3"/>
        <v>98</v>
      </c>
      <c r="S22" s="631">
        <f t="shared" si="4"/>
        <v>0</v>
      </c>
      <c r="T22" s="631">
        <f t="shared" si="5"/>
        <v>0</v>
      </c>
      <c r="U22" s="640">
        <f t="shared" si="6"/>
        <v>0</v>
      </c>
      <c r="V22" s="640">
        <f t="shared" si="7"/>
        <v>98</v>
      </c>
      <c r="W22" s="745">
        <f t="shared" si="8"/>
        <v>0</v>
      </c>
      <c r="X22" s="750">
        <f t="shared" si="9"/>
        <v>196</v>
      </c>
      <c r="Y22" s="761"/>
      <c r="Z22" s="793">
        <f t="shared" si="10"/>
        <v>0</v>
      </c>
      <c r="AA22" s="79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46219</v>
      </c>
      <c r="I23" s="624">
        <f t="shared" ca="1" si="2"/>
        <v>89</v>
      </c>
      <c r="J23" s="625">
        <v>3</v>
      </c>
      <c r="K23" s="791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3"/>
        <v>77</v>
      </c>
      <c r="S23" s="631">
        <f t="shared" si="4"/>
        <v>0</v>
      </c>
      <c r="T23" s="631">
        <f t="shared" si="5"/>
        <v>0</v>
      </c>
      <c r="U23" s="640">
        <f t="shared" si="6"/>
        <v>0</v>
      </c>
      <c r="V23" s="640">
        <f t="shared" si="7"/>
        <v>77</v>
      </c>
      <c r="W23" s="745">
        <f t="shared" si="8"/>
        <v>0</v>
      </c>
      <c r="X23" s="750">
        <f t="shared" si="9"/>
        <v>154</v>
      </c>
      <c r="Y23" s="761"/>
      <c r="Z23" s="793">
        <f t="shared" si="10"/>
        <v>0</v>
      </c>
      <c r="AA23" s="797"/>
      <c r="AB23" s="591"/>
      <c r="AC23" s="359"/>
      <c r="AD23" s="597" t="s">
        <v>372</v>
      </c>
      <c r="AE23" s="761">
        <v>16400</v>
      </c>
      <c r="AF23" s="761">
        <v>16000</v>
      </c>
      <c r="AG23" s="761">
        <v>15750</v>
      </c>
      <c r="AH23" s="761">
        <v>15750</v>
      </c>
      <c r="AI23" s="761">
        <v>16000</v>
      </c>
    </row>
    <row r="24" spans="1:35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46219</v>
      </c>
      <c r="I24" s="624">
        <f t="shared" ca="1" si="2"/>
        <v>89</v>
      </c>
      <c r="J24" s="625">
        <v>2</v>
      </c>
      <c r="K24" s="791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3"/>
        <v>84</v>
      </c>
      <c r="S24" s="631">
        <f t="shared" si="4"/>
        <v>0</v>
      </c>
      <c r="T24" s="631">
        <f t="shared" si="5"/>
        <v>0</v>
      </c>
      <c r="U24" s="640">
        <f t="shared" si="6"/>
        <v>0</v>
      </c>
      <c r="V24" s="640">
        <f t="shared" si="7"/>
        <v>84</v>
      </c>
      <c r="W24" s="745">
        <f t="shared" si="8"/>
        <v>0</v>
      </c>
      <c r="X24" s="750">
        <f t="shared" si="9"/>
        <v>168</v>
      </c>
      <c r="Y24" s="761"/>
      <c r="Z24" s="793">
        <f t="shared" si="10"/>
        <v>0</v>
      </c>
      <c r="AA24" s="797"/>
      <c r="AB24" s="591"/>
      <c r="AC24" s="359"/>
      <c r="AD24" s="597" t="s">
        <v>373</v>
      </c>
      <c r="AE24" s="761"/>
      <c r="AF24" s="761">
        <v>15750</v>
      </c>
      <c r="AG24" s="761">
        <v>14750</v>
      </c>
      <c r="AH24" s="761">
        <v>14750</v>
      </c>
      <c r="AI24" s="761">
        <v>15750</v>
      </c>
    </row>
    <row r="25" spans="1:35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46219</v>
      </c>
      <c r="I25" s="624">
        <f t="shared" ca="1" si="2"/>
        <v>89</v>
      </c>
      <c r="J25" s="625">
        <v>3</v>
      </c>
      <c r="K25" s="791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3"/>
        <v>77</v>
      </c>
      <c r="S25" s="631">
        <f t="shared" si="4"/>
        <v>0</v>
      </c>
      <c r="T25" s="631">
        <f t="shared" si="5"/>
        <v>0</v>
      </c>
      <c r="U25" s="640">
        <f t="shared" si="6"/>
        <v>0</v>
      </c>
      <c r="V25" s="640">
        <f t="shared" si="7"/>
        <v>77</v>
      </c>
      <c r="W25" s="745">
        <f t="shared" si="8"/>
        <v>0</v>
      </c>
      <c r="X25" s="750">
        <f t="shared" si="9"/>
        <v>154</v>
      </c>
      <c r="Y25" s="761"/>
      <c r="Z25" s="793">
        <f t="shared" si="10"/>
        <v>0</v>
      </c>
      <c r="AA25" s="797"/>
      <c r="AB25" s="599"/>
      <c r="AC25" s="368"/>
      <c r="AD25" s="600" t="s">
        <v>375</v>
      </c>
      <c r="AE25" s="761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791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3"/>
        <v>0</v>
      </c>
      <c r="S26" s="631">
        <f t="shared" si="4"/>
        <v>0</v>
      </c>
      <c r="T26" s="631">
        <f t="shared" si="5"/>
        <v>0</v>
      </c>
      <c r="U26" s="640">
        <f t="shared" si="6"/>
        <v>0</v>
      </c>
      <c r="V26" s="640">
        <f t="shared" si="7"/>
        <v>0</v>
      </c>
      <c r="W26" s="745">
        <f t="shared" si="8"/>
        <v>0</v>
      </c>
      <c r="X26" s="750">
        <f t="shared" si="9"/>
        <v>0</v>
      </c>
      <c r="Y26" s="761"/>
      <c r="Z26" s="793">
        <f t="shared" si="10"/>
        <v>0</v>
      </c>
      <c r="AA26" s="797"/>
    </row>
    <row r="27" spans="1:35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46220</v>
      </c>
      <c r="I27" s="624">
        <f t="shared" ca="1" si="2"/>
        <v>88</v>
      </c>
      <c r="J27" s="625">
        <v>2</v>
      </c>
      <c r="K27" s="791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3"/>
        <v>91</v>
      </c>
      <c r="S27" s="631">
        <f t="shared" si="4"/>
        <v>0</v>
      </c>
      <c r="T27" s="631">
        <f t="shared" si="5"/>
        <v>0</v>
      </c>
      <c r="U27" s="640">
        <f t="shared" si="6"/>
        <v>0</v>
      </c>
      <c r="V27" s="640">
        <f t="shared" si="7"/>
        <v>91</v>
      </c>
      <c r="W27" s="745">
        <f t="shared" si="8"/>
        <v>0</v>
      </c>
      <c r="X27" s="750">
        <f t="shared" si="9"/>
        <v>182</v>
      </c>
      <c r="Y27" s="761"/>
      <c r="Z27" s="793">
        <f t="shared" si="10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46219</v>
      </c>
      <c r="I28" s="624">
        <f t="shared" ca="1" si="2"/>
        <v>89</v>
      </c>
      <c r="J28" s="625">
        <v>3</v>
      </c>
      <c r="K28" s="791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3"/>
        <v>91</v>
      </c>
      <c r="S28" s="631">
        <f t="shared" si="4"/>
        <v>0</v>
      </c>
      <c r="T28" s="631">
        <f t="shared" si="5"/>
        <v>0</v>
      </c>
      <c r="U28" s="640">
        <f t="shared" si="6"/>
        <v>0</v>
      </c>
      <c r="V28" s="640">
        <f t="shared" si="7"/>
        <v>91</v>
      </c>
      <c r="W28" s="745">
        <f t="shared" si="8"/>
        <v>0</v>
      </c>
      <c r="X28" s="750">
        <f t="shared" si="9"/>
        <v>182</v>
      </c>
      <c r="Y28" s="761"/>
      <c r="Z28" s="793">
        <f t="shared" si="10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46220</v>
      </c>
      <c r="I29" s="624">
        <f t="shared" ca="1" si="2"/>
        <v>88</v>
      </c>
      <c r="J29" s="625">
        <v>1</v>
      </c>
      <c r="K29" s="791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3"/>
        <v>70</v>
      </c>
      <c r="S29" s="640">
        <f t="shared" si="4"/>
        <v>0</v>
      </c>
      <c r="T29" s="640">
        <f t="shared" si="5"/>
        <v>0</v>
      </c>
      <c r="U29" s="640">
        <f t="shared" si="6"/>
        <v>0</v>
      </c>
      <c r="V29" s="640">
        <f t="shared" si="7"/>
        <v>70</v>
      </c>
      <c r="W29" s="745">
        <f t="shared" si="8"/>
        <v>0</v>
      </c>
      <c r="X29" s="750">
        <f t="shared" si="9"/>
        <v>140</v>
      </c>
      <c r="Y29" s="761"/>
      <c r="Z29" s="793">
        <f t="shared" si="10"/>
        <v>0</v>
      </c>
      <c r="AB29" s="591"/>
      <c r="AC29" s="359"/>
      <c r="AD29" s="597" t="s">
        <v>372</v>
      </c>
      <c r="AE29" s="761">
        <v>8350</v>
      </c>
      <c r="AF29" s="761">
        <v>8000</v>
      </c>
      <c r="AG29" s="761">
        <v>8750</v>
      </c>
      <c r="AH29" s="761">
        <v>8350</v>
      </c>
      <c r="AI29" s="761">
        <v>8250</v>
      </c>
    </row>
    <row r="30" spans="1:35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46220</v>
      </c>
      <c r="I30" s="624">
        <f t="shared" ca="1" si="2"/>
        <v>88</v>
      </c>
      <c r="J30" s="625">
        <v>1</v>
      </c>
      <c r="K30" s="791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3"/>
        <v>28</v>
      </c>
      <c r="S30" s="631">
        <f t="shared" si="4"/>
        <v>0</v>
      </c>
      <c r="T30" s="631">
        <f t="shared" si="5"/>
        <v>0</v>
      </c>
      <c r="U30" s="640">
        <f t="shared" si="6"/>
        <v>0</v>
      </c>
      <c r="V30" s="640">
        <f t="shared" si="7"/>
        <v>28</v>
      </c>
      <c r="W30" s="745">
        <f t="shared" si="8"/>
        <v>0</v>
      </c>
      <c r="X30" s="750">
        <f t="shared" si="9"/>
        <v>56</v>
      </c>
      <c r="Y30" s="761"/>
      <c r="Z30" s="793">
        <f t="shared" si="10"/>
        <v>0</v>
      </c>
      <c r="AB30" s="591"/>
      <c r="AC30" s="359"/>
      <c r="AD30" s="597" t="s">
        <v>373</v>
      </c>
      <c r="AE30" s="761">
        <v>8050</v>
      </c>
      <c r="AF30" s="761">
        <v>0</v>
      </c>
      <c r="AG30" s="761">
        <v>0</v>
      </c>
      <c r="AH30" s="761">
        <v>0</v>
      </c>
      <c r="AI30" s="761">
        <v>0</v>
      </c>
    </row>
    <row r="31" spans="1:35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1"/>
        <v>154</v>
      </c>
      <c r="H31" s="623">
        <v>46220</v>
      </c>
      <c r="I31" s="624">
        <f t="shared" ca="1" si="2"/>
        <v>88</v>
      </c>
      <c r="J31" s="625">
        <v>1</v>
      </c>
      <c r="K31" s="791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3"/>
        <v>77</v>
      </c>
      <c r="S31" s="631">
        <f t="shared" si="4"/>
        <v>0</v>
      </c>
      <c r="T31" s="631">
        <f t="shared" si="5"/>
        <v>0</v>
      </c>
      <c r="U31" s="640">
        <f t="shared" si="6"/>
        <v>0</v>
      </c>
      <c r="V31" s="640">
        <f t="shared" si="7"/>
        <v>77</v>
      </c>
      <c r="W31" s="745">
        <f t="shared" si="8"/>
        <v>0</v>
      </c>
      <c r="X31" s="750">
        <f t="shared" si="9"/>
        <v>154</v>
      </c>
      <c r="Y31" s="761"/>
      <c r="Z31" s="793">
        <f t="shared" si="10"/>
        <v>0</v>
      </c>
      <c r="AB31" s="599"/>
      <c r="AC31" s="368"/>
      <c r="AD31" s="600" t="s">
        <v>375</v>
      </c>
      <c r="AE31" s="761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46219</v>
      </c>
      <c r="I32" s="624">
        <f t="shared" ca="1" si="2"/>
        <v>89</v>
      </c>
      <c r="J32" s="625">
        <v>3</v>
      </c>
      <c r="K32" s="791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3"/>
        <v>63</v>
      </c>
      <c r="S32" s="631">
        <f t="shared" si="4"/>
        <v>0</v>
      </c>
      <c r="T32" s="631">
        <f t="shared" si="5"/>
        <v>0</v>
      </c>
      <c r="U32" s="640">
        <f t="shared" si="6"/>
        <v>63</v>
      </c>
      <c r="V32" s="640">
        <f t="shared" si="7"/>
        <v>0</v>
      </c>
      <c r="W32" s="745">
        <f t="shared" si="8"/>
        <v>0</v>
      </c>
      <c r="X32" s="750">
        <f t="shared" si="9"/>
        <v>126</v>
      </c>
      <c r="Y32" s="761"/>
      <c r="Z32" s="793">
        <f t="shared" si="10"/>
        <v>0</v>
      </c>
    </row>
    <row r="33" spans="1:39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46218</v>
      </c>
      <c r="I33" s="624">
        <f t="shared" ca="1" si="2"/>
        <v>90</v>
      </c>
      <c r="J33" s="625">
        <v>2</v>
      </c>
      <c r="K33" s="791" t="str">
        <f>VLOOKUP(J33,Secteurs!$A$2:$C$4,3)</f>
        <v>Félix OVOURA</v>
      </c>
      <c r="L33" s="470"/>
      <c r="M33" s="471"/>
      <c r="N33" s="471"/>
      <c r="O33" s="471"/>
      <c r="P33" s="471">
        <v>1</v>
      </c>
      <c r="Q33" s="472"/>
      <c r="R33" s="630">
        <f t="shared" si="3"/>
        <v>0</v>
      </c>
      <c r="S33" s="631">
        <f t="shared" si="4"/>
        <v>0</v>
      </c>
      <c r="T33" s="631">
        <f t="shared" si="5"/>
        <v>0</v>
      </c>
      <c r="U33" s="640">
        <f t="shared" si="6"/>
        <v>0</v>
      </c>
      <c r="V33" s="640">
        <f t="shared" si="7"/>
        <v>238</v>
      </c>
      <c r="W33" s="745">
        <f t="shared" si="8"/>
        <v>0</v>
      </c>
      <c r="X33" s="750">
        <f t="shared" si="9"/>
        <v>238</v>
      </c>
      <c r="Y33" s="761"/>
      <c r="Z33" s="793">
        <f t="shared" si="10"/>
        <v>0</v>
      </c>
      <c r="AB33" s="903" t="s">
        <v>400</v>
      </c>
      <c r="AC33" s="904"/>
      <c r="AD33" s="904"/>
      <c r="AE33" s="904"/>
      <c r="AF33" s="904"/>
      <c r="AG33" s="904"/>
      <c r="AH33" s="904"/>
      <c r="AI33" s="904"/>
      <c r="AJ33" s="904"/>
      <c r="AK33" s="904"/>
      <c r="AL33" s="904"/>
      <c r="AM33" s="904"/>
    </row>
    <row r="34" spans="1:39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ref="G34:G65" si="13">F34*7</f>
        <v>252</v>
      </c>
      <c r="H34" s="424">
        <v>46218</v>
      </c>
      <c r="I34" s="624">
        <f t="shared" ref="I34:I65" ca="1" si="14">+IF(A34=1,(+TODAY())-H34,"Sans objet")</f>
        <v>90</v>
      </c>
      <c r="J34" s="625">
        <v>2</v>
      </c>
      <c r="K34" s="791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ref="R34:R65" si="15">+$G34*L34</f>
        <v>126</v>
      </c>
      <c r="S34" s="631">
        <f t="shared" ref="S34:S65" si="16">+$G34*M34</f>
        <v>0</v>
      </c>
      <c r="T34" s="631">
        <f t="shared" ref="T34:T65" si="17">+$G34*N34</f>
        <v>0</v>
      </c>
      <c r="U34" s="640">
        <f t="shared" ref="U34:U65" si="18">+$G34*O34</f>
        <v>0</v>
      </c>
      <c r="V34" s="640">
        <f t="shared" ref="V34:V65" si="19">+$G34*P34</f>
        <v>126</v>
      </c>
      <c r="W34" s="745">
        <f t="shared" ref="W34:W65" si="20">+$G34*Q34</f>
        <v>0</v>
      </c>
      <c r="X34" s="750">
        <f t="shared" ref="X34:X65" si="21">SUM(R34:W34)</f>
        <v>252</v>
      </c>
      <c r="Y34" s="761"/>
      <c r="Z34" s="793">
        <f t="shared" ref="Z34:Z65" si="22">+X34-G34</f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77" t="s">
        <v>620</v>
      </c>
      <c r="AM34" s="769" t="s">
        <v>628</v>
      </c>
    </row>
    <row r="35" spans="1:39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46217</v>
      </c>
      <c r="I35" s="624">
        <f t="shared" ca="1" si="14"/>
        <v>91</v>
      </c>
      <c r="J35" s="625">
        <v>3</v>
      </c>
      <c r="K35" s="791" t="str">
        <f>VLOOKUP(J35,Secteurs!$A$2:$C$4,3)</f>
        <v>Armel SOKAMBA</v>
      </c>
      <c r="L35" s="470">
        <v>0.75</v>
      </c>
      <c r="M35" s="471"/>
      <c r="N35" s="471">
        <v>0.25</v>
      </c>
      <c r="O35" s="471"/>
      <c r="P35" s="471"/>
      <c r="Q35" s="472"/>
      <c r="R35" s="630">
        <f t="shared" si="15"/>
        <v>115.5</v>
      </c>
      <c r="S35" s="631">
        <f t="shared" si="16"/>
        <v>0</v>
      </c>
      <c r="T35" s="631">
        <f t="shared" si="17"/>
        <v>38.5</v>
      </c>
      <c r="U35" s="640">
        <f t="shared" si="18"/>
        <v>0</v>
      </c>
      <c r="V35" s="640">
        <f t="shared" si="19"/>
        <v>0</v>
      </c>
      <c r="W35" s="745">
        <f t="shared" si="20"/>
        <v>0</v>
      </c>
      <c r="X35" s="750">
        <f t="shared" si="21"/>
        <v>154</v>
      </c>
      <c r="Y35" s="761"/>
      <c r="Z35" s="793">
        <f t="shared" si="22"/>
        <v>0</v>
      </c>
      <c r="AA35" s="590" t="s">
        <v>410</v>
      </c>
      <c r="AB35" s="760">
        <v>28500</v>
      </c>
      <c r="AC35" s="760">
        <v>29000</v>
      </c>
      <c r="AD35" s="760">
        <v>28000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29500</v>
      </c>
      <c r="AL35" s="778">
        <v>28000</v>
      </c>
      <c r="AM35" s="779">
        <v>29000</v>
      </c>
    </row>
    <row r="36" spans="1:39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46218</v>
      </c>
      <c r="I36" s="624">
        <f t="shared" ca="1" si="14"/>
        <v>90</v>
      </c>
      <c r="J36" s="625">
        <v>3</v>
      </c>
      <c r="K36" s="791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15"/>
        <v>49</v>
      </c>
      <c r="S36" s="631">
        <f t="shared" si="16"/>
        <v>0</v>
      </c>
      <c r="T36" s="631">
        <f t="shared" si="17"/>
        <v>0</v>
      </c>
      <c r="U36" s="640">
        <f t="shared" si="18"/>
        <v>0</v>
      </c>
      <c r="V36" s="640">
        <f t="shared" si="19"/>
        <v>0</v>
      </c>
      <c r="W36" s="745">
        <f t="shared" si="20"/>
        <v>0</v>
      </c>
      <c r="X36" s="750">
        <f t="shared" si="21"/>
        <v>49</v>
      </c>
      <c r="Y36" s="761"/>
      <c r="Z36" s="793">
        <f t="shared" si="22"/>
        <v>0</v>
      </c>
      <c r="AA36" s="801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80" t="s">
        <v>28</v>
      </c>
      <c r="AM36" s="768"/>
    </row>
    <row r="37" spans="1:39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23</v>
      </c>
      <c r="G37" s="622">
        <f t="shared" si="13"/>
        <v>161</v>
      </c>
      <c r="H37" s="424">
        <v>46218</v>
      </c>
      <c r="I37" s="624">
        <f t="shared" ca="1" si="14"/>
        <v>90</v>
      </c>
      <c r="J37" s="625">
        <v>2</v>
      </c>
      <c r="K37" s="791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15"/>
        <v>0</v>
      </c>
      <c r="S37" s="631">
        <f t="shared" si="16"/>
        <v>0</v>
      </c>
      <c r="T37" s="631">
        <f t="shared" si="17"/>
        <v>0</v>
      </c>
      <c r="U37" s="640">
        <f t="shared" si="18"/>
        <v>0</v>
      </c>
      <c r="V37" s="640">
        <f t="shared" si="19"/>
        <v>0</v>
      </c>
      <c r="W37" s="745">
        <f t="shared" si="20"/>
        <v>161</v>
      </c>
      <c r="X37" s="750">
        <f t="shared" si="21"/>
        <v>161</v>
      </c>
      <c r="Y37" s="761"/>
      <c r="Z37" s="793">
        <f t="shared" si="22"/>
        <v>0</v>
      </c>
      <c r="AA37" s="797"/>
    </row>
    <row r="38" spans="1:39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46213</v>
      </c>
      <c r="I38" s="624">
        <f t="shared" ca="1" si="14"/>
        <v>95</v>
      </c>
      <c r="J38" s="625">
        <v>2</v>
      </c>
      <c r="K38" s="791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15"/>
        <v>70</v>
      </c>
      <c r="S38" s="631">
        <f t="shared" si="16"/>
        <v>0</v>
      </c>
      <c r="T38" s="631">
        <f t="shared" si="17"/>
        <v>0</v>
      </c>
      <c r="U38" s="640">
        <f t="shared" si="18"/>
        <v>0</v>
      </c>
      <c r="V38" s="640">
        <f t="shared" si="19"/>
        <v>0</v>
      </c>
      <c r="W38" s="745">
        <f t="shared" si="20"/>
        <v>0</v>
      </c>
      <c r="X38" s="750">
        <f t="shared" si="21"/>
        <v>70</v>
      </c>
      <c r="Y38" s="761"/>
      <c r="Z38" s="793">
        <f t="shared" si="22"/>
        <v>0</v>
      </c>
      <c r="AA38" s="79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9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424">
        <v>46218</v>
      </c>
      <c r="I39" s="624">
        <f t="shared" ca="1" si="14"/>
        <v>90</v>
      </c>
      <c r="J39" s="625">
        <v>1</v>
      </c>
      <c r="K39" s="791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15"/>
        <v>35</v>
      </c>
      <c r="S39" s="640">
        <f t="shared" si="16"/>
        <v>0</v>
      </c>
      <c r="T39" s="640">
        <f t="shared" si="17"/>
        <v>0</v>
      </c>
      <c r="U39" s="640">
        <f t="shared" si="18"/>
        <v>0</v>
      </c>
      <c r="V39" s="640">
        <f t="shared" si="19"/>
        <v>0</v>
      </c>
      <c r="W39" s="745">
        <f t="shared" si="20"/>
        <v>0</v>
      </c>
      <c r="X39" s="750">
        <f t="shared" si="21"/>
        <v>35</v>
      </c>
      <c r="Y39" s="761"/>
      <c r="Z39" s="793">
        <f t="shared" si="22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9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46219</v>
      </c>
      <c r="I40" s="624">
        <f t="shared" ca="1" si="14"/>
        <v>89</v>
      </c>
      <c r="J40" s="625">
        <v>2</v>
      </c>
      <c r="K40" s="791" t="str">
        <f>VLOOKUP(J40,Secteurs!$A$2:$C$4,3)</f>
        <v>Félix OVOURA</v>
      </c>
      <c r="L40" s="470"/>
      <c r="M40" s="471"/>
      <c r="N40" s="471"/>
      <c r="O40" s="471"/>
      <c r="P40" s="471">
        <v>1</v>
      </c>
      <c r="Q40" s="472"/>
      <c r="R40" s="630">
        <f t="shared" si="15"/>
        <v>0</v>
      </c>
      <c r="S40" s="631">
        <f t="shared" si="16"/>
        <v>0</v>
      </c>
      <c r="T40" s="631">
        <f t="shared" si="17"/>
        <v>0</v>
      </c>
      <c r="U40" s="640">
        <f t="shared" si="18"/>
        <v>0</v>
      </c>
      <c r="V40" s="640">
        <f t="shared" si="19"/>
        <v>42</v>
      </c>
      <c r="W40" s="745">
        <f t="shared" si="20"/>
        <v>0</v>
      </c>
      <c r="X40" s="750">
        <f t="shared" si="21"/>
        <v>42</v>
      </c>
      <c r="Y40" s="761"/>
      <c r="Z40" s="793">
        <f t="shared" si="22"/>
        <v>0</v>
      </c>
    </row>
    <row r="41" spans="1:39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46220</v>
      </c>
      <c r="I41" s="624">
        <f t="shared" ca="1" si="14"/>
        <v>88</v>
      </c>
      <c r="J41" s="625">
        <v>1</v>
      </c>
      <c r="K41" s="791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15"/>
        <v>0</v>
      </c>
      <c r="S41" s="640">
        <f t="shared" si="16"/>
        <v>0</v>
      </c>
      <c r="T41" s="640">
        <f t="shared" si="17"/>
        <v>0</v>
      </c>
      <c r="U41" s="640">
        <f t="shared" si="18"/>
        <v>0</v>
      </c>
      <c r="V41" s="640">
        <f t="shared" si="19"/>
        <v>0</v>
      </c>
      <c r="W41" s="745">
        <f t="shared" si="20"/>
        <v>91</v>
      </c>
      <c r="X41" s="750">
        <f t="shared" si="21"/>
        <v>91</v>
      </c>
      <c r="Y41" s="761"/>
      <c r="Z41" s="793">
        <f t="shared" si="22"/>
        <v>0</v>
      </c>
    </row>
    <row r="42" spans="1:39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46218</v>
      </c>
      <c r="I42" s="624">
        <f t="shared" ca="1" si="14"/>
        <v>90</v>
      </c>
      <c r="J42" s="625">
        <v>3</v>
      </c>
      <c r="K42" s="791" t="str">
        <f>VLOOKUP(J42,Secteurs!$A$2:$C$4,3)</f>
        <v>Armel SOKAMBA</v>
      </c>
      <c r="L42" s="470"/>
      <c r="M42" s="471"/>
      <c r="N42" s="471">
        <v>0.25</v>
      </c>
      <c r="O42" s="471">
        <v>0.25</v>
      </c>
      <c r="P42" s="471">
        <v>0.25</v>
      </c>
      <c r="Q42" s="472">
        <v>0.25</v>
      </c>
      <c r="R42" s="630">
        <f t="shared" si="15"/>
        <v>0</v>
      </c>
      <c r="S42" s="631">
        <f t="shared" si="16"/>
        <v>0</v>
      </c>
      <c r="T42" s="631">
        <f t="shared" si="17"/>
        <v>105</v>
      </c>
      <c r="U42" s="640">
        <f t="shared" si="18"/>
        <v>105</v>
      </c>
      <c r="V42" s="640">
        <f t="shared" si="19"/>
        <v>105</v>
      </c>
      <c r="W42" s="745">
        <f t="shared" si="20"/>
        <v>105</v>
      </c>
      <c r="X42" s="750">
        <f t="shared" si="21"/>
        <v>420</v>
      </c>
      <c r="Y42" s="761"/>
      <c r="Z42" s="793">
        <f t="shared" si="22"/>
        <v>0</v>
      </c>
    </row>
    <row r="43" spans="1:39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46218</v>
      </c>
      <c r="I43" s="624">
        <f t="shared" ca="1" si="14"/>
        <v>90</v>
      </c>
      <c r="J43" s="625">
        <v>3</v>
      </c>
      <c r="K43" s="791" t="str">
        <f>VLOOKUP(J43,Secteurs!$A$2:$C$4,3)</f>
        <v>Armel SOKAMBA</v>
      </c>
      <c r="L43" s="470">
        <v>0.5</v>
      </c>
      <c r="M43" s="471"/>
      <c r="N43" s="471">
        <v>0.25</v>
      </c>
      <c r="O43" s="471"/>
      <c r="P43" s="471"/>
      <c r="Q43" s="472">
        <v>0.25</v>
      </c>
      <c r="R43" s="630">
        <f t="shared" si="15"/>
        <v>161</v>
      </c>
      <c r="S43" s="631">
        <f t="shared" si="16"/>
        <v>0</v>
      </c>
      <c r="T43" s="631">
        <f t="shared" si="17"/>
        <v>80.5</v>
      </c>
      <c r="U43" s="640">
        <f t="shared" si="18"/>
        <v>0</v>
      </c>
      <c r="V43" s="640">
        <f t="shared" si="19"/>
        <v>0</v>
      </c>
      <c r="W43" s="745">
        <f t="shared" si="20"/>
        <v>80.5</v>
      </c>
      <c r="X43" s="750">
        <f t="shared" si="21"/>
        <v>322</v>
      </c>
      <c r="Y43" s="761"/>
      <c r="Z43" s="793">
        <f t="shared" si="22"/>
        <v>0</v>
      </c>
    </row>
    <row r="44" spans="1:39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46219</v>
      </c>
      <c r="I44" s="624">
        <f t="shared" ca="1" si="14"/>
        <v>89</v>
      </c>
      <c r="J44" s="625">
        <v>3</v>
      </c>
      <c r="K44" s="791" t="str">
        <f>VLOOKUP(J44,Secteurs!$A$2:$C$4,3)</f>
        <v>Armel SOKAMBA</v>
      </c>
      <c r="L44" s="470"/>
      <c r="M44" s="471"/>
      <c r="N44" s="471">
        <v>0.5</v>
      </c>
      <c r="O44" s="471"/>
      <c r="P44" s="471">
        <v>0.5</v>
      </c>
      <c r="Q44" s="472"/>
      <c r="R44" s="630">
        <f t="shared" si="15"/>
        <v>0</v>
      </c>
      <c r="S44" s="631">
        <f t="shared" si="16"/>
        <v>0</v>
      </c>
      <c r="T44" s="631">
        <f t="shared" si="17"/>
        <v>140</v>
      </c>
      <c r="U44" s="640">
        <f t="shared" si="18"/>
        <v>0</v>
      </c>
      <c r="V44" s="640">
        <f t="shared" si="19"/>
        <v>140</v>
      </c>
      <c r="W44" s="745">
        <f t="shared" si="20"/>
        <v>0</v>
      </c>
      <c r="X44" s="750">
        <f t="shared" si="21"/>
        <v>280</v>
      </c>
      <c r="Y44" s="761"/>
      <c r="Z44" s="793">
        <f t="shared" si="22"/>
        <v>0</v>
      </c>
    </row>
    <row r="45" spans="1:39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46219</v>
      </c>
      <c r="I45" s="624">
        <f t="shared" ca="1" si="14"/>
        <v>89</v>
      </c>
      <c r="J45" s="625">
        <v>3</v>
      </c>
      <c r="K45" s="791" t="str">
        <f>VLOOKUP(J45,Secteurs!$A$2:$C$4,3)</f>
        <v>Armel SOKAMBA</v>
      </c>
      <c r="L45" s="470">
        <v>0.25</v>
      </c>
      <c r="M45" s="471"/>
      <c r="N45" s="471"/>
      <c r="O45" s="471">
        <v>0.5</v>
      </c>
      <c r="P45" s="471"/>
      <c r="Q45" s="472">
        <v>0.25</v>
      </c>
      <c r="R45" s="630">
        <f t="shared" si="15"/>
        <v>35</v>
      </c>
      <c r="S45" s="631">
        <f t="shared" si="16"/>
        <v>0</v>
      </c>
      <c r="T45" s="631">
        <f t="shared" si="17"/>
        <v>0</v>
      </c>
      <c r="U45" s="640">
        <f t="shared" si="18"/>
        <v>70</v>
      </c>
      <c r="V45" s="640">
        <f t="shared" si="19"/>
        <v>0</v>
      </c>
      <c r="W45" s="745">
        <f t="shared" si="20"/>
        <v>35</v>
      </c>
      <c r="X45" s="750">
        <f t="shared" si="21"/>
        <v>140</v>
      </c>
      <c r="Y45" s="761"/>
      <c r="Z45" s="793">
        <f t="shared" si="22"/>
        <v>0</v>
      </c>
      <c r="AA45" s="797"/>
      <c r="AB45" s="107"/>
      <c r="AC45" s="107"/>
      <c r="AD45" s="536"/>
      <c r="AE45" s="107"/>
      <c r="AF45" s="107"/>
      <c r="AG45" s="107"/>
      <c r="AH45" s="107"/>
      <c r="AI45" s="107"/>
    </row>
    <row r="46" spans="1:39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46218</v>
      </c>
      <c r="I46" s="624">
        <f t="shared" ca="1" si="14"/>
        <v>90</v>
      </c>
      <c r="J46" s="625">
        <v>3</v>
      </c>
      <c r="K46" s="791" t="str">
        <f>VLOOKUP(J46,Secteurs!$A$2:$C$4,3)</f>
        <v>Armel SOKAMBA</v>
      </c>
      <c r="L46" s="470"/>
      <c r="M46" s="471"/>
      <c r="N46" s="471">
        <v>0.25</v>
      </c>
      <c r="O46" s="471"/>
      <c r="P46" s="471">
        <v>0.25</v>
      </c>
      <c r="Q46" s="472">
        <v>0.5</v>
      </c>
      <c r="R46" s="630">
        <f t="shared" si="15"/>
        <v>0</v>
      </c>
      <c r="S46" s="631">
        <f t="shared" si="16"/>
        <v>0</v>
      </c>
      <c r="T46" s="631">
        <f t="shared" si="17"/>
        <v>77</v>
      </c>
      <c r="U46" s="640">
        <f t="shared" si="18"/>
        <v>0</v>
      </c>
      <c r="V46" s="640">
        <f t="shared" si="19"/>
        <v>77</v>
      </c>
      <c r="W46" s="745">
        <f t="shared" si="20"/>
        <v>154</v>
      </c>
      <c r="X46" s="750">
        <f t="shared" si="21"/>
        <v>308</v>
      </c>
      <c r="Y46" s="761"/>
      <c r="Z46" s="793">
        <f t="shared" si="22"/>
        <v>0</v>
      </c>
      <c r="AA46" s="797"/>
      <c r="AB46" s="107"/>
      <c r="AC46" s="107"/>
      <c r="AD46" s="536"/>
      <c r="AE46" s="107"/>
      <c r="AF46" s="107"/>
      <c r="AG46" s="107"/>
      <c r="AH46" s="107"/>
      <c r="AI46" s="107"/>
    </row>
    <row r="47" spans="1:39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46219</v>
      </c>
      <c r="I47" s="624">
        <f t="shared" ca="1" si="14"/>
        <v>89</v>
      </c>
      <c r="J47" s="625">
        <v>1</v>
      </c>
      <c r="K47" s="791" t="str">
        <f>VLOOKUP(J47,Secteurs!$A$2:$C$4,3)</f>
        <v>Alexis MABOUNDA</v>
      </c>
      <c r="L47" s="470"/>
      <c r="M47" s="471"/>
      <c r="N47" s="471"/>
      <c r="O47" s="471">
        <v>0.5</v>
      </c>
      <c r="P47" s="471"/>
      <c r="Q47" s="472">
        <v>0.5</v>
      </c>
      <c r="R47" s="752">
        <f t="shared" si="15"/>
        <v>0</v>
      </c>
      <c r="S47" s="640">
        <f t="shared" si="16"/>
        <v>0</v>
      </c>
      <c r="T47" s="640">
        <f t="shared" si="17"/>
        <v>0</v>
      </c>
      <c r="U47" s="640">
        <f t="shared" si="18"/>
        <v>28</v>
      </c>
      <c r="V47" s="640">
        <f t="shared" si="19"/>
        <v>0</v>
      </c>
      <c r="W47" s="745">
        <f t="shared" si="20"/>
        <v>28</v>
      </c>
      <c r="X47" s="750">
        <f t="shared" si="21"/>
        <v>56</v>
      </c>
      <c r="Y47" s="761"/>
      <c r="Z47" s="793">
        <f t="shared" si="22"/>
        <v>0</v>
      </c>
      <c r="AA47" s="797"/>
      <c r="AB47" s="107"/>
      <c r="AC47" s="107"/>
      <c r="AD47" s="536"/>
      <c r="AE47" s="107"/>
      <c r="AF47" s="107"/>
      <c r="AG47" s="107"/>
      <c r="AH47" s="107"/>
      <c r="AI47" s="107"/>
    </row>
    <row r="48" spans="1:39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14</v>
      </c>
      <c r="G48" s="622">
        <f t="shared" si="13"/>
        <v>98</v>
      </c>
      <c r="H48" s="623">
        <v>46219</v>
      </c>
      <c r="I48" s="624">
        <f t="shared" ca="1" si="14"/>
        <v>89</v>
      </c>
      <c r="J48" s="625">
        <v>1</v>
      </c>
      <c r="K48" s="791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15"/>
        <v>0</v>
      </c>
      <c r="S48" s="631">
        <f t="shared" si="16"/>
        <v>0</v>
      </c>
      <c r="T48" s="631">
        <f t="shared" si="17"/>
        <v>0</v>
      </c>
      <c r="U48" s="640">
        <f t="shared" si="18"/>
        <v>49</v>
      </c>
      <c r="V48" s="640">
        <f t="shared" si="19"/>
        <v>0</v>
      </c>
      <c r="W48" s="745">
        <f t="shared" si="20"/>
        <v>49</v>
      </c>
      <c r="X48" s="750">
        <f t="shared" si="21"/>
        <v>98</v>
      </c>
      <c r="Y48" s="761"/>
      <c r="Z48" s="793">
        <f t="shared" si="22"/>
        <v>0</v>
      </c>
      <c r="AA48" s="79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46217</v>
      </c>
      <c r="I49" s="624">
        <f t="shared" ca="1" si="14"/>
        <v>91</v>
      </c>
      <c r="J49" s="625">
        <v>2</v>
      </c>
      <c r="K49" s="791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15"/>
        <v>0</v>
      </c>
      <c r="S49" s="631">
        <f t="shared" si="16"/>
        <v>0</v>
      </c>
      <c r="T49" s="631">
        <f t="shared" si="17"/>
        <v>0</v>
      </c>
      <c r="U49" s="640">
        <f t="shared" si="18"/>
        <v>42</v>
      </c>
      <c r="V49" s="640">
        <f t="shared" si="19"/>
        <v>0</v>
      </c>
      <c r="W49" s="745">
        <f t="shared" si="20"/>
        <v>42</v>
      </c>
      <c r="X49" s="750">
        <f t="shared" si="21"/>
        <v>84</v>
      </c>
      <c r="Y49" s="653"/>
      <c r="Z49" s="793">
        <f t="shared" si="22"/>
        <v>0</v>
      </c>
      <c r="AA49" s="79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424">
        <v>46218</v>
      </c>
      <c r="I50" s="624">
        <f t="shared" ca="1" si="14"/>
        <v>90</v>
      </c>
      <c r="J50" s="625">
        <v>1</v>
      </c>
      <c r="K50" s="791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15"/>
        <v>0</v>
      </c>
      <c r="S50" s="631">
        <f t="shared" si="16"/>
        <v>0</v>
      </c>
      <c r="T50" s="631">
        <f t="shared" si="17"/>
        <v>0</v>
      </c>
      <c r="U50" s="640">
        <f t="shared" si="18"/>
        <v>91</v>
      </c>
      <c r="V50" s="640">
        <f t="shared" si="19"/>
        <v>0</v>
      </c>
      <c r="W50" s="745">
        <f t="shared" si="20"/>
        <v>91</v>
      </c>
      <c r="X50" s="750">
        <f t="shared" si="21"/>
        <v>182</v>
      </c>
      <c r="Y50" s="761"/>
      <c r="Z50" s="793">
        <f t="shared" si="22"/>
        <v>0</v>
      </c>
      <c r="AA50" s="79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46219</v>
      </c>
      <c r="I51" s="624">
        <f t="shared" ca="1" si="14"/>
        <v>89</v>
      </c>
      <c r="J51" s="625">
        <v>3</v>
      </c>
      <c r="K51" s="791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15"/>
        <v>0</v>
      </c>
      <c r="S51" s="631">
        <f t="shared" si="16"/>
        <v>0</v>
      </c>
      <c r="T51" s="631">
        <f t="shared" si="17"/>
        <v>0</v>
      </c>
      <c r="U51" s="640">
        <f t="shared" si="18"/>
        <v>56</v>
      </c>
      <c r="V51" s="640">
        <f t="shared" si="19"/>
        <v>0</v>
      </c>
      <c r="W51" s="745">
        <f t="shared" si="20"/>
        <v>56</v>
      </c>
      <c r="X51" s="750">
        <f t="shared" si="21"/>
        <v>112</v>
      </c>
      <c r="Y51" s="761"/>
      <c r="Z51" s="793">
        <f t="shared" si="22"/>
        <v>0</v>
      </c>
      <c r="AA51" s="79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46219</v>
      </c>
      <c r="I52" s="624">
        <f t="shared" ca="1" si="14"/>
        <v>89</v>
      </c>
      <c r="J52" s="625">
        <v>3</v>
      </c>
      <c r="K52" s="791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15"/>
        <v>0</v>
      </c>
      <c r="S52" s="631">
        <f t="shared" si="16"/>
        <v>45.5</v>
      </c>
      <c r="T52" s="631">
        <f t="shared" si="17"/>
        <v>0</v>
      </c>
      <c r="U52" s="640">
        <f t="shared" si="18"/>
        <v>45.5</v>
      </c>
      <c r="V52" s="640">
        <f t="shared" si="19"/>
        <v>0</v>
      </c>
      <c r="W52" s="745">
        <f t="shared" si="20"/>
        <v>91</v>
      </c>
      <c r="X52" s="750">
        <f t="shared" si="21"/>
        <v>182</v>
      </c>
      <c r="Y52" s="761"/>
      <c r="Z52" s="793">
        <f t="shared" si="22"/>
        <v>0</v>
      </c>
      <c r="AA52" s="79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175</v>
      </c>
      <c r="J53" s="625">
        <v>3</v>
      </c>
      <c r="K53" s="791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15"/>
        <v>31.5</v>
      </c>
      <c r="S53" s="631">
        <f t="shared" si="16"/>
        <v>0</v>
      </c>
      <c r="T53" s="631">
        <f t="shared" si="17"/>
        <v>31.5</v>
      </c>
      <c r="U53" s="640">
        <f t="shared" si="18"/>
        <v>0</v>
      </c>
      <c r="V53" s="640">
        <f t="shared" si="19"/>
        <v>63</v>
      </c>
      <c r="W53" s="745">
        <f t="shared" si="20"/>
        <v>0</v>
      </c>
      <c r="X53" s="750">
        <f t="shared" si="21"/>
        <v>126</v>
      </c>
      <c r="Y53" s="761"/>
      <c r="Z53" s="793">
        <f t="shared" si="22"/>
        <v>0</v>
      </c>
      <c r="AA53" s="79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46218</v>
      </c>
      <c r="I54" s="624">
        <f t="shared" ca="1" si="14"/>
        <v>90</v>
      </c>
      <c r="J54" s="625">
        <v>2</v>
      </c>
      <c r="K54" s="791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15"/>
        <v>0</v>
      </c>
      <c r="S54" s="631">
        <f t="shared" si="16"/>
        <v>0</v>
      </c>
      <c r="T54" s="631">
        <f t="shared" si="17"/>
        <v>0</v>
      </c>
      <c r="U54" s="640">
        <f t="shared" si="18"/>
        <v>35</v>
      </c>
      <c r="V54" s="640">
        <f t="shared" si="19"/>
        <v>0</v>
      </c>
      <c r="W54" s="745">
        <f t="shared" si="20"/>
        <v>35</v>
      </c>
      <c r="X54" s="750">
        <f t="shared" si="21"/>
        <v>70</v>
      </c>
      <c r="Y54" s="761"/>
      <c r="Z54" s="793">
        <f t="shared" si="22"/>
        <v>0</v>
      </c>
      <c r="AA54" s="79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46217</v>
      </c>
      <c r="I55" s="624">
        <f t="shared" ca="1" si="14"/>
        <v>91</v>
      </c>
      <c r="J55" s="625">
        <v>2</v>
      </c>
      <c r="K55" s="791" t="str">
        <f>VLOOKUP(J55,Secteurs!$A$2:$C$4,3)</f>
        <v>Félix OVOURA</v>
      </c>
      <c r="L55" s="470"/>
      <c r="M55" s="471">
        <v>0.5</v>
      </c>
      <c r="N55" s="471">
        <v>0.5</v>
      </c>
      <c r="O55" s="471"/>
      <c r="P55" s="471"/>
      <c r="Q55" s="472"/>
      <c r="R55" s="630">
        <f t="shared" si="15"/>
        <v>0</v>
      </c>
      <c r="S55" s="631">
        <f t="shared" si="16"/>
        <v>105</v>
      </c>
      <c r="T55" s="631">
        <f t="shared" si="17"/>
        <v>105</v>
      </c>
      <c r="U55" s="640">
        <f t="shared" si="18"/>
        <v>0</v>
      </c>
      <c r="V55" s="640">
        <f t="shared" si="19"/>
        <v>0</v>
      </c>
      <c r="W55" s="745">
        <f t="shared" si="20"/>
        <v>0</v>
      </c>
      <c r="X55" s="750">
        <f t="shared" si="21"/>
        <v>210</v>
      </c>
      <c r="Y55" s="761"/>
      <c r="Z55" s="793">
        <f t="shared" si="22"/>
        <v>0</v>
      </c>
      <c r="AA55" s="79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46218</v>
      </c>
      <c r="I56" s="624">
        <f t="shared" ca="1" si="14"/>
        <v>90</v>
      </c>
      <c r="J56" s="625">
        <v>2</v>
      </c>
      <c r="K56" s="791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15"/>
        <v>105</v>
      </c>
      <c r="S56" s="631">
        <f t="shared" si="16"/>
        <v>0</v>
      </c>
      <c r="T56" s="631">
        <f t="shared" si="17"/>
        <v>0</v>
      </c>
      <c r="U56" s="640">
        <f t="shared" si="18"/>
        <v>52.5</v>
      </c>
      <c r="V56" s="640">
        <f t="shared" si="19"/>
        <v>0</v>
      </c>
      <c r="W56" s="745">
        <f t="shared" si="20"/>
        <v>52.5</v>
      </c>
      <c r="X56" s="750">
        <f t="shared" si="21"/>
        <v>210</v>
      </c>
      <c r="Y56" s="761"/>
      <c r="Z56" s="793">
        <f t="shared" si="22"/>
        <v>0</v>
      </c>
      <c r="AA56" s="79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46217</v>
      </c>
      <c r="I57" s="624">
        <f t="shared" ca="1" si="14"/>
        <v>91</v>
      </c>
      <c r="J57" s="625">
        <v>3</v>
      </c>
      <c r="K57" s="791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15"/>
        <v>0</v>
      </c>
      <c r="S57" s="631">
        <f t="shared" si="16"/>
        <v>0</v>
      </c>
      <c r="T57" s="631">
        <f t="shared" si="17"/>
        <v>0</v>
      </c>
      <c r="U57" s="640">
        <f t="shared" si="18"/>
        <v>126</v>
      </c>
      <c r="V57" s="640">
        <f t="shared" si="19"/>
        <v>63</v>
      </c>
      <c r="W57" s="745">
        <f t="shared" si="20"/>
        <v>63</v>
      </c>
      <c r="X57" s="750">
        <f t="shared" si="21"/>
        <v>252</v>
      </c>
      <c r="Y57" s="761"/>
      <c r="Z57" s="793">
        <f t="shared" si="22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32</v>
      </c>
      <c r="G58" s="622">
        <f t="shared" si="13"/>
        <v>224</v>
      </c>
      <c r="H58" s="623">
        <v>46220</v>
      </c>
      <c r="I58" s="624">
        <f t="shared" ca="1" si="14"/>
        <v>88</v>
      </c>
      <c r="J58" s="625">
        <v>1</v>
      </c>
      <c r="K58" s="791" t="str">
        <f>VLOOKUP(J58,Secteurs!$A$2:$C$4,3)</f>
        <v>Alexis MABOUNDA</v>
      </c>
      <c r="L58" s="470">
        <v>0.5</v>
      </c>
      <c r="M58" s="471"/>
      <c r="N58" s="471"/>
      <c r="O58" s="471">
        <v>0.5</v>
      </c>
      <c r="P58" s="471"/>
      <c r="Q58" s="472"/>
      <c r="R58" s="752">
        <f t="shared" si="15"/>
        <v>112</v>
      </c>
      <c r="S58" s="640">
        <f t="shared" si="16"/>
        <v>0</v>
      </c>
      <c r="T58" s="640">
        <f t="shared" si="17"/>
        <v>0</v>
      </c>
      <c r="U58" s="640">
        <f t="shared" si="18"/>
        <v>112</v>
      </c>
      <c r="V58" s="640">
        <f t="shared" si="19"/>
        <v>0</v>
      </c>
      <c r="W58" s="745">
        <f t="shared" si="20"/>
        <v>0</v>
      </c>
      <c r="X58" s="750">
        <f t="shared" si="21"/>
        <v>224</v>
      </c>
      <c r="Y58" s="761"/>
      <c r="Z58" s="793">
        <f t="shared" si="22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30</v>
      </c>
      <c r="G59" s="622">
        <f t="shared" si="13"/>
        <v>210</v>
      </c>
      <c r="H59" s="623">
        <v>46220</v>
      </c>
      <c r="I59" s="624">
        <f t="shared" ca="1" si="14"/>
        <v>88</v>
      </c>
      <c r="J59" s="625">
        <v>1</v>
      </c>
      <c r="K59" s="791" t="str">
        <f>VLOOKUP(J59,Secteurs!$A$2:$C$4,3)</f>
        <v>Alexis MABOUNDA</v>
      </c>
      <c r="L59" s="470">
        <v>0.5</v>
      </c>
      <c r="M59" s="471"/>
      <c r="N59" s="471"/>
      <c r="O59" s="471">
        <v>0.5</v>
      </c>
      <c r="P59" s="471"/>
      <c r="Q59" s="472"/>
      <c r="R59" s="630">
        <f t="shared" si="15"/>
        <v>105</v>
      </c>
      <c r="S59" s="631">
        <f t="shared" si="16"/>
        <v>0</v>
      </c>
      <c r="T59" s="631">
        <f t="shared" si="17"/>
        <v>0</v>
      </c>
      <c r="U59" s="640">
        <f t="shared" si="18"/>
        <v>105</v>
      </c>
      <c r="V59" s="640">
        <f t="shared" si="19"/>
        <v>0</v>
      </c>
      <c r="W59" s="745">
        <f t="shared" si="20"/>
        <v>0</v>
      </c>
      <c r="X59" s="750">
        <f t="shared" si="21"/>
        <v>210</v>
      </c>
      <c r="Y59" s="761"/>
      <c r="Z59" s="793">
        <f t="shared" si="22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46220</v>
      </c>
      <c r="I60" s="624">
        <f t="shared" ca="1" si="14"/>
        <v>88</v>
      </c>
      <c r="J60" s="625">
        <v>1</v>
      </c>
      <c r="K60" s="791" t="str">
        <f>VLOOKUP(J60,Secteurs!$A$2:$C$4,3)</f>
        <v>Alexis MABOUNDA</v>
      </c>
      <c r="L60" s="470">
        <v>0.5</v>
      </c>
      <c r="M60" s="471"/>
      <c r="N60" s="471">
        <v>0.5</v>
      </c>
      <c r="O60" s="471"/>
      <c r="P60" s="471"/>
      <c r="Q60" s="472"/>
      <c r="R60" s="630">
        <f t="shared" si="15"/>
        <v>77</v>
      </c>
      <c r="S60" s="631">
        <f t="shared" si="16"/>
        <v>0</v>
      </c>
      <c r="T60" s="631">
        <f t="shared" si="17"/>
        <v>77</v>
      </c>
      <c r="U60" s="640">
        <f t="shared" si="18"/>
        <v>0</v>
      </c>
      <c r="V60" s="640">
        <f t="shared" si="19"/>
        <v>0</v>
      </c>
      <c r="W60" s="745">
        <f t="shared" si="20"/>
        <v>0</v>
      </c>
      <c r="X60" s="750">
        <f t="shared" si="21"/>
        <v>154</v>
      </c>
      <c r="Y60" s="761"/>
      <c r="Z60" s="793">
        <f t="shared" si="22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30</v>
      </c>
      <c r="G61" s="622">
        <f t="shared" si="13"/>
        <v>210</v>
      </c>
      <c r="H61" s="623">
        <v>46220</v>
      </c>
      <c r="I61" s="624">
        <f t="shared" ca="1" si="14"/>
        <v>88</v>
      </c>
      <c r="J61" s="625">
        <v>1</v>
      </c>
      <c r="K61" s="791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15"/>
        <v>0</v>
      </c>
      <c r="S61" s="631">
        <f t="shared" si="16"/>
        <v>0</v>
      </c>
      <c r="T61" s="631">
        <f t="shared" si="17"/>
        <v>105</v>
      </c>
      <c r="U61" s="640">
        <f t="shared" si="18"/>
        <v>0</v>
      </c>
      <c r="V61" s="640">
        <f t="shared" si="19"/>
        <v>52.5</v>
      </c>
      <c r="W61" s="745">
        <f t="shared" si="20"/>
        <v>52.5</v>
      </c>
      <c r="X61" s="750">
        <f t="shared" si="21"/>
        <v>210</v>
      </c>
      <c r="Y61" s="761"/>
      <c r="Z61" s="793">
        <f t="shared" si="22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46219</v>
      </c>
      <c r="I62" s="624">
        <f t="shared" ca="1" si="14"/>
        <v>89</v>
      </c>
      <c r="J62" s="625">
        <v>1</v>
      </c>
      <c r="K62" s="791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15"/>
        <v>0</v>
      </c>
      <c r="S62" s="631">
        <f t="shared" si="16"/>
        <v>0</v>
      </c>
      <c r="T62" s="631">
        <f t="shared" si="17"/>
        <v>126</v>
      </c>
      <c r="U62" s="640">
        <f t="shared" si="18"/>
        <v>0</v>
      </c>
      <c r="V62" s="640">
        <f t="shared" si="19"/>
        <v>0</v>
      </c>
      <c r="W62" s="745">
        <f t="shared" si="20"/>
        <v>126</v>
      </c>
      <c r="X62" s="750">
        <f t="shared" si="21"/>
        <v>252</v>
      </c>
      <c r="Y62" s="761"/>
      <c r="Z62" s="793">
        <f t="shared" si="22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46220</v>
      </c>
      <c r="I63" s="624">
        <f t="shared" ca="1" si="14"/>
        <v>88</v>
      </c>
      <c r="J63" s="625">
        <v>1</v>
      </c>
      <c r="K63" s="791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15"/>
        <v>0</v>
      </c>
      <c r="S63" s="631">
        <f t="shared" si="16"/>
        <v>0</v>
      </c>
      <c r="T63" s="631">
        <f t="shared" si="17"/>
        <v>91</v>
      </c>
      <c r="U63" s="640">
        <f t="shared" si="18"/>
        <v>0</v>
      </c>
      <c r="V63" s="640">
        <f t="shared" si="19"/>
        <v>0</v>
      </c>
      <c r="W63" s="745">
        <f t="shared" si="20"/>
        <v>91</v>
      </c>
      <c r="X63" s="750">
        <f t="shared" si="21"/>
        <v>182</v>
      </c>
      <c r="Y63" s="761"/>
      <c r="Z63" s="793">
        <f t="shared" si="22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22</v>
      </c>
      <c r="G64" s="622">
        <f t="shared" si="13"/>
        <v>154</v>
      </c>
      <c r="H64" s="424">
        <v>46220</v>
      </c>
      <c r="I64" s="624">
        <f t="shared" ca="1" si="14"/>
        <v>88</v>
      </c>
      <c r="J64" s="625">
        <v>2</v>
      </c>
      <c r="K64" s="791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15"/>
        <v>0</v>
      </c>
      <c r="S64" s="631">
        <f t="shared" si="16"/>
        <v>0</v>
      </c>
      <c r="T64" s="631">
        <f t="shared" si="17"/>
        <v>0</v>
      </c>
      <c r="U64" s="640">
        <f t="shared" si="18"/>
        <v>77</v>
      </c>
      <c r="V64" s="640">
        <f t="shared" si="19"/>
        <v>0</v>
      </c>
      <c r="W64" s="745">
        <f t="shared" si="20"/>
        <v>77</v>
      </c>
      <c r="X64" s="750">
        <f t="shared" si="21"/>
        <v>154</v>
      </c>
      <c r="Y64" s="761"/>
      <c r="Z64" s="793">
        <f t="shared" si="22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46218</v>
      </c>
      <c r="I65" s="624">
        <f t="shared" ca="1" si="14"/>
        <v>90</v>
      </c>
      <c r="J65" s="625">
        <v>2</v>
      </c>
      <c r="K65" s="791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15"/>
        <v>0</v>
      </c>
      <c r="S65" s="631">
        <f t="shared" si="16"/>
        <v>0</v>
      </c>
      <c r="T65" s="631">
        <f t="shared" si="17"/>
        <v>0</v>
      </c>
      <c r="U65" s="640">
        <f t="shared" si="18"/>
        <v>84</v>
      </c>
      <c r="V65" s="640">
        <f t="shared" si="19"/>
        <v>0</v>
      </c>
      <c r="W65" s="745">
        <f t="shared" si="20"/>
        <v>84</v>
      </c>
      <c r="X65" s="750">
        <f t="shared" si="21"/>
        <v>168</v>
      </c>
      <c r="Y65" s="761"/>
      <c r="Z65" s="793">
        <f t="shared" si="22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46220</v>
      </c>
      <c r="I66" s="624">
        <v>2</v>
      </c>
      <c r="J66" s="625">
        <v>1</v>
      </c>
      <c r="K66" s="791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ref="R66:R97" si="25">+$G66*L66</f>
        <v>105</v>
      </c>
      <c r="S66" s="640">
        <f t="shared" ref="S66:S97" si="26">+$G66*M66</f>
        <v>0</v>
      </c>
      <c r="T66" s="640">
        <f t="shared" ref="T66:T97" si="27">+$G66*N66</f>
        <v>0</v>
      </c>
      <c r="U66" s="640">
        <f t="shared" ref="U66:U97" si="28">+$G66*O66</f>
        <v>0</v>
      </c>
      <c r="V66" s="640">
        <f t="shared" ref="V66:V97" si="29">+$G66*P66</f>
        <v>105</v>
      </c>
      <c r="W66" s="745">
        <f t="shared" ref="W66:W97" si="30">+$G66*Q66</f>
        <v>0</v>
      </c>
      <c r="X66" s="750">
        <f t="shared" ref="X66:X97" si="31">SUM(R66:W66)</f>
        <v>210</v>
      </c>
      <c r="Y66" s="761"/>
      <c r="Z66" s="793">
        <f t="shared" ref="Z66:Z97" si="32">+X66-G66</f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46218</v>
      </c>
      <c r="I67" s="624">
        <f t="shared" ref="I67:I98" ca="1" si="33">+IF(A67=1,(+TODAY())-H67,"Sans objet")</f>
        <v>90</v>
      </c>
      <c r="J67" s="625">
        <v>2</v>
      </c>
      <c r="K67" s="791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si="25"/>
        <v>0</v>
      </c>
      <c r="S67" s="631">
        <f t="shared" si="26"/>
        <v>0</v>
      </c>
      <c r="T67" s="631">
        <f t="shared" si="27"/>
        <v>0</v>
      </c>
      <c r="U67" s="640">
        <f t="shared" si="28"/>
        <v>77</v>
      </c>
      <c r="V67" s="640">
        <f t="shared" si="29"/>
        <v>0</v>
      </c>
      <c r="W67" s="745">
        <f t="shared" si="30"/>
        <v>77</v>
      </c>
      <c r="X67" s="750">
        <f t="shared" si="31"/>
        <v>154</v>
      </c>
      <c r="Y67" s="761"/>
      <c r="Z67" s="793">
        <f t="shared" si="32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46217</v>
      </c>
      <c r="I68" s="624">
        <f t="shared" ca="1" si="33"/>
        <v>91</v>
      </c>
      <c r="J68" s="625">
        <v>2</v>
      </c>
      <c r="K68" s="791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25"/>
        <v>91</v>
      </c>
      <c r="S68" s="631">
        <f t="shared" si="26"/>
        <v>0</v>
      </c>
      <c r="T68" s="631">
        <f t="shared" si="27"/>
        <v>0</v>
      </c>
      <c r="U68" s="640">
        <f t="shared" si="28"/>
        <v>0</v>
      </c>
      <c r="V68" s="640">
        <f t="shared" si="29"/>
        <v>91</v>
      </c>
      <c r="W68" s="745">
        <f t="shared" si="30"/>
        <v>0</v>
      </c>
      <c r="X68" s="750">
        <f t="shared" si="31"/>
        <v>182</v>
      </c>
      <c r="Y68" s="761"/>
      <c r="Z68" s="793">
        <f t="shared" si="32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46220</v>
      </c>
      <c r="I69" s="624">
        <f t="shared" ca="1" si="33"/>
        <v>88</v>
      </c>
      <c r="J69" s="625">
        <v>3</v>
      </c>
      <c r="K69" s="791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25"/>
        <v>0</v>
      </c>
      <c r="S69" s="631">
        <f t="shared" si="26"/>
        <v>0</v>
      </c>
      <c r="T69" s="631">
        <f t="shared" si="27"/>
        <v>0</v>
      </c>
      <c r="U69" s="640">
        <f t="shared" si="28"/>
        <v>77</v>
      </c>
      <c r="V69" s="640">
        <f t="shared" si="29"/>
        <v>0</v>
      </c>
      <c r="W69" s="745">
        <f t="shared" si="30"/>
        <v>77</v>
      </c>
      <c r="X69" s="750">
        <f t="shared" si="31"/>
        <v>154</v>
      </c>
      <c r="Y69" s="761"/>
      <c r="Z69" s="793">
        <f t="shared" si="32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46217</v>
      </c>
      <c r="I70" s="624">
        <f t="shared" ca="1" si="33"/>
        <v>91</v>
      </c>
      <c r="J70" s="625">
        <v>2</v>
      </c>
      <c r="K70" s="791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25"/>
        <v>0</v>
      </c>
      <c r="S70" s="631">
        <f t="shared" si="26"/>
        <v>0</v>
      </c>
      <c r="T70" s="631">
        <f t="shared" si="27"/>
        <v>0</v>
      </c>
      <c r="U70" s="640">
        <f t="shared" si="28"/>
        <v>77</v>
      </c>
      <c r="V70" s="640">
        <f t="shared" si="29"/>
        <v>0</v>
      </c>
      <c r="W70" s="745">
        <f t="shared" si="30"/>
        <v>77</v>
      </c>
      <c r="X70" s="750">
        <f t="shared" si="31"/>
        <v>154</v>
      </c>
      <c r="Y70" s="761"/>
      <c r="Z70" s="793">
        <f t="shared" si="32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46219</v>
      </c>
      <c r="I71" s="624">
        <f t="shared" ca="1" si="33"/>
        <v>89</v>
      </c>
      <c r="J71" s="625">
        <v>1</v>
      </c>
      <c r="K71" s="791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25"/>
        <v>0</v>
      </c>
      <c r="S71" s="640">
        <f t="shared" si="26"/>
        <v>119</v>
      </c>
      <c r="T71" s="640">
        <f t="shared" si="27"/>
        <v>0</v>
      </c>
      <c r="U71" s="640">
        <f t="shared" si="28"/>
        <v>0</v>
      </c>
      <c r="V71" s="640">
        <f t="shared" si="29"/>
        <v>119</v>
      </c>
      <c r="W71" s="745">
        <f t="shared" si="30"/>
        <v>0</v>
      </c>
      <c r="X71" s="750">
        <f t="shared" si="31"/>
        <v>238</v>
      </c>
      <c r="Y71" s="761"/>
      <c r="Z71" s="793">
        <f t="shared" si="32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24"/>
        <v>168</v>
      </c>
      <c r="H72" s="424">
        <v>46220</v>
      </c>
      <c r="I72" s="624">
        <f t="shared" ca="1" si="33"/>
        <v>88</v>
      </c>
      <c r="J72" s="625">
        <v>2</v>
      </c>
      <c r="K72" s="791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25"/>
        <v>0</v>
      </c>
      <c r="S72" s="631">
        <f t="shared" si="26"/>
        <v>0</v>
      </c>
      <c r="T72" s="631">
        <f t="shared" si="27"/>
        <v>84</v>
      </c>
      <c r="U72" s="640">
        <f t="shared" si="28"/>
        <v>84</v>
      </c>
      <c r="V72" s="640">
        <f t="shared" si="29"/>
        <v>0</v>
      </c>
      <c r="W72" s="745">
        <f t="shared" si="30"/>
        <v>0</v>
      </c>
      <c r="X72" s="750">
        <f t="shared" si="31"/>
        <v>168</v>
      </c>
      <c r="Y72" s="761"/>
      <c r="Z72" s="793">
        <f t="shared" si="32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46217</v>
      </c>
      <c r="I73" s="624">
        <f t="shared" ca="1" si="33"/>
        <v>91</v>
      </c>
      <c r="J73" s="625">
        <v>2</v>
      </c>
      <c r="K73" s="791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25"/>
        <v>0</v>
      </c>
      <c r="S73" s="631">
        <f t="shared" si="26"/>
        <v>0</v>
      </c>
      <c r="T73" s="631">
        <f t="shared" si="27"/>
        <v>77</v>
      </c>
      <c r="U73" s="640">
        <f t="shared" si="28"/>
        <v>77</v>
      </c>
      <c r="V73" s="640">
        <f t="shared" si="29"/>
        <v>0</v>
      </c>
      <c r="W73" s="745">
        <f t="shared" si="30"/>
        <v>0</v>
      </c>
      <c r="X73" s="750">
        <f t="shared" si="31"/>
        <v>154</v>
      </c>
      <c r="Y73" s="761"/>
      <c r="Z73" s="793">
        <f t="shared" si="32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46218</v>
      </c>
      <c r="I74" s="624">
        <f t="shared" ca="1" si="33"/>
        <v>90</v>
      </c>
      <c r="J74" s="625">
        <v>3</v>
      </c>
      <c r="K74" s="791" t="str">
        <f>VLOOKUP(J74,Secteurs!$A$2:$C$4,3)</f>
        <v>Armel SOKAMBA</v>
      </c>
      <c r="L74" s="470"/>
      <c r="M74" s="471">
        <v>0.5</v>
      </c>
      <c r="N74" s="471"/>
      <c r="O74" s="471">
        <v>0.25</v>
      </c>
      <c r="P74" s="471"/>
      <c r="Q74" s="472">
        <v>0.25</v>
      </c>
      <c r="R74" s="630">
        <f t="shared" si="25"/>
        <v>0</v>
      </c>
      <c r="S74" s="631">
        <f t="shared" si="26"/>
        <v>77</v>
      </c>
      <c r="T74" s="631">
        <f t="shared" si="27"/>
        <v>0</v>
      </c>
      <c r="U74" s="640">
        <f t="shared" si="28"/>
        <v>38.5</v>
      </c>
      <c r="V74" s="640">
        <f t="shared" si="29"/>
        <v>0</v>
      </c>
      <c r="W74" s="745">
        <f t="shared" si="30"/>
        <v>38.5</v>
      </c>
      <c r="X74" s="750">
        <f t="shared" si="31"/>
        <v>154</v>
      </c>
      <c r="Y74" s="761"/>
      <c r="Z74" s="793">
        <f t="shared" si="32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46218</v>
      </c>
      <c r="I75" s="624">
        <f t="shared" ca="1" si="33"/>
        <v>90</v>
      </c>
      <c r="J75" s="625">
        <v>3</v>
      </c>
      <c r="K75" s="791" t="str">
        <f>VLOOKUP(J75,Secteurs!$A$2:$C$4,3)</f>
        <v>Armel SOKAMBA</v>
      </c>
      <c r="L75" s="470"/>
      <c r="M75" s="471">
        <v>0.5</v>
      </c>
      <c r="N75" s="471"/>
      <c r="O75" s="471">
        <v>0.25</v>
      </c>
      <c r="P75" s="471"/>
      <c r="Q75" s="472">
        <v>0.25</v>
      </c>
      <c r="R75" s="630">
        <f t="shared" si="25"/>
        <v>0</v>
      </c>
      <c r="S75" s="631">
        <f t="shared" si="26"/>
        <v>91</v>
      </c>
      <c r="T75" s="631">
        <f t="shared" si="27"/>
        <v>0</v>
      </c>
      <c r="U75" s="640">
        <f t="shared" si="28"/>
        <v>45.5</v>
      </c>
      <c r="V75" s="640">
        <f t="shared" si="29"/>
        <v>0</v>
      </c>
      <c r="W75" s="745">
        <f t="shared" si="30"/>
        <v>45.5</v>
      </c>
      <c r="X75" s="750">
        <f t="shared" si="31"/>
        <v>182</v>
      </c>
      <c r="Y75" s="761"/>
      <c r="Z75" s="793">
        <f t="shared" si="32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46218</v>
      </c>
      <c r="I76" s="624">
        <f t="shared" ca="1" si="33"/>
        <v>90</v>
      </c>
      <c r="J76" s="625">
        <v>3</v>
      </c>
      <c r="K76" s="791" t="str">
        <f>VLOOKUP(J76,Secteurs!$A$2:$C$4,3)</f>
        <v>Armel SOKAMBA</v>
      </c>
      <c r="L76" s="470">
        <v>0.5</v>
      </c>
      <c r="M76" s="471">
        <v>0.25</v>
      </c>
      <c r="N76" s="471"/>
      <c r="O76" s="471">
        <v>0.25</v>
      </c>
      <c r="P76" s="471"/>
      <c r="Q76" s="472"/>
      <c r="R76" s="630">
        <f t="shared" si="25"/>
        <v>77</v>
      </c>
      <c r="S76" s="631">
        <f t="shared" si="26"/>
        <v>38.5</v>
      </c>
      <c r="T76" s="631">
        <f t="shared" si="27"/>
        <v>0</v>
      </c>
      <c r="U76" s="640">
        <f t="shared" si="28"/>
        <v>38.5</v>
      </c>
      <c r="V76" s="640">
        <f t="shared" si="29"/>
        <v>0</v>
      </c>
      <c r="W76" s="745">
        <f t="shared" si="30"/>
        <v>0</v>
      </c>
      <c r="X76" s="750">
        <f t="shared" si="31"/>
        <v>154</v>
      </c>
      <c r="Y76" s="761"/>
      <c r="Z76" s="793">
        <f t="shared" si="32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46218</v>
      </c>
      <c r="I77" s="624">
        <f t="shared" ca="1" si="33"/>
        <v>90</v>
      </c>
      <c r="J77" s="625">
        <v>3</v>
      </c>
      <c r="K77" s="791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25"/>
        <v>35</v>
      </c>
      <c r="S77" s="631">
        <f t="shared" si="26"/>
        <v>0</v>
      </c>
      <c r="T77" s="631">
        <f t="shared" si="27"/>
        <v>0</v>
      </c>
      <c r="U77" s="640">
        <f t="shared" si="28"/>
        <v>35</v>
      </c>
      <c r="V77" s="640">
        <f t="shared" si="29"/>
        <v>0</v>
      </c>
      <c r="W77" s="745">
        <f t="shared" si="30"/>
        <v>0</v>
      </c>
      <c r="X77" s="750">
        <f t="shared" si="31"/>
        <v>70</v>
      </c>
      <c r="Y77" s="761"/>
      <c r="Z77" s="793">
        <f t="shared" si="32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175</v>
      </c>
      <c r="J78" s="625">
        <v>3</v>
      </c>
      <c r="K78" s="791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25"/>
        <v>84</v>
      </c>
      <c r="S78" s="631">
        <f t="shared" si="26"/>
        <v>0</v>
      </c>
      <c r="T78" s="631">
        <f t="shared" si="27"/>
        <v>0</v>
      </c>
      <c r="U78" s="640">
        <f t="shared" si="28"/>
        <v>0</v>
      </c>
      <c r="V78" s="640">
        <f t="shared" si="29"/>
        <v>0</v>
      </c>
      <c r="W78" s="745">
        <f t="shared" si="30"/>
        <v>84</v>
      </c>
      <c r="X78" s="750">
        <f t="shared" si="31"/>
        <v>168</v>
      </c>
      <c r="Y78" s="761"/>
      <c r="Z78" s="793">
        <f t="shared" si="32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46217</v>
      </c>
      <c r="I79" s="624">
        <f t="shared" ca="1" si="33"/>
        <v>91</v>
      </c>
      <c r="J79" s="625">
        <v>1</v>
      </c>
      <c r="K79" s="791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25"/>
        <v>0</v>
      </c>
      <c r="S79" s="640">
        <f t="shared" si="26"/>
        <v>0</v>
      </c>
      <c r="T79" s="640">
        <f t="shared" si="27"/>
        <v>21</v>
      </c>
      <c r="U79" s="640">
        <f t="shared" si="28"/>
        <v>0</v>
      </c>
      <c r="V79" s="640">
        <f t="shared" si="29"/>
        <v>0</v>
      </c>
      <c r="W79" s="745">
        <f t="shared" si="30"/>
        <v>21</v>
      </c>
      <c r="X79" s="750">
        <f t="shared" si="31"/>
        <v>42</v>
      </c>
      <c r="Y79" s="761"/>
      <c r="Z79" s="793">
        <f t="shared" si="32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46219</v>
      </c>
      <c r="I80" s="624">
        <f t="shared" ca="1" si="33"/>
        <v>89</v>
      </c>
      <c r="J80" s="625">
        <v>3</v>
      </c>
      <c r="K80" s="791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25"/>
        <v>0</v>
      </c>
      <c r="S80" s="631">
        <f t="shared" si="26"/>
        <v>0</v>
      </c>
      <c r="T80" s="631">
        <f t="shared" si="27"/>
        <v>0</v>
      </c>
      <c r="U80" s="640">
        <f t="shared" si="28"/>
        <v>105</v>
      </c>
      <c r="V80" s="640">
        <f t="shared" si="29"/>
        <v>0</v>
      </c>
      <c r="W80" s="745">
        <f t="shared" si="30"/>
        <v>105</v>
      </c>
      <c r="X80" s="750">
        <f t="shared" si="31"/>
        <v>210</v>
      </c>
      <c r="Y80" s="761"/>
      <c r="Z80" s="793">
        <f t="shared" si="32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46220</v>
      </c>
      <c r="I81" s="624">
        <f t="shared" ca="1" si="33"/>
        <v>88</v>
      </c>
      <c r="J81" s="625">
        <v>2</v>
      </c>
      <c r="K81" s="791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25"/>
        <v>0</v>
      </c>
      <c r="S81" s="631">
        <f t="shared" si="26"/>
        <v>0</v>
      </c>
      <c r="T81" s="631">
        <f t="shared" si="27"/>
        <v>0</v>
      </c>
      <c r="U81" s="640">
        <f t="shared" si="28"/>
        <v>35</v>
      </c>
      <c r="V81" s="640">
        <f t="shared" si="29"/>
        <v>0</v>
      </c>
      <c r="W81" s="745">
        <f t="shared" si="30"/>
        <v>35</v>
      </c>
      <c r="X81" s="750">
        <f t="shared" si="31"/>
        <v>70</v>
      </c>
      <c r="Y81" s="761"/>
      <c r="Z81" s="793">
        <f t="shared" si="32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46220</v>
      </c>
      <c r="I82" s="624">
        <f t="shared" ca="1" si="33"/>
        <v>88</v>
      </c>
      <c r="J82" s="625">
        <v>1</v>
      </c>
      <c r="K82" s="791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25"/>
        <v>0</v>
      </c>
      <c r="S82" s="640">
        <f t="shared" si="26"/>
        <v>0</v>
      </c>
      <c r="T82" s="640">
        <f t="shared" si="27"/>
        <v>35</v>
      </c>
      <c r="U82" s="640">
        <f t="shared" si="28"/>
        <v>35</v>
      </c>
      <c r="V82" s="640">
        <f t="shared" si="29"/>
        <v>0</v>
      </c>
      <c r="W82" s="745">
        <f t="shared" si="30"/>
        <v>70</v>
      </c>
      <c r="X82" s="750">
        <f t="shared" si="31"/>
        <v>140</v>
      </c>
      <c r="Y82" s="761"/>
      <c r="Z82" s="793">
        <f t="shared" si="32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46217</v>
      </c>
      <c r="I83" s="624">
        <f t="shared" ca="1" si="33"/>
        <v>91</v>
      </c>
      <c r="J83" s="625">
        <v>2</v>
      </c>
      <c r="K83" s="791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25"/>
        <v>0</v>
      </c>
      <c r="S83" s="631">
        <f t="shared" si="26"/>
        <v>0</v>
      </c>
      <c r="T83" s="631">
        <f t="shared" si="27"/>
        <v>0</v>
      </c>
      <c r="U83" s="640">
        <f t="shared" si="28"/>
        <v>98</v>
      </c>
      <c r="V83" s="640">
        <f t="shared" si="29"/>
        <v>0</v>
      </c>
      <c r="W83" s="745">
        <f t="shared" si="30"/>
        <v>98</v>
      </c>
      <c r="X83" s="750">
        <f t="shared" si="31"/>
        <v>196</v>
      </c>
      <c r="Y83" s="761"/>
      <c r="Z83" s="793">
        <f t="shared" si="32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46218</v>
      </c>
      <c r="I84" s="624">
        <f t="shared" ca="1" si="33"/>
        <v>90</v>
      </c>
      <c r="J84" s="625">
        <v>2</v>
      </c>
      <c r="K84" s="791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25"/>
        <v>0</v>
      </c>
      <c r="S84" s="631">
        <f t="shared" si="26"/>
        <v>0</v>
      </c>
      <c r="T84" s="631">
        <f t="shared" si="27"/>
        <v>0</v>
      </c>
      <c r="U84" s="640">
        <f t="shared" si="28"/>
        <v>91</v>
      </c>
      <c r="V84" s="640">
        <f t="shared" si="29"/>
        <v>0</v>
      </c>
      <c r="W84" s="745">
        <f t="shared" si="30"/>
        <v>91</v>
      </c>
      <c r="X84" s="750">
        <f t="shared" si="31"/>
        <v>182</v>
      </c>
      <c r="Y84" s="761"/>
      <c r="Z84" s="793">
        <f t="shared" si="32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46217</v>
      </c>
      <c r="I85" s="624">
        <f t="shared" ca="1" si="33"/>
        <v>91</v>
      </c>
      <c r="J85" s="625">
        <v>1</v>
      </c>
      <c r="K85" s="791" t="str">
        <f>VLOOKUP(J85,Secteurs!$A$2:$C$4,3)</f>
        <v>Alexis MABOUNDA</v>
      </c>
      <c r="L85" s="470"/>
      <c r="M85" s="471"/>
      <c r="N85" s="471"/>
      <c r="O85" s="471">
        <v>0.5</v>
      </c>
      <c r="P85" s="471"/>
      <c r="Q85" s="472">
        <v>0.5</v>
      </c>
      <c r="R85" s="752">
        <f t="shared" si="25"/>
        <v>0</v>
      </c>
      <c r="S85" s="640">
        <f t="shared" si="26"/>
        <v>0</v>
      </c>
      <c r="T85" s="640">
        <f t="shared" si="27"/>
        <v>0</v>
      </c>
      <c r="U85" s="640">
        <f t="shared" si="28"/>
        <v>84</v>
      </c>
      <c r="V85" s="640">
        <f t="shared" si="29"/>
        <v>0</v>
      </c>
      <c r="W85" s="745">
        <f t="shared" si="30"/>
        <v>84</v>
      </c>
      <c r="X85" s="750">
        <f t="shared" si="31"/>
        <v>168</v>
      </c>
      <c r="Y85" s="761"/>
      <c r="Z85" s="793">
        <f t="shared" si="32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46217</v>
      </c>
      <c r="I86" s="624">
        <f t="shared" ca="1" si="33"/>
        <v>91</v>
      </c>
      <c r="J86" s="625">
        <v>1</v>
      </c>
      <c r="K86" s="791" t="str">
        <f>VLOOKUP(J86,Secteurs!$A$2:$C$4,3)</f>
        <v>Alexis MABOUNDA</v>
      </c>
      <c r="L86" s="470"/>
      <c r="M86" s="471"/>
      <c r="N86" s="471"/>
      <c r="O86" s="471"/>
      <c r="P86" s="471">
        <v>1</v>
      </c>
      <c r="Q86" s="472"/>
      <c r="R86" s="630">
        <f t="shared" si="25"/>
        <v>0</v>
      </c>
      <c r="S86" s="631">
        <f t="shared" si="26"/>
        <v>0</v>
      </c>
      <c r="T86" s="631">
        <f t="shared" si="27"/>
        <v>0</v>
      </c>
      <c r="U86" s="640">
        <f t="shared" si="28"/>
        <v>0</v>
      </c>
      <c r="V86" s="640">
        <f t="shared" si="29"/>
        <v>175</v>
      </c>
      <c r="W86" s="745">
        <f t="shared" si="30"/>
        <v>0</v>
      </c>
      <c r="X86" s="750">
        <f t="shared" si="31"/>
        <v>175</v>
      </c>
      <c r="Y86" s="761"/>
      <c r="Z86" s="793">
        <f t="shared" si="32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46217</v>
      </c>
      <c r="I87" s="624">
        <f t="shared" ca="1" si="33"/>
        <v>91</v>
      </c>
      <c r="J87" s="625">
        <v>1</v>
      </c>
      <c r="K87" s="791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25"/>
        <v>0</v>
      </c>
      <c r="S87" s="631">
        <f t="shared" si="26"/>
        <v>0</v>
      </c>
      <c r="T87" s="631">
        <f t="shared" si="27"/>
        <v>0</v>
      </c>
      <c r="U87" s="640">
        <f t="shared" si="28"/>
        <v>42</v>
      </c>
      <c r="V87" s="640">
        <f t="shared" si="29"/>
        <v>84</v>
      </c>
      <c r="W87" s="745">
        <f t="shared" si="30"/>
        <v>42</v>
      </c>
      <c r="X87" s="750">
        <f t="shared" si="31"/>
        <v>168</v>
      </c>
      <c r="Y87" s="761"/>
      <c r="Z87" s="793">
        <f t="shared" si="32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46217</v>
      </c>
      <c r="I88" s="624">
        <f t="shared" ca="1" si="33"/>
        <v>91</v>
      </c>
      <c r="J88" s="625">
        <v>1</v>
      </c>
      <c r="K88" s="791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25"/>
        <v>0</v>
      </c>
      <c r="S88" s="631">
        <f t="shared" si="26"/>
        <v>0</v>
      </c>
      <c r="T88" s="631">
        <f t="shared" si="27"/>
        <v>0</v>
      </c>
      <c r="U88" s="640">
        <f t="shared" si="28"/>
        <v>45.5</v>
      </c>
      <c r="V88" s="640">
        <f t="shared" si="29"/>
        <v>45.5</v>
      </c>
      <c r="W88" s="745">
        <f t="shared" si="30"/>
        <v>91</v>
      </c>
      <c r="X88" s="750">
        <f t="shared" si="31"/>
        <v>182</v>
      </c>
      <c r="Y88" s="761"/>
      <c r="Z88" s="793">
        <f t="shared" si="32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46217</v>
      </c>
      <c r="I89" s="624">
        <f t="shared" ca="1" si="33"/>
        <v>91</v>
      </c>
      <c r="J89" s="625">
        <v>3</v>
      </c>
      <c r="K89" s="791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25"/>
        <v>0</v>
      </c>
      <c r="S89" s="631">
        <f t="shared" si="26"/>
        <v>0</v>
      </c>
      <c r="T89" s="631">
        <f t="shared" si="27"/>
        <v>0</v>
      </c>
      <c r="U89" s="640">
        <f t="shared" si="28"/>
        <v>112</v>
      </c>
      <c r="V89" s="640">
        <f t="shared" si="29"/>
        <v>56</v>
      </c>
      <c r="W89" s="745">
        <f t="shared" si="30"/>
        <v>56</v>
      </c>
      <c r="X89" s="750">
        <f t="shared" si="31"/>
        <v>224</v>
      </c>
      <c r="Y89" s="761"/>
      <c r="Z89" s="793">
        <f t="shared" si="32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46217</v>
      </c>
      <c r="I90" s="624">
        <f t="shared" ca="1" si="33"/>
        <v>91</v>
      </c>
      <c r="J90" s="659">
        <v>1</v>
      </c>
      <c r="K90" s="791" t="str">
        <f>VLOOKUP(J90,Secteurs!$A$2:$C$4,3)</f>
        <v>Alexis MABOUNDA</v>
      </c>
      <c r="L90" s="470"/>
      <c r="M90" s="471"/>
      <c r="N90" s="471"/>
      <c r="O90" s="471"/>
      <c r="P90" s="471">
        <v>0.5</v>
      </c>
      <c r="Q90" s="472">
        <v>0.5</v>
      </c>
      <c r="R90" s="752">
        <f t="shared" si="25"/>
        <v>0</v>
      </c>
      <c r="S90" s="640">
        <f t="shared" si="26"/>
        <v>0</v>
      </c>
      <c r="T90" s="640">
        <f t="shared" si="27"/>
        <v>0</v>
      </c>
      <c r="U90" s="640">
        <f t="shared" si="28"/>
        <v>0</v>
      </c>
      <c r="V90" s="640">
        <f t="shared" si="29"/>
        <v>84</v>
      </c>
      <c r="W90" s="745">
        <f t="shared" si="30"/>
        <v>84</v>
      </c>
      <c r="X90" s="750">
        <f t="shared" si="31"/>
        <v>168</v>
      </c>
      <c r="Y90" s="761"/>
      <c r="Z90" s="793">
        <f t="shared" si="32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46219</v>
      </c>
      <c r="I91" s="624">
        <f t="shared" ca="1" si="33"/>
        <v>89</v>
      </c>
      <c r="J91" s="625">
        <v>1</v>
      </c>
      <c r="K91" s="791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25"/>
        <v>0</v>
      </c>
      <c r="S91" s="631">
        <f t="shared" si="26"/>
        <v>0</v>
      </c>
      <c r="T91" s="631">
        <f t="shared" si="27"/>
        <v>0</v>
      </c>
      <c r="U91" s="640">
        <f t="shared" si="28"/>
        <v>98</v>
      </c>
      <c r="V91" s="640">
        <f t="shared" si="29"/>
        <v>0</v>
      </c>
      <c r="W91" s="745">
        <f t="shared" si="30"/>
        <v>98</v>
      </c>
      <c r="X91" s="750">
        <f t="shared" si="31"/>
        <v>196</v>
      </c>
      <c r="Y91" s="761"/>
      <c r="Z91" s="793">
        <f t="shared" si="32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30</v>
      </c>
      <c r="G92" s="622">
        <f t="shared" si="24"/>
        <v>210</v>
      </c>
      <c r="H92" s="424">
        <v>46218</v>
      </c>
      <c r="I92" s="624">
        <f t="shared" ca="1" si="33"/>
        <v>90</v>
      </c>
      <c r="J92" s="625">
        <v>1</v>
      </c>
      <c r="K92" s="791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25"/>
        <v>0</v>
      </c>
      <c r="S92" s="631">
        <f t="shared" si="26"/>
        <v>0</v>
      </c>
      <c r="T92" s="631">
        <f t="shared" si="27"/>
        <v>0</v>
      </c>
      <c r="U92" s="640">
        <f t="shared" si="28"/>
        <v>105</v>
      </c>
      <c r="V92" s="640">
        <f t="shared" si="29"/>
        <v>0</v>
      </c>
      <c r="W92" s="745">
        <f t="shared" si="30"/>
        <v>105</v>
      </c>
      <c r="X92" s="750">
        <f t="shared" si="31"/>
        <v>210</v>
      </c>
      <c r="Y92" s="761"/>
      <c r="Z92" s="793">
        <f t="shared" si="32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24</v>
      </c>
      <c r="G93" s="622">
        <f t="shared" si="24"/>
        <v>168</v>
      </c>
      <c r="H93" s="424">
        <v>46220</v>
      </c>
      <c r="I93" s="624">
        <f t="shared" ca="1" si="33"/>
        <v>88</v>
      </c>
      <c r="J93" s="625">
        <v>2</v>
      </c>
      <c r="K93" s="791" t="str">
        <f>VLOOKUP(J93,Secteurs!$A$2:$C$4,3)</f>
        <v>Félix OVOURA</v>
      </c>
      <c r="L93" s="470"/>
      <c r="M93" s="471"/>
      <c r="N93" s="471"/>
      <c r="O93" s="471">
        <v>0.5</v>
      </c>
      <c r="P93" s="471"/>
      <c r="Q93" s="472">
        <v>0.5</v>
      </c>
      <c r="R93" s="630">
        <f t="shared" si="25"/>
        <v>0</v>
      </c>
      <c r="S93" s="631">
        <f t="shared" si="26"/>
        <v>0</v>
      </c>
      <c r="T93" s="631">
        <f t="shared" si="27"/>
        <v>0</v>
      </c>
      <c r="U93" s="640">
        <f t="shared" si="28"/>
        <v>84</v>
      </c>
      <c r="V93" s="640">
        <f t="shared" si="29"/>
        <v>0</v>
      </c>
      <c r="W93" s="745">
        <f t="shared" si="30"/>
        <v>84</v>
      </c>
      <c r="X93" s="750">
        <f t="shared" si="31"/>
        <v>168</v>
      </c>
      <c r="Y93" s="761"/>
      <c r="Z93" s="793">
        <f t="shared" si="32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424">
        <v>46218</v>
      </c>
      <c r="I94" s="624">
        <f t="shared" ca="1" si="33"/>
        <v>90</v>
      </c>
      <c r="J94" s="625">
        <v>1</v>
      </c>
      <c r="K94" s="791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25"/>
        <v>0</v>
      </c>
      <c r="S94" s="631">
        <f t="shared" si="26"/>
        <v>0</v>
      </c>
      <c r="T94" s="631">
        <f t="shared" si="27"/>
        <v>0</v>
      </c>
      <c r="U94" s="640">
        <f t="shared" si="28"/>
        <v>147</v>
      </c>
      <c r="V94" s="640">
        <f t="shared" si="29"/>
        <v>73.5</v>
      </c>
      <c r="W94" s="745">
        <f t="shared" si="30"/>
        <v>73.5</v>
      </c>
      <c r="X94" s="750">
        <f t="shared" si="31"/>
        <v>294</v>
      </c>
      <c r="Y94" s="761"/>
      <c r="Z94" s="793">
        <f t="shared" si="32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46219</v>
      </c>
      <c r="I95" s="624">
        <f t="shared" ca="1" si="33"/>
        <v>89</v>
      </c>
      <c r="J95" s="625">
        <v>1</v>
      </c>
      <c r="K95" s="791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25"/>
        <v>0</v>
      </c>
      <c r="S95" s="640">
        <f t="shared" si="26"/>
        <v>0</v>
      </c>
      <c r="T95" s="640">
        <f t="shared" si="27"/>
        <v>21</v>
      </c>
      <c r="U95" s="640">
        <f t="shared" si="28"/>
        <v>0</v>
      </c>
      <c r="V95" s="640">
        <f t="shared" si="29"/>
        <v>0</v>
      </c>
      <c r="W95" s="745">
        <f t="shared" si="30"/>
        <v>0</v>
      </c>
      <c r="X95" s="750">
        <f t="shared" si="31"/>
        <v>21</v>
      </c>
      <c r="Y95" s="761"/>
      <c r="Z95" s="793">
        <f t="shared" si="32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46217</v>
      </c>
      <c r="I96" s="624">
        <f t="shared" ca="1" si="33"/>
        <v>91</v>
      </c>
      <c r="J96" s="625">
        <v>1</v>
      </c>
      <c r="K96" s="791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25"/>
        <v>0</v>
      </c>
      <c r="S96" s="631">
        <f t="shared" si="26"/>
        <v>0</v>
      </c>
      <c r="T96" s="631">
        <f t="shared" si="27"/>
        <v>0</v>
      </c>
      <c r="U96" s="640">
        <f t="shared" si="28"/>
        <v>0</v>
      </c>
      <c r="V96" s="640">
        <f t="shared" si="29"/>
        <v>10.5</v>
      </c>
      <c r="W96" s="745">
        <f t="shared" si="30"/>
        <v>10.5</v>
      </c>
      <c r="X96" s="750">
        <f t="shared" si="31"/>
        <v>21</v>
      </c>
      <c r="Y96" s="761"/>
      <c r="Z96" s="793">
        <f t="shared" si="32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46218</v>
      </c>
      <c r="I97" s="624">
        <f t="shared" ca="1" si="33"/>
        <v>90</v>
      </c>
      <c r="J97" s="625">
        <v>3</v>
      </c>
      <c r="K97" s="791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25"/>
        <v>91</v>
      </c>
      <c r="S97" s="631">
        <f t="shared" si="26"/>
        <v>0</v>
      </c>
      <c r="T97" s="631">
        <f t="shared" si="27"/>
        <v>0</v>
      </c>
      <c r="U97" s="640">
        <f t="shared" si="28"/>
        <v>0</v>
      </c>
      <c r="V97" s="640">
        <f t="shared" si="29"/>
        <v>91</v>
      </c>
      <c r="W97" s="745">
        <f t="shared" si="30"/>
        <v>0</v>
      </c>
      <c r="X97" s="750">
        <f t="shared" si="31"/>
        <v>182</v>
      </c>
      <c r="Y97" s="761"/>
      <c r="Z97" s="793">
        <f t="shared" si="32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46219</v>
      </c>
      <c r="I98" s="624">
        <f t="shared" ca="1" si="33"/>
        <v>89</v>
      </c>
      <c r="J98" s="625">
        <v>2</v>
      </c>
      <c r="K98" s="791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ref="R98:R129" si="36">+$G98*L98</f>
        <v>0</v>
      </c>
      <c r="S98" s="631">
        <f t="shared" ref="S98:S129" si="37">+$G98*M98</f>
        <v>0</v>
      </c>
      <c r="T98" s="631">
        <f t="shared" ref="T98:T129" si="38">+$G98*N98</f>
        <v>0</v>
      </c>
      <c r="U98" s="640">
        <f t="shared" ref="U98:U129" si="39">+$G98*O98</f>
        <v>35</v>
      </c>
      <c r="V98" s="640">
        <f t="shared" ref="V98:V129" si="40">+$G98*P98</f>
        <v>0</v>
      </c>
      <c r="W98" s="745">
        <f t="shared" ref="W98:W129" si="41">+$G98*Q98</f>
        <v>35</v>
      </c>
      <c r="X98" s="750">
        <f t="shared" ref="X98:X129" si="42">SUM(R98:W98)</f>
        <v>70</v>
      </c>
      <c r="Y98" s="761"/>
      <c r="Z98" s="793">
        <f t="shared" ref="Z98:Z129" si="43">+X98-G98</f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46217</v>
      </c>
      <c r="I99" s="624">
        <f t="shared" ref="I99:I130" ca="1" si="44">+IF(A99=1,(+TODAY())-H99,"Sans objet")</f>
        <v>91</v>
      </c>
      <c r="J99" s="625">
        <v>3</v>
      </c>
      <c r="K99" s="791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36"/>
        <v>0</v>
      </c>
      <c r="S99" s="631">
        <f t="shared" si="37"/>
        <v>0</v>
      </c>
      <c r="T99" s="631">
        <f t="shared" si="38"/>
        <v>0</v>
      </c>
      <c r="U99" s="640">
        <f t="shared" si="39"/>
        <v>28</v>
      </c>
      <c r="V99" s="640">
        <f t="shared" si="40"/>
        <v>0</v>
      </c>
      <c r="W99" s="745">
        <f t="shared" si="41"/>
        <v>28</v>
      </c>
      <c r="X99" s="750">
        <f t="shared" si="42"/>
        <v>56</v>
      </c>
      <c r="Y99" s="761"/>
      <c r="Z99" s="793">
        <f t="shared" si="4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46219</v>
      </c>
      <c r="I100" s="624">
        <f t="shared" ca="1" si="44"/>
        <v>89</v>
      </c>
      <c r="J100" s="625">
        <v>2</v>
      </c>
      <c r="K100" s="791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36"/>
        <v>0</v>
      </c>
      <c r="S100" s="631">
        <f t="shared" si="37"/>
        <v>0</v>
      </c>
      <c r="T100" s="631">
        <f t="shared" si="38"/>
        <v>0</v>
      </c>
      <c r="U100" s="640">
        <f t="shared" si="39"/>
        <v>0</v>
      </c>
      <c r="V100" s="640">
        <f t="shared" si="40"/>
        <v>0</v>
      </c>
      <c r="W100" s="745">
        <f t="shared" si="41"/>
        <v>140</v>
      </c>
      <c r="X100" s="750">
        <f t="shared" si="42"/>
        <v>140</v>
      </c>
      <c r="Y100" s="761"/>
      <c r="Z100" s="793">
        <f t="shared" si="4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46220</v>
      </c>
      <c r="I101" s="624">
        <f t="shared" ca="1" si="44"/>
        <v>88</v>
      </c>
      <c r="J101" s="625">
        <v>3</v>
      </c>
      <c r="K101" s="791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36"/>
        <v>0</v>
      </c>
      <c r="S101" s="631">
        <f t="shared" si="37"/>
        <v>168</v>
      </c>
      <c r="T101" s="631">
        <f t="shared" si="38"/>
        <v>0</v>
      </c>
      <c r="U101" s="640">
        <f t="shared" si="39"/>
        <v>168</v>
      </c>
      <c r="V101" s="640">
        <f t="shared" si="40"/>
        <v>0</v>
      </c>
      <c r="W101" s="745">
        <f t="shared" si="41"/>
        <v>0</v>
      </c>
      <c r="X101" s="750">
        <f t="shared" si="42"/>
        <v>336</v>
      </c>
      <c r="Y101" s="761"/>
      <c r="Z101" s="793">
        <f t="shared" si="4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424">
        <v>46218</v>
      </c>
      <c r="I102" s="624">
        <f t="shared" ca="1" si="44"/>
        <v>90</v>
      </c>
      <c r="J102" s="625">
        <v>1</v>
      </c>
      <c r="K102" s="791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36"/>
        <v>0</v>
      </c>
      <c r="S102" s="631">
        <f t="shared" si="37"/>
        <v>0</v>
      </c>
      <c r="T102" s="631">
        <f t="shared" si="38"/>
        <v>0</v>
      </c>
      <c r="U102" s="640">
        <f t="shared" si="39"/>
        <v>0</v>
      </c>
      <c r="V102" s="640">
        <f t="shared" si="40"/>
        <v>0</v>
      </c>
      <c r="W102" s="745">
        <f t="shared" si="41"/>
        <v>182</v>
      </c>
      <c r="X102" s="750">
        <f t="shared" si="42"/>
        <v>182</v>
      </c>
      <c r="Y102" s="761"/>
      <c r="Z102" s="793">
        <f t="shared" si="4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46217</v>
      </c>
      <c r="I103" s="624">
        <f t="shared" ca="1" si="44"/>
        <v>91</v>
      </c>
      <c r="J103" s="625">
        <v>3</v>
      </c>
      <c r="K103" s="791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36"/>
        <v>56</v>
      </c>
      <c r="S103" s="631">
        <f t="shared" si="37"/>
        <v>0</v>
      </c>
      <c r="T103" s="631">
        <f t="shared" si="38"/>
        <v>28</v>
      </c>
      <c r="U103" s="640">
        <f t="shared" si="39"/>
        <v>0</v>
      </c>
      <c r="V103" s="640">
        <f t="shared" si="40"/>
        <v>0</v>
      </c>
      <c r="W103" s="745">
        <f t="shared" si="41"/>
        <v>28</v>
      </c>
      <c r="X103" s="750">
        <f t="shared" si="42"/>
        <v>112</v>
      </c>
      <c r="Y103" s="761"/>
      <c r="Z103" s="793">
        <f t="shared" si="4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46219</v>
      </c>
      <c r="I104" s="624">
        <f t="shared" ca="1" si="44"/>
        <v>89</v>
      </c>
      <c r="J104" s="625">
        <v>3</v>
      </c>
      <c r="K104" s="791" t="str">
        <f>VLOOKUP(J104,Secteurs!$A$2:$C$4,3)</f>
        <v>Armel SOKAMBA</v>
      </c>
      <c r="L104" s="470"/>
      <c r="M104" s="471">
        <v>0.5</v>
      </c>
      <c r="N104" s="471"/>
      <c r="O104" s="471">
        <v>0.25</v>
      </c>
      <c r="P104" s="471"/>
      <c r="Q104" s="472">
        <v>0.25</v>
      </c>
      <c r="R104" s="630">
        <f t="shared" si="36"/>
        <v>0</v>
      </c>
      <c r="S104" s="631">
        <f t="shared" si="37"/>
        <v>91</v>
      </c>
      <c r="T104" s="631">
        <f t="shared" si="38"/>
        <v>0</v>
      </c>
      <c r="U104" s="640">
        <f t="shared" si="39"/>
        <v>45.5</v>
      </c>
      <c r="V104" s="640">
        <f t="shared" si="40"/>
        <v>0</v>
      </c>
      <c r="W104" s="745">
        <f t="shared" si="41"/>
        <v>45.5</v>
      </c>
      <c r="X104" s="750">
        <f t="shared" si="42"/>
        <v>182</v>
      </c>
      <c r="Y104" s="761"/>
      <c r="Z104" s="793">
        <f t="shared" si="4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46218</v>
      </c>
      <c r="I105" s="624">
        <f t="shared" ca="1" si="44"/>
        <v>90</v>
      </c>
      <c r="J105" s="625">
        <v>3</v>
      </c>
      <c r="K105" s="791" t="str">
        <f>VLOOKUP(J105,Secteurs!$A$2:$C$4,3)</f>
        <v>Armel SOKAMBA</v>
      </c>
      <c r="L105" s="470"/>
      <c r="M105" s="471">
        <v>0.75</v>
      </c>
      <c r="N105" s="471"/>
      <c r="O105" s="471">
        <v>0.25</v>
      </c>
      <c r="P105" s="471"/>
      <c r="Q105" s="472"/>
      <c r="R105" s="630">
        <f t="shared" si="36"/>
        <v>0</v>
      </c>
      <c r="S105" s="631">
        <f t="shared" si="37"/>
        <v>42</v>
      </c>
      <c r="T105" s="631">
        <f t="shared" si="38"/>
        <v>0</v>
      </c>
      <c r="U105" s="640">
        <f t="shared" si="39"/>
        <v>14</v>
      </c>
      <c r="V105" s="640">
        <f t="shared" si="40"/>
        <v>0</v>
      </c>
      <c r="W105" s="745">
        <f t="shared" si="41"/>
        <v>0</v>
      </c>
      <c r="X105" s="750">
        <f t="shared" si="42"/>
        <v>56</v>
      </c>
      <c r="Y105" s="761"/>
      <c r="Z105" s="793">
        <f t="shared" si="4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46219</v>
      </c>
      <c r="I106" s="624">
        <f t="shared" ca="1" si="44"/>
        <v>89</v>
      </c>
      <c r="J106" s="625">
        <v>1</v>
      </c>
      <c r="K106" s="791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36"/>
        <v>0</v>
      </c>
      <c r="S106" s="640">
        <f t="shared" si="37"/>
        <v>126</v>
      </c>
      <c r="T106" s="640">
        <f t="shared" si="38"/>
        <v>0</v>
      </c>
      <c r="U106" s="640">
        <f t="shared" si="39"/>
        <v>126</v>
      </c>
      <c r="V106" s="640">
        <f t="shared" si="40"/>
        <v>0</v>
      </c>
      <c r="W106" s="745">
        <f t="shared" si="41"/>
        <v>0</v>
      </c>
      <c r="X106" s="750">
        <f t="shared" si="42"/>
        <v>252</v>
      </c>
      <c r="Y106" s="761"/>
      <c r="Z106" s="793">
        <f t="shared" si="4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46219</v>
      </c>
      <c r="I107" s="624">
        <f t="shared" ca="1" si="44"/>
        <v>89</v>
      </c>
      <c r="J107" s="625">
        <v>2</v>
      </c>
      <c r="K107" s="791" t="str">
        <f>VLOOKUP(J107,Secteurs!$A$2:$C$4,3)</f>
        <v>Félix OVOURA</v>
      </c>
      <c r="L107" s="470"/>
      <c r="M107" s="471">
        <v>0.5</v>
      </c>
      <c r="N107" s="471"/>
      <c r="O107" s="471">
        <v>0.5</v>
      </c>
      <c r="P107" s="471"/>
      <c r="Q107" s="472"/>
      <c r="R107" s="630">
        <f t="shared" si="36"/>
        <v>0</v>
      </c>
      <c r="S107" s="631">
        <f t="shared" si="37"/>
        <v>70</v>
      </c>
      <c r="T107" s="631">
        <f t="shared" si="38"/>
        <v>0</v>
      </c>
      <c r="U107" s="640">
        <f t="shared" si="39"/>
        <v>70</v>
      </c>
      <c r="V107" s="640">
        <f t="shared" si="40"/>
        <v>0</v>
      </c>
      <c r="W107" s="745">
        <f t="shared" si="41"/>
        <v>0</v>
      </c>
      <c r="X107" s="750">
        <f t="shared" si="42"/>
        <v>140</v>
      </c>
      <c r="Y107" s="761"/>
      <c r="Z107" s="793">
        <f t="shared" si="4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46220</v>
      </c>
      <c r="I108" s="624">
        <f t="shared" ca="1" si="44"/>
        <v>88</v>
      </c>
      <c r="J108" s="625">
        <v>1</v>
      </c>
      <c r="K108" s="791" t="str">
        <f>VLOOKUP(J108,Secteurs!$A$2:$C$4,3)</f>
        <v>Alexis MABOUNDA</v>
      </c>
      <c r="L108" s="470"/>
      <c r="M108" s="471"/>
      <c r="N108" s="471">
        <v>0.5</v>
      </c>
      <c r="O108" s="471"/>
      <c r="P108" s="471">
        <v>0.5</v>
      </c>
      <c r="Q108" s="472"/>
      <c r="R108" s="752">
        <f t="shared" si="36"/>
        <v>0</v>
      </c>
      <c r="S108" s="640">
        <f t="shared" si="37"/>
        <v>0</v>
      </c>
      <c r="T108" s="640">
        <f t="shared" si="38"/>
        <v>63</v>
      </c>
      <c r="U108" s="640">
        <f t="shared" si="39"/>
        <v>0</v>
      </c>
      <c r="V108" s="640">
        <f t="shared" si="40"/>
        <v>63</v>
      </c>
      <c r="W108" s="745">
        <f t="shared" si="41"/>
        <v>0</v>
      </c>
      <c r="X108" s="750">
        <f t="shared" si="42"/>
        <v>126</v>
      </c>
      <c r="Y108" s="761"/>
      <c r="Z108" s="793">
        <f t="shared" si="4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424">
        <v>46218</v>
      </c>
      <c r="I109" s="624">
        <f t="shared" ca="1" si="44"/>
        <v>90</v>
      </c>
      <c r="J109" s="625">
        <v>1</v>
      </c>
      <c r="K109" s="791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36"/>
        <v>0</v>
      </c>
      <c r="S109" s="631">
        <f t="shared" si="37"/>
        <v>49</v>
      </c>
      <c r="T109" s="631">
        <f t="shared" si="38"/>
        <v>0</v>
      </c>
      <c r="U109" s="640">
        <f t="shared" si="39"/>
        <v>0</v>
      </c>
      <c r="V109" s="640">
        <f t="shared" si="40"/>
        <v>0</v>
      </c>
      <c r="W109" s="745">
        <f t="shared" si="41"/>
        <v>49</v>
      </c>
      <c r="X109" s="750">
        <f t="shared" si="42"/>
        <v>98</v>
      </c>
      <c r="Y109" s="761"/>
      <c r="Z109" s="793">
        <f t="shared" si="4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46219</v>
      </c>
      <c r="I110" s="624">
        <f t="shared" ca="1" si="44"/>
        <v>89</v>
      </c>
      <c r="J110" s="625">
        <v>3</v>
      </c>
      <c r="K110" s="791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36"/>
        <v>0</v>
      </c>
      <c r="S110" s="631">
        <f t="shared" si="37"/>
        <v>0</v>
      </c>
      <c r="T110" s="631">
        <f t="shared" si="38"/>
        <v>28</v>
      </c>
      <c r="U110" s="640">
        <f t="shared" si="39"/>
        <v>0</v>
      </c>
      <c r="V110" s="640">
        <f t="shared" si="40"/>
        <v>0</v>
      </c>
      <c r="W110" s="745">
        <f t="shared" si="41"/>
        <v>0</v>
      </c>
      <c r="X110" s="750">
        <f t="shared" si="42"/>
        <v>28</v>
      </c>
      <c r="Y110" s="761"/>
      <c r="Z110" s="793">
        <f t="shared" si="4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46217</v>
      </c>
      <c r="I111" s="624">
        <f t="shared" ca="1" si="44"/>
        <v>91</v>
      </c>
      <c r="J111" s="625">
        <v>2</v>
      </c>
      <c r="K111" s="791" t="str">
        <f>VLOOKUP(J111,Secteurs!$A$2:$C$4,3)</f>
        <v>Félix OVOURA</v>
      </c>
      <c r="L111" s="470"/>
      <c r="M111" s="471"/>
      <c r="N111" s="471"/>
      <c r="O111" s="471">
        <v>0.5</v>
      </c>
      <c r="P111" s="471"/>
      <c r="Q111" s="472">
        <v>0.5</v>
      </c>
      <c r="R111" s="630">
        <f t="shared" si="36"/>
        <v>0</v>
      </c>
      <c r="S111" s="631">
        <f t="shared" si="37"/>
        <v>0</v>
      </c>
      <c r="T111" s="631">
        <f t="shared" si="38"/>
        <v>0</v>
      </c>
      <c r="U111" s="640">
        <f t="shared" si="39"/>
        <v>70</v>
      </c>
      <c r="V111" s="640">
        <f t="shared" si="40"/>
        <v>0</v>
      </c>
      <c r="W111" s="745">
        <f t="shared" si="41"/>
        <v>70</v>
      </c>
      <c r="X111" s="750">
        <f t="shared" si="42"/>
        <v>140</v>
      </c>
      <c r="Y111" s="761"/>
      <c r="Z111" s="793">
        <f t="shared" si="4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6</v>
      </c>
      <c r="G112" s="622">
        <f t="shared" si="35"/>
        <v>42</v>
      </c>
      <c r="H112" s="424">
        <v>46220</v>
      </c>
      <c r="I112" s="624">
        <f t="shared" ca="1" si="44"/>
        <v>88</v>
      </c>
      <c r="J112" s="625">
        <v>2</v>
      </c>
      <c r="K112" s="791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36"/>
        <v>0</v>
      </c>
      <c r="S112" s="631">
        <f t="shared" si="37"/>
        <v>0</v>
      </c>
      <c r="T112" s="631">
        <f t="shared" si="38"/>
        <v>0</v>
      </c>
      <c r="U112" s="640">
        <f t="shared" si="39"/>
        <v>42</v>
      </c>
      <c r="V112" s="640">
        <f t="shared" si="40"/>
        <v>0</v>
      </c>
      <c r="W112" s="745">
        <f t="shared" si="41"/>
        <v>0</v>
      </c>
      <c r="X112" s="750">
        <f t="shared" si="42"/>
        <v>42</v>
      </c>
      <c r="Y112" s="761"/>
      <c r="Z112" s="793">
        <f t="shared" si="4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46219</v>
      </c>
      <c r="I113" s="624">
        <f t="shared" ca="1" si="44"/>
        <v>89</v>
      </c>
      <c r="J113" s="625">
        <v>1</v>
      </c>
      <c r="K113" s="791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36"/>
        <v>0</v>
      </c>
      <c r="S113" s="631">
        <f t="shared" si="37"/>
        <v>70</v>
      </c>
      <c r="T113" s="631">
        <f t="shared" si="38"/>
        <v>70</v>
      </c>
      <c r="U113" s="640">
        <f t="shared" si="39"/>
        <v>0</v>
      </c>
      <c r="V113" s="640">
        <f t="shared" si="40"/>
        <v>0</v>
      </c>
      <c r="W113" s="745">
        <f t="shared" si="41"/>
        <v>0</v>
      </c>
      <c r="X113" s="750">
        <f t="shared" si="42"/>
        <v>140</v>
      </c>
      <c r="Y113" s="761"/>
      <c r="Z113" s="793">
        <f t="shared" si="4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46217</v>
      </c>
      <c r="I114" s="624">
        <f t="shared" ca="1" si="44"/>
        <v>91</v>
      </c>
      <c r="J114" s="625">
        <v>3</v>
      </c>
      <c r="K114" s="791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36"/>
        <v>0</v>
      </c>
      <c r="S114" s="631">
        <f t="shared" si="37"/>
        <v>14</v>
      </c>
      <c r="T114" s="631">
        <f t="shared" si="38"/>
        <v>0</v>
      </c>
      <c r="U114" s="640">
        <f t="shared" si="39"/>
        <v>0</v>
      </c>
      <c r="V114" s="640">
        <f t="shared" si="40"/>
        <v>0</v>
      </c>
      <c r="W114" s="745">
        <f t="shared" si="41"/>
        <v>0</v>
      </c>
      <c r="X114" s="750">
        <f t="shared" si="42"/>
        <v>14</v>
      </c>
      <c r="Y114" s="761"/>
      <c r="Z114" s="793">
        <f t="shared" si="4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46217</v>
      </c>
      <c r="I115" s="624">
        <f t="shared" ca="1" si="44"/>
        <v>91</v>
      </c>
      <c r="J115" s="664">
        <v>3</v>
      </c>
      <c r="K115" s="791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36"/>
        <v>0</v>
      </c>
      <c r="S115" s="631">
        <f t="shared" si="37"/>
        <v>0</v>
      </c>
      <c r="T115" s="631">
        <f t="shared" si="38"/>
        <v>0</v>
      </c>
      <c r="U115" s="640">
        <f t="shared" si="39"/>
        <v>147</v>
      </c>
      <c r="V115" s="640">
        <f t="shared" si="40"/>
        <v>0</v>
      </c>
      <c r="W115" s="745">
        <f t="shared" si="41"/>
        <v>147</v>
      </c>
      <c r="X115" s="750">
        <f t="shared" si="42"/>
        <v>294</v>
      </c>
      <c r="Y115" s="761"/>
      <c r="Z115" s="793">
        <f t="shared" si="4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46217</v>
      </c>
      <c r="I116" s="624">
        <f t="shared" ca="1" si="44"/>
        <v>91</v>
      </c>
      <c r="J116" s="625">
        <v>1</v>
      </c>
      <c r="K116" s="791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36"/>
        <v>0</v>
      </c>
      <c r="S116" s="640">
        <f t="shared" si="37"/>
        <v>0</v>
      </c>
      <c r="T116" s="640">
        <f t="shared" si="38"/>
        <v>0</v>
      </c>
      <c r="U116" s="640">
        <f t="shared" si="39"/>
        <v>0</v>
      </c>
      <c r="V116" s="640">
        <f t="shared" si="40"/>
        <v>0</v>
      </c>
      <c r="W116" s="745">
        <f t="shared" si="41"/>
        <v>42</v>
      </c>
      <c r="X116" s="750">
        <f t="shared" si="42"/>
        <v>42</v>
      </c>
      <c r="Y116" s="761"/>
      <c r="Z116" s="793">
        <f t="shared" si="4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46220</v>
      </c>
      <c r="I117" s="624">
        <f t="shared" ca="1" si="44"/>
        <v>88</v>
      </c>
      <c r="J117" s="625">
        <v>1</v>
      </c>
      <c r="K117" s="791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36"/>
        <v>0</v>
      </c>
      <c r="S117" s="631">
        <f t="shared" si="37"/>
        <v>0</v>
      </c>
      <c r="T117" s="631">
        <f t="shared" si="38"/>
        <v>66.5</v>
      </c>
      <c r="U117" s="640">
        <f t="shared" si="39"/>
        <v>0</v>
      </c>
      <c r="V117" s="640">
        <f t="shared" si="40"/>
        <v>66.5</v>
      </c>
      <c r="W117" s="745">
        <f t="shared" si="41"/>
        <v>0</v>
      </c>
      <c r="X117" s="750">
        <f t="shared" si="42"/>
        <v>133</v>
      </c>
      <c r="Y117" s="761"/>
      <c r="Z117" s="793">
        <f t="shared" si="4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46217</v>
      </c>
      <c r="I118" s="624">
        <f t="shared" ca="1" si="44"/>
        <v>91</v>
      </c>
      <c r="J118" s="625">
        <v>1</v>
      </c>
      <c r="K118" s="791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36"/>
        <v>0</v>
      </c>
      <c r="S118" s="631">
        <f t="shared" si="37"/>
        <v>0</v>
      </c>
      <c r="T118" s="631">
        <f t="shared" si="38"/>
        <v>49</v>
      </c>
      <c r="U118" s="640">
        <f t="shared" si="39"/>
        <v>0</v>
      </c>
      <c r="V118" s="640">
        <f t="shared" si="40"/>
        <v>0</v>
      </c>
      <c r="W118" s="745">
        <f t="shared" si="41"/>
        <v>0</v>
      </c>
      <c r="X118" s="750">
        <f t="shared" si="42"/>
        <v>49</v>
      </c>
      <c r="Y118" s="761"/>
      <c r="Z118" s="793">
        <f t="shared" si="4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46217</v>
      </c>
      <c r="I119" s="624">
        <f t="shared" ca="1" si="44"/>
        <v>91</v>
      </c>
      <c r="J119" s="625">
        <v>1</v>
      </c>
      <c r="K119" s="791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36"/>
        <v>0</v>
      </c>
      <c r="S119" s="631">
        <f t="shared" si="37"/>
        <v>35</v>
      </c>
      <c r="T119" s="631">
        <f t="shared" si="38"/>
        <v>0</v>
      </c>
      <c r="U119" s="640">
        <f t="shared" si="39"/>
        <v>0</v>
      </c>
      <c r="V119" s="640">
        <f t="shared" si="40"/>
        <v>35</v>
      </c>
      <c r="W119" s="745">
        <f t="shared" si="41"/>
        <v>0</v>
      </c>
      <c r="X119" s="750">
        <f t="shared" si="42"/>
        <v>70</v>
      </c>
      <c r="Y119" s="761"/>
      <c r="Z119" s="793">
        <f t="shared" si="4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46220</v>
      </c>
      <c r="I120" s="624">
        <f t="shared" ca="1" si="44"/>
        <v>88</v>
      </c>
      <c r="J120" s="625">
        <v>2</v>
      </c>
      <c r="K120" s="791" t="str">
        <f>VLOOKUP(J120,Secteurs!$A$2:$C$4,3)</f>
        <v>Félix OVOURA</v>
      </c>
      <c r="L120" s="470"/>
      <c r="M120" s="471">
        <v>0.5</v>
      </c>
      <c r="N120" s="471"/>
      <c r="O120" s="471">
        <v>0.25</v>
      </c>
      <c r="P120" s="471"/>
      <c r="Q120" s="472">
        <v>0.25</v>
      </c>
      <c r="R120" s="630">
        <f t="shared" si="36"/>
        <v>0</v>
      </c>
      <c r="S120" s="631">
        <f t="shared" si="37"/>
        <v>84</v>
      </c>
      <c r="T120" s="631">
        <f t="shared" si="38"/>
        <v>0</v>
      </c>
      <c r="U120" s="640">
        <f t="shared" si="39"/>
        <v>42</v>
      </c>
      <c r="V120" s="640">
        <f t="shared" si="40"/>
        <v>0</v>
      </c>
      <c r="W120" s="745">
        <f t="shared" si="41"/>
        <v>42</v>
      </c>
      <c r="X120" s="750">
        <f t="shared" si="42"/>
        <v>168</v>
      </c>
      <c r="Y120" s="761"/>
      <c r="Z120" s="793">
        <f t="shared" si="4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35"/>
        <v>154</v>
      </c>
      <c r="H121" s="424">
        <v>46220</v>
      </c>
      <c r="I121" s="624">
        <f t="shared" ca="1" si="44"/>
        <v>88</v>
      </c>
      <c r="J121" s="625">
        <v>2</v>
      </c>
      <c r="K121" s="791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36"/>
        <v>0</v>
      </c>
      <c r="S121" s="631">
        <f t="shared" si="37"/>
        <v>77</v>
      </c>
      <c r="T121" s="631">
        <f t="shared" si="38"/>
        <v>0</v>
      </c>
      <c r="U121" s="640">
        <f t="shared" si="39"/>
        <v>0</v>
      </c>
      <c r="V121" s="640">
        <f t="shared" si="40"/>
        <v>0</v>
      </c>
      <c r="W121" s="745">
        <f t="shared" si="41"/>
        <v>77</v>
      </c>
      <c r="X121" s="750">
        <f t="shared" si="42"/>
        <v>154</v>
      </c>
      <c r="Y121" s="761"/>
      <c r="Z121" s="793">
        <f t="shared" si="4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16</v>
      </c>
      <c r="G122" s="622">
        <f t="shared" si="35"/>
        <v>112</v>
      </c>
      <c r="H122" s="424">
        <v>46220</v>
      </c>
      <c r="I122" s="624">
        <f t="shared" ca="1" si="44"/>
        <v>88</v>
      </c>
      <c r="J122" s="625">
        <v>2</v>
      </c>
      <c r="K122" s="791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36"/>
        <v>0</v>
      </c>
      <c r="S122" s="631">
        <f t="shared" si="37"/>
        <v>56</v>
      </c>
      <c r="T122" s="631">
        <f t="shared" si="38"/>
        <v>0</v>
      </c>
      <c r="U122" s="640">
        <f t="shared" si="39"/>
        <v>0</v>
      </c>
      <c r="V122" s="640">
        <f t="shared" si="40"/>
        <v>0</v>
      </c>
      <c r="W122" s="745">
        <f t="shared" si="41"/>
        <v>56</v>
      </c>
      <c r="X122" s="750">
        <f t="shared" si="42"/>
        <v>112</v>
      </c>
      <c r="Y122" s="761"/>
      <c r="Z122" s="793">
        <f t="shared" si="4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46217</v>
      </c>
      <c r="I123" s="624">
        <f t="shared" ca="1" si="44"/>
        <v>91</v>
      </c>
      <c r="J123" s="625">
        <v>3</v>
      </c>
      <c r="K123" s="791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36"/>
        <v>0</v>
      </c>
      <c r="S123" s="631">
        <f t="shared" si="37"/>
        <v>0</v>
      </c>
      <c r="T123" s="631">
        <f t="shared" si="38"/>
        <v>0</v>
      </c>
      <c r="U123" s="640">
        <f t="shared" si="39"/>
        <v>0</v>
      </c>
      <c r="V123" s="640">
        <f t="shared" si="40"/>
        <v>0</v>
      </c>
      <c r="W123" s="745">
        <f t="shared" si="41"/>
        <v>140</v>
      </c>
      <c r="X123" s="750">
        <f t="shared" si="42"/>
        <v>140</v>
      </c>
      <c r="Y123" s="761"/>
      <c r="Z123" s="793">
        <f t="shared" si="4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46219</v>
      </c>
      <c r="I124" s="624">
        <f t="shared" ca="1" si="44"/>
        <v>89</v>
      </c>
      <c r="J124" s="625">
        <v>3</v>
      </c>
      <c r="K124" s="791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36"/>
        <v>0</v>
      </c>
      <c r="S124" s="631">
        <f t="shared" si="37"/>
        <v>0</v>
      </c>
      <c r="T124" s="631">
        <f t="shared" si="38"/>
        <v>0</v>
      </c>
      <c r="U124" s="640">
        <f t="shared" si="39"/>
        <v>126</v>
      </c>
      <c r="V124" s="640">
        <f t="shared" si="40"/>
        <v>0</v>
      </c>
      <c r="W124" s="745">
        <f t="shared" si="41"/>
        <v>0</v>
      </c>
      <c r="X124" s="750">
        <f t="shared" si="42"/>
        <v>126</v>
      </c>
      <c r="Y124" s="761"/>
      <c r="Z124" s="793">
        <f t="shared" si="4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46217</v>
      </c>
      <c r="I125" s="624">
        <f t="shared" ca="1" si="44"/>
        <v>91</v>
      </c>
      <c r="J125" s="625">
        <v>1</v>
      </c>
      <c r="K125" s="791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36"/>
        <v>0</v>
      </c>
      <c r="S125" s="640">
        <f t="shared" si="37"/>
        <v>21</v>
      </c>
      <c r="T125" s="640">
        <f t="shared" si="38"/>
        <v>0</v>
      </c>
      <c r="U125" s="640">
        <f t="shared" si="39"/>
        <v>0</v>
      </c>
      <c r="V125" s="640">
        <f t="shared" si="40"/>
        <v>0</v>
      </c>
      <c r="W125" s="745">
        <f t="shared" si="41"/>
        <v>0</v>
      </c>
      <c r="X125" s="750">
        <f t="shared" si="42"/>
        <v>21</v>
      </c>
      <c r="Y125" s="761"/>
      <c r="Z125" s="793">
        <f t="shared" si="4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424">
        <v>46218</v>
      </c>
      <c r="I126" s="624">
        <f t="shared" ca="1" si="44"/>
        <v>90</v>
      </c>
      <c r="J126" s="625">
        <v>1</v>
      </c>
      <c r="K126" s="791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36"/>
        <v>0</v>
      </c>
      <c r="S126" s="631">
        <f t="shared" si="37"/>
        <v>0</v>
      </c>
      <c r="T126" s="631">
        <f t="shared" si="38"/>
        <v>35</v>
      </c>
      <c r="U126" s="640">
        <f t="shared" si="39"/>
        <v>0</v>
      </c>
      <c r="V126" s="640">
        <f t="shared" si="40"/>
        <v>0</v>
      </c>
      <c r="W126" s="745">
        <f t="shared" si="41"/>
        <v>0</v>
      </c>
      <c r="X126" s="750">
        <f t="shared" si="42"/>
        <v>35</v>
      </c>
      <c r="Y126" s="761"/>
      <c r="Z126" s="793">
        <f t="shared" si="4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46217</v>
      </c>
      <c r="I127" s="624">
        <f t="shared" ca="1" si="44"/>
        <v>91</v>
      </c>
      <c r="J127" s="625">
        <v>2</v>
      </c>
      <c r="K127" s="791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36"/>
        <v>42</v>
      </c>
      <c r="S127" s="640">
        <f t="shared" si="37"/>
        <v>0</v>
      </c>
      <c r="T127" s="640">
        <f t="shared" si="38"/>
        <v>0</v>
      </c>
      <c r="U127" s="640">
        <f t="shared" si="39"/>
        <v>0</v>
      </c>
      <c r="V127" s="640">
        <f t="shared" si="40"/>
        <v>0</v>
      </c>
      <c r="W127" s="745">
        <f t="shared" si="41"/>
        <v>0</v>
      </c>
      <c r="X127" s="750">
        <f t="shared" si="42"/>
        <v>42</v>
      </c>
      <c r="Y127" s="761"/>
      <c r="Z127" s="793">
        <f t="shared" si="4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46217</v>
      </c>
      <c r="I128" s="624">
        <f t="shared" ca="1" si="44"/>
        <v>91</v>
      </c>
      <c r="J128" s="625">
        <v>1</v>
      </c>
      <c r="K128" s="791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36"/>
        <v>42</v>
      </c>
      <c r="S128" s="631">
        <f t="shared" si="37"/>
        <v>0</v>
      </c>
      <c r="T128" s="631">
        <f t="shared" si="38"/>
        <v>0</v>
      </c>
      <c r="U128" s="640">
        <f t="shared" si="39"/>
        <v>0</v>
      </c>
      <c r="V128" s="640">
        <f t="shared" si="40"/>
        <v>0</v>
      </c>
      <c r="W128" s="745">
        <f t="shared" si="41"/>
        <v>0</v>
      </c>
      <c r="X128" s="750">
        <f t="shared" si="42"/>
        <v>42</v>
      </c>
      <c r="Y128" s="761"/>
      <c r="Z128" s="793">
        <f t="shared" si="4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46219</v>
      </c>
      <c r="I129" s="624">
        <f t="shared" ca="1" si="44"/>
        <v>89</v>
      </c>
      <c r="J129" s="659">
        <v>1</v>
      </c>
      <c r="K129" s="791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36"/>
        <v>21</v>
      </c>
      <c r="S129" s="631">
        <f t="shared" si="37"/>
        <v>0</v>
      </c>
      <c r="T129" s="631">
        <f t="shared" si="38"/>
        <v>0</v>
      </c>
      <c r="U129" s="640">
        <f t="shared" si="39"/>
        <v>0</v>
      </c>
      <c r="V129" s="640">
        <f t="shared" si="40"/>
        <v>0</v>
      </c>
      <c r="W129" s="745">
        <f t="shared" si="41"/>
        <v>0</v>
      </c>
      <c r="X129" s="750">
        <f t="shared" si="42"/>
        <v>21</v>
      </c>
      <c r="Y129" s="761"/>
      <c r="Z129" s="793">
        <f t="shared" si="4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ref="A130:A156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6" si="46">F130*7</f>
        <v>14</v>
      </c>
      <c r="H130" s="424">
        <v>46217</v>
      </c>
      <c r="I130" s="624">
        <f t="shared" ca="1" si="44"/>
        <v>91</v>
      </c>
      <c r="J130" s="625">
        <v>3</v>
      </c>
      <c r="K130" s="791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ref="R130:R158" si="47">+$G130*L130</f>
        <v>0</v>
      </c>
      <c r="S130" s="631">
        <f t="shared" ref="S130:S158" si="48">+$G130*M130</f>
        <v>0</v>
      </c>
      <c r="T130" s="631">
        <f t="shared" ref="T130:T158" si="49">+$G130*N130</f>
        <v>0</v>
      </c>
      <c r="U130" s="640">
        <f t="shared" ref="U130:U158" si="50">+$G130*O130</f>
        <v>0</v>
      </c>
      <c r="V130" s="640">
        <f t="shared" ref="V130:V158" si="51">+$G130*P130</f>
        <v>0</v>
      </c>
      <c r="W130" s="745">
        <f t="shared" ref="W130:W158" si="52">+$G130*Q130</f>
        <v>14</v>
      </c>
      <c r="X130" s="750">
        <f t="shared" ref="X130:X158" si="53">SUM(R130:W130)</f>
        <v>14</v>
      </c>
      <c r="Y130" s="761"/>
      <c r="Z130" s="793">
        <f t="shared" ref="Z130:Z149" si="54">+X130-G130</f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46217</v>
      </c>
      <c r="I131" s="624">
        <f t="shared" ref="I131:I156" ca="1" si="55">+IF(A131=1,(+TODAY())-H131,"Sans objet")</f>
        <v>91</v>
      </c>
      <c r="J131" s="625">
        <v>1</v>
      </c>
      <c r="K131" s="791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47"/>
        <v>0</v>
      </c>
      <c r="S131" s="640">
        <f t="shared" si="48"/>
        <v>0</v>
      </c>
      <c r="T131" s="640">
        <f t="shared" si="49"/>
        <v>0</v>
      </c>
      <c r="U131" s="640">
        <f t="shared" si="50"/>
        <v>0</v>
      </c>
      <c r="V131" s="640">
        <f t="shared" si="51"/>
        <v>63</v>
      </c>
      <c r="W131" s="745">
        <f t="shared" si="52"/>
        <v>63</v>
      </c>
      <c r="X131" s="750">
        <f t="shared" si="53"/>
        <v>126</v>
      </c>
      <c r="Y131" s="761"/>
      <c r="Z131" s="793">
        <f t="shared" si="54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46"/>
        <v>84</v>
      </c>
      <c r="H132" s="424">
        <v>46217</v>
      </c>
      <c r="I132" s="624">
        <f t="shared" ca="1" si="55"/>
        <v>91</v>
      </c>
      <c r="J132" s="625">
        <v>2</v>
      </c>
      <c r="K132" s="791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47"/>
        <v>0</v>
      </c>
      <c r="S132" s="631">
        <f t="shared" si="48"/>
        <v>0</v>
      </c>
      <c r="T132" s="631">
        <f t="shared" si="49"/>
        <v>0</v>
      </c>
      <c r="U132" s="640">
        <f t="shared" si="50"/>
        <v>42</v>
      </c>
      <c r="V132" s="640">
        <f t="shared" si="51"/>
        <v>0</v>
      </c>
      <c r="W132" s="745">
        <f t="shared" si="52"/>
        <v>42</v>
      </c>
      <c r="X132" s="750">
        <f t="shared" si="53"/>
        <v>84</v>
      </c>
      <c r="Y132" s="761"/>
      <c r="Z132" s="793">
        <f t="shared" si="54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46219</v>
      </c>
      <c r="I133" s="624">
        <f t="shared" ca="1" si="55"/>
        <v>89</v>
      </c>
      <c r="J133" s="625">
        <v>3</v>
      </c>
      <c r="K133" s="791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47"/>
        <v>0</v>
      </c>
      <c r="S133" s="631">
        <f t="shared" si="48"/>
        <v>0</v>
      </c>
      <c r="T133" s="631">
        <f t="shared" si="49"/>
        <v>7</v>
      </c>
      <c r="U133" s="640">
        <f t="shared" si="50"/>
        <v>0</v>
      </c>
      <c r="V133" s="640">
        <f t="shared" si="51"/>
        <v>0</v>
      </c>
      <c r="W133" s="745">
        <f t="shared" si="52"/>
        <v>0</v>
      </c>
      <c r="X133" s="750">
        <f t="shared" si="53"/>
        <v>7</v>
      </c>
      <c r="Y133" s="653"/>
      <c r="Z133" s="793">
        <f t="shared" si="54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46"/>
        <v>28</v>
      </c>
      <c r="H134" s="424">
        <v>46218</v>
      </c>
      <c r="I134" s="674">
        <f t="shared" ca="1" si="55"/>
        <v>90</v>
      </c>
      <c r="J134" s="625">
        <v>1</v>
      </c>
      <c r="K134" s="791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47"/>
        <v>28</v>
      </c>
      <c r="S134" s="631">
        <f t="shared" si="48"/>
        <v>0</v>
      </c>
      <c r="T134" s="631">
        <f t="shared" si="49"/>
        <v>0</v>
      </c>
      <c r="U134" s="678">
        <f t="shared" si="50"/>
        <v>0</v>
      </c>
      <c r="V134" s="678">
        <f t="shared" si="51"/>
        <v>0</v>
      </c>
      <c r="W134" s="746">
        <f t="shared" si="52"/>
        <v>0</v>
      </c>
      <c r="X134" s="750">
        <f t="shared" si="53"/>
        <v>28</v>
      </c>
      <c r="Y134" s="761"/>
      <c r="Z134" s="793">
        <f t="shared" si="54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46217</v>
      </c>
      <c r="I135" s="624">
        <f t="shared" ca="1" si="55"/>
        <v>91</v>
      </c>
      <c r="J135" s="625">
        <v>1</v>
      </c>
      <c r="K135" s="791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47"/>
        <v>0</v>
      </c>
      <c r="S135" s="640">
        <f t="shared" si="48"/>
        <v>0</v>
      </c>
      <c r="T135" s="640">
        <f t="shared" si="49"/>
        <v>0</v>
      </c>
      <c r="U135" s="640">
        <f t="shared" si="50"/>
        <v>0</v>
      </c>
      <c r="V135" s="640">
        <f t="shared" si="51"/>
        <v>0</v>
      </c>
      <c r="W135" s="745">
        <f t="shared" si="52"/>
        <v>7</v>
      </c>
      <c r="X135" s="750">
        <f t="shared" si="53"/>
        <v>7</v>
      </c>
      <c r="Y135" s="761"/>
      <c r="Z135" s="793">
        <f t="shared" si="54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46220</v>
      </c>
      <c r="I136" s="624">
        <f t="shared" ca="1" si="55"/>
        <v>88</v>
      </c>
      <c r="J136" s="625">
        <v>3</v>
      </c>
      <c r="K136" s="791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47"/>
        <v>0</v>
      </c>
      <c r="S136" s="631">
        <f t="shared" si="48"/>
        <v>0</v>
      </c>
      <c r="T136" s="631">
        <f t="shared" si="49"/>
        <v>0</v>
      </c>
      <c r="U136" s="678">
        <f t="shared" si="50"/>
        <v>0</v>
      </c>
      <c r="V136" s="678">
        <f t="shared" si="51"/>
        <v>0</v>
      </c>
      <c r="W136" s="746">
        <f t="shared" si="52"/>
        <v>35</v>
      </c>
      <c r="X136" s="750">
        <f t="shared" si="53"/>
        <v>35</v>
      </c>
      <c r="Y136" s="761"/>
      <c r="Z136" s="793">
        <f t="shared" si="54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46217</v>
      </c>
      <c r="I137" s="624">
        <f t="shared" ca="1" si="55"/>
        <v>91</v>
      </c>
      <c r="J137" s="625">
        <v>3</v>
      </c>
      <c r="K137" s="791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47"/>
        <v>28</v>
      </c>
      <c r="S137" s="631">
        <f t="shared" si="48"/>
        <v>0</v>
      </c>
      <c r="T137" s="631">
        <f t="shared" si="49"/>
        <v>0</v>
      </c>
      <c r="U137" s="678">
        <f t="shared" si="50"/>
        <v>0</v>
      </c>
      <c r="V137" s="678">
        <f t="shared" si="51"/>
        <v>0</v>
      </c>
      <c r="W137" s="746">
        <f t="shared" si="52"/>
        <v>0</v>
      </c>
      <c r="X137" s="750">
        <f t="shared" si="53"/>
        <v>28</v>
      </c>
      <c r="Y137" s="761"/>
      <c r="Z137" s="793">
        <f t="shared" si="54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46217</v>
      </c>
      <c r="I138" s="624">
        <f t="shared" ca="1" si="55"/>
        <v>91</v>
      </c>
      <c r="J138" s="625">
        <v>1</v>
      </c>
      <c r="K138" s="791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47"/>
        <v>0</v>
      </c>
      <c r="S138" s="640">
        <f t="shared" si="48"/>
        <v>0</v>
      </c>
      <c r="T138" s="640">
        <f t="shared" si="49"/>
        <v>0</v>
      </c>
      <c r="U138" s="640">
        <f t="shared" si="50"/>
        <v>0</v>
      </c>
      <c r="V138" s="640">
        <f t="shared" si="51"/>
        <v>0</v>
      </c>
      <c r="W138" s="745">
        <f t="shared" si="52"/>
        <v>14</v>
      </c>
      <c r="X138" s="750">
        <f t="shared" si="53"/>
        <v>14</v>
      </c>
      <c r="Y138" s="761"/>
      <c r="Z138" s="793">
        <f t="shared" si="54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46219</v>
      </c>
      <c r="I139" s="624">
        <f t="shared" ca="1" si="55"/>
        <v>89</v>
      </c>
      <c r="J139" s="625">
        <v>3</v>
      </c>
      <c r="K139" s="791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47"/>
        <v>28</v>
      </c>
      <c r="S139" s="631">
        <f t="shared" si="48"/>
        <v>0</v>
      </c>
      <c r="T139" s="631">
        <f t="shared" si="49"/>
        <v>0</v>
      </c>
      <c r="U139" s="678">
        <f t="shared" si="50"/>
        <v>0</v>
      </c>
      <c r="V139" s="678">
        <f t="shared" si="51"/>
        <v>0</v>
      </c>
      <c r="W139" s="746">
        <f t="shared" si="52"/>
        <v>0</v>
      </c>
      <c r="X139" s="750">
        <f t="shared" si="53"/>
        <v>28</v>
      </c>
      <c r="Y139" s="761"/>
      <c r="Z139" s="793">
        <f t="shared" si="54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46217</v>
      </c>
      <c r="I140" s="624">
        <f t="shared" ca="1" si="55"/>
        <v>91</v>
      </c>
      <c r="J140" s="625">
        <v>2</v>
      </c>
      <c r="K140" s="791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47"/>
        <v>0</v>
      </c>
      <c r="S140" s="631">
        <f t="shared" si="48"/>
        <v>0</v>
      </c>
      <c r="T140" s="631">
        <f t="shared" si="49"/>
        <v>0</v>
      </c>
      <c r="U140" s="678">
        <f t="shared" si="50"/>
        <v>42</v>
      </c>
      <c r="V140" s="678">
        <f t="shared" si="51"/>
        <v>0</v>
      </c>
      <c r="W140" s="746">
        <f t="shared" si="52"/>
        <v>0</v>
      </c>
      <c r="X140" s="750">
        <f t="shared" si="53"/>
        <v>42</v>
      </c>
      <c r="Y140" s="761"/>
      <c r="Z140" s="793">
        <f t="shared" si="54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46219</v>
      </c>
      <c r="I141" s="624">
        <f t="shared" ca="1" si="55"/>
        <v>89</v>
      </c>
      <c r="J141" s="625">
        <v>1</v>
      </c>
      <c r="K141" s="791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47"/>
        <v>0</v>
      </c>
      <c r="S141" s="640">
        <f t="shared" si="48"/>
        <v>0</v>
      </c>
      <c r="T141" s="640">
        <f t="shared" si="49"/>
        <v>0</v>
      </c>
      <c r="U141" s="640">
        <f t="shared" si="50"/>
        <v>105</v>
      </c>
      <c r="V141" s="640">
        <f t="shared" si="51"/>
        <v>0</v>
      </c>
      <c r="W141" s="745">
        <f t="shared" si="52"/>
        <v>0</v>
      </c>
      <c r="X141" s="750">
        <f t="shared" si="53"/>
        <v>105</v>
      </c>
      <c r="Y141" s="761"/>
      <c r="Z141" s="793">
        <f t="shared" si="54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46217</v>
      </c>
      <c r="I142" s="624">
        <f t="shared" ca="1" si="55"/>
        <v>91</v>
      </c>
      <c r="J142" s="625">
        <v>1</v>
      </c>
      <c r="K142" s="791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47"/>
        <v>0</v>
      </c>
      <c r="S142" s="631">
        <f t="shared" si="48"/>
        <v>24.5</v>
      </c>
      <c r="T142" s="631">
        <f t="shared" si="49"/>
        <v>0</v>
      </c>
      <c r="U142" s="678">
        <f t="shared" si="50"/>
        <v>24.5</v>
      </c>
      <c r="V142" s="678">
        <f t="shared" si="51"/>
        <v>24.5</v>
      </c>
      <c r="W142" s="746">
        <f t="shared" si="52"/>
        <v>24.5</v>
      </c>
      <c r="X142" s="750">
        <f t="shared" si="53"/>
        <v>98</v>
      </c>
      <c r="Y142" s="761"/>
      <c r="Z142" s="793">
        <f t="shared" si="54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46219</v>
      </c>
      <c r="I143" s="624">
        <f t="shared" ca="1" si="55"/>
        <v>89</v>
      </c>
      <c r="J143" s="625">
        <v>3</v>
      </c>
      <c r="K143" s="791" t="str">
        <f>VLOOKUP(J143,Secteurs!$A$2:$C$4,3)</f>
        <v>Armel SOKAMBA</v>
      </c>
      <c r="L143" s="675"/>
      <c r="M143" s="676">
        <v>1</v>
      </c>
      <c r="N143" s="676"/>
      <c r="O143" s="676"/>
      <c r="P143" s="676"/>
      <c r="Q143" s="677"/>
      <c r="R143" s="630">
        <f t="shared" si="47"/>
        <v>0</v>
      </c>
      <c r="S143" s="631">
        <f t="shared" si="48"/>
        <v>28</v>
      </c>
      <c r="T143" s="631">
        <f t="shared" si="49"/>
        <v>0</v>
      </c>
      <c r="U143" s="678">
        <f t="shared" si="50"/>
        <v>0</v>
      </c>
      <c r="V143" s="678">
        <f t="shared" si="51"/>
        <v>0</v>
      </c>
      <c r="W143" s="746">
        <f t="shared" si="52"/>
        <v>0</v>
      </c>
      <c r="X143" s="750">
        <f t="shared" si="53"/>
        <v>28</v>
      </c>
      <c r="Y143" s="761"/>
      <c r="Z143" s="793">
        <f t="shared" si="54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46217</v>
      </c>
      <c r="I144" s="624">
        <f t="shared" ca="1" si="55"/>
        <v>91</v>
      </c>
      <c r="J144" s="625">
        <v>2</v>
      </c>
      <c r="K144" s="791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47"/>
        <v>70</v>
      </c>
      <c r="S144" s="631">
        <f t="shared" si="48"/>
        <v>0</v>
      </c>
      <c r="T144" s="631">
        <f t="shared" si="49"/>
        <v>0</v>
      </c>
      <c r="U144" s="678">
        <f t="shared" si="50"/>
        <v>0</v>
      </c>
      <c r="V144" s="678">
        <f t="shared" si="51"/>
        <v>0</v>
      </c>
      <c r="W144" s="746">
        <f t="shared" si="52"/>
        <v>0</v>
      </c>
      <c r="X144" s="750">
        <f t="shared" si="53"/>
        <v>70</v>
      </c>
      <c r="Y144" s="761"/>
      <c r="Z144" s="793">
        <f t="shared" si="54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46220</v>
      </c>
      <c r="I145" s="624">
        <f t="shared" ca="1" si="55"/>
        <v>88</v>
      </c>
      <c r="J145" s="625">
        <v>3</v>
      </c>
      <c r="K145" s="791" t="str">
        <f>VLOOKUP(J145,Secteurs!$A$2:$C$4,3)</f>
        <v>Armel SOKAMBA</v>
      </c>
      <c r="L145" s="675"/>
      <c r="M145" s="676">
        <v>0.5</v>
      </c>
      <c r="N145" s="676"/>
      <c r="O145" s="676"/>
      <c r="P145" s="676">
        <v>0.5</v>
      </c>
      <c r="Q145" s="677"/>
      <c r="R145" s="630">
        <f t="shared" si="47"/>
        <v>0</v>
      </c>
      <c r="S145" s="631">
        <f t="shared" si="48"/>
        <v>17.5</v>
      </c>
      <c r="T145" s="631">
        <f t="shared" si="49"/>
        <v>0</v>
      </c>
      <c r="U145" s="678">
        <f t="shared" si="50"/>
        <v>0</v>
      </c>
      <c r="V145" s="678">
        <f t="shared" si="51"/>
        <v>17.5</v>
      </c>
      <c r="W145" s="746">
        <f t="shared" si="52"/>
        <v>0</v>
      </c>
      <c r="X145" s="750">
        <f t="shared" si="53"/>
        <v>35</v>
      </c>
      <c r="Y145" s="761"/>
      <c r="Z145" s="793">
        <f t="shared" si="54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46217</v>
      </c>
      <c r="I146" s="624">
        <f t="shared" ca="1" si="55"/>
        <v>91</v>
      </c>
      <c r="J146" s="625">
        <v>1</v>
      </c>
      <c r="K146" s="791" t="str">
        <f>VLOOKUP(J146,Secteurs!$A$2:$C$4,3)</f>
        <v>Alexis MABOUNDA</v>
      </c>
      <c r="L146" s="675"/>
      <c r="M146" s="676"/>
      <c r="N146" s="676"/>
      <c r="O146" s="676"/>
      <c r="P146" s="676"/>
      <c r="Q146" s="677">
        <v>1</v>
      </c>
      <c r="R146" s="630">
        <f t="shared" si="47"/>
        <v>0</v>
      </c>
      <c r="S146" s="631">
        <f t="shared" si="48"/>
        <v>0</v>
      </c>
      <c r="T146" s="631">
        <f t="shared" si="49"/>
        <v>0</v>
      </c>
      <c r="U146" s="678">
        <f t="shared" si="50"/>
        <v>0</v>
      </c>
      <c r="V146" s="678">
        <f t="shared" si="51"/>
        <v>0</v>
      </c>
      <c r="W146" s="746">
        <f t="shared" si="52"/>
        <v>21</v>
      </c>
      <c r="X146" s="750">
        <f t="shared" si="53"/>
        <v>21</v>
      </c>
      <c r="Y146" s="761" t="s">
        <v>621</v>
      </c>
      <c r="Z146" s="793">
        <f t="shared" si="54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45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46"/>
        <v>56</v>
      </c>
      <c r="H147" s="623">
        <v>46220</v>
      </c>
      <c r="I147" s="624">
        <f t="shared" ca="1" si="55"/>
        <v>88</v>
      </c>
      <c r="J147" s="625">
        <v>1</v>
      </c>
      <c r="K147" s="791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47"/>
        <v>28</v>
      </c>
      <c r="S147" s="631">
        <f t="shared" si="48"/>
        <v>0</v>
      </c>
      <c r="T147" s="631">
        <f t="shared" si="49"/>
        <v>28</v>
      </c>
      <c r="U147" s="678">
        <f t="shared" si="50"/>
        <v>0</v>
      </c>
      <c r="V147" s="640">
        <f t="shared" si="51"/>
        <v>0</v>
      </c>
      <c r="W147" s="745">
        <f t="shared" si="52"/>
        <v>0</v>
      </c>
      <c r="X147" s="750">
        <f t="shared" si="53"/>
        <v>56</v>
      </c>
      <c r="Y147" s="761"/>
      <c r="Z147" s="793">
        <f t="shared" si="54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45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46"/>
        <v>0</v>
      </c>
      <c r="H148" s="424">
        <v>46204</v>
      </c>
      <c r="I148" s="624" t="str">
        <f t="shared" ca="1" si="55"/>
        <v>Sans objet</v>
      </c>
      <c r="J148" s="625">
        <v>3</v>
      </c>
      <c r="K148" s="791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47"/>
        <v>0</v>
      </c>
      <c r="S148" s="631">
        <f t="shared" si="48"/>
        <v>0</v>
      </c>
      <c r="T148" s="631">
        <f t="shared" si="49"/>
        <v>0</v>
      </c>
      <c r="U148" s="678">
        <f t="shared" si="50"/>
        <v>0</v>
      </c>
      <c r="V148" s="640">
        <f t="shared" si="51"/>
        <v>0</v>
      </c>
      <c r="W148" s="745">
        <f t="shared" si="52"/>
        <v>0</v>
      </c>
      <c r="X148" s="750">
        <f t="shared" si="53"/>
        <v>0</v>
      </c>
      <c r="Y148" s="761"/>
      <c r="Z148" s="793">
        <f t="shared" si="54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45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46"/>
        <v>84</v>
      </c>
      <c r="H149" s="424">
        <v>46220</v>
      </c>
      <c r="I149" s="624">
        <f t="shared" ca="1" si="55"/>
        <v>88</v>
      </c>
      <c r="J149" s="625">
        <v>3</v>
      </c>
      <c r="K149" s="791" t="str">
        <f>VLOOKUP(J149,Secteurs!$A$2:$C$4,3)</f>
        <v>Armel SOKAMBA</v>
      </c>
      <c r="L149" s="675"/>
      <c r="M149" s="676">
        <v>0.25</v>
      </c>
      <c r="N149" s="676"/>
      <c r="O149" s="676">
        <v>0.75</v>
      </c>
      <c r="P149" s="676"/>
      <c r="Q149" s="677"/>
      <c r="R149" s="752">
        <f t="shared" si="47"/>
        <v>0</v>
      </c>
      <c r="S149" s="631">
        <f t="shared" si="48"/>
        <v>21</v>
      </c>
      <c r="T149" s="631">
        <f t="shared" si="49"/>
        <v>0</v>
      </c>
      <c r="U149" s="678">
        <f t="shared" si="50"/>
        <v>63</v>
      </c>
      <c r="V149" s="640">
        <f t="shared" si="51"/>
        <v>0</v>
      </c>
      <c r="W149" s="745">
        <f t="shared" si="52"/>
        <v>0</v>
      </c>
      <c r="X149" s="750">
        <f t="shared" si="53"/>
        <v>84</v>
      </c>
      <c r="Y149" s="761"/>
      <c r="Z149" s="793">
        <f t="shared" si="54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si="45"/>
        <v>1</v>
      </c>
      <c r="B150" s="669" t="s">
        <v>623</v>
      </c>
      <c r="C150" s="728"/>
      <c r="D150" s="646" t="s">
        <v>123</v>
      </c>
      <c r="E150" s="646" t="s">
        <v>36</v>
      </c>
      <c r="F150" s="826">
        <v>2</v>
      </c>
      <c r="G150" s="622">
        <f t="shared" si="46"/>
        <v>14</v>
      </c>
      <c r="H150" s="424">
        <v>46220</v>
      </c>
      <c r="I150" s="624">
        <f t="shared" ca="1" si="55"/>
        <v>88</v>
      </c>
      <c r="J150" s="625">
        <v>3</v>
      </c>
      <c r="K150" s="791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si="47"/>
        <v>0</v>
      </c>
      <c r="S150" s="631">
        <f t="shared" si="48"/>
        <v>0</v>
      </c>
      <c r="T150" s="631">
        <f t="shared" si="49"/>
        <v>0</v>
      </c>
      <c r="U150" s="678">
        <f t="shared" si="50"/>
        <v>14</v>
      </c>
      <c r="V150" s="640">
        <f t="shared" si="51"/>
        <v>0</v>
      </c>
      <c r="W150" s="745">
        <f t="shared" si="52"/>
        <v>0</v>
      </c>
      <c r="X150" s="750">
        <f t="shared" si="53"/>
        <v>14</v>
      </c>
      <c r="Y150" s="761"/>
      <c r="Z150" s="793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 t="shared" si="45"/>
        <v>1</v>
      </c>
      <c r="B151" s="669" t="s">
        <v>615</v>
      </c>
      <c r="C151" s="728"/>
      <c r="D151" s="646" t="s">
        <v>123</v>
      </c>
      <c r="E151" s="646" t="s">
        <v>36</v>
      </c>
      <c r="F151" s="826">
        <v>20</v>
      </c>
      <c r="G151" s="622">
        <f t="shared" si="46"/>
        <v>140</v>
      </c>
      <c r="H151" s="424">
        <v>46219</v>
      </c>
      <c r="I151" s="624">
        <f t="shared" ca="1" si="55"/>
        <v>89</v>
      </c>
      <c r="J151" s="625">
        <v>3</v>
      </c>
      <c r="K151" s="791" t="str">
        <f>VLOOKUP(J151,Secteurs!$A$2:$C$4,3)</f>
        <v>Armel SOKAMBA</v>
      </c>
      <c r="L151" s="675"/>
      <c r="M151" s="676">
        <v>0.5</v>
      </c>
      <c r="N151" s="676"/>
      <c r="O151" s="676">
        <v>0.5</v>
      </c>
      <c r="P151" s="676"/>
      <c r="Q151" s="677"/>
      <c r="R151" s="752">
        <f t="shared" si="47"/>
        <v>0</v>
      </c>
      <c r="S151" s="631">
        <f t="shared" si="48"/>
        <v>70</v>
      </c>
      <c r="T151" s="631">
        <f t="shared" si="49"/>
        <v>0</v>
      </c>
      <c r="U151" s="678">
        <f t="shared" si="50"/>
        <v>70</v>
      </c>
      <c r="V151" s="640">
        <f t="shared" si="51"/>
        <v>0</v>
      </c>
      <c r="W151" s="745">
        <f t="shared" si="52"/>
        <v>0</v>
      </c>
      <c r="X151" s="750">
        <f t="shared" si="53"/>
        <v>140</v>
      </c>
      <c r="Y151" s="761"/>
      <c r="Z151" s="793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 t="shared" si="45"/>
        <v>1</v>
      </c>
      <c r="B152" s="669" t="s">
        <v>624</v>
      </c>
      <c r="C152" s="728"/>
      <c r="D152" s="646" t="s">
        <v>123</v>
      </c>
      <c r="E152" s="646" t="s">
        <v>36</v>
      </c>
      <c r="F152" s="826">
        <v>3</v>
      </c>
      <c r="G152" s="622">
        <f t="shared" si="46"/>
        <v>21</v>
      </c>
      <c r="H152" s="424">
        <v>46219</v>
      </c>
      <c r="I152" s="624">
        <f t="shared" ca="1" si="55"/>
        <v>89</v>
      </c>
      <c r="J152" s="625">
        <v>3</v>
      </c>
      <c r="K152" s="791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47"/>
        <v>0</v>
      </c>
      <c r="S152" s="631">
        <f t="shared" si="48"/>
        <v>0</v>
      </c>
      <c r="T152" s="631">
        <f t="shared" si="49"/>
        <v>0</v>
      </c>
      <c r="U152" s="678">
        <f t="shared" si="50"/>
        <v>0</v>
      </c>
      <c r="V152" s="640">
        <f t="shared" si="51"/>
        <v>21</v>
      </c>
      <c r="W152" s="745">
        <f t="shared" si="52"/>
        <v>0</v>
      </c>
      <c r="X152" s="750">
        <f t="shared" si="53"/>
        <v>21</v>
      </c>
      <c r="Y152" s="761"/>
      <c r="Z152" s="793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 t="shared" si="45"/>
        <v>1</v>
      </c>
      <c r="B153" s="669" t="s">
        <v>426</v>
      </c>
      <c r="C153" s="728"/>
      <c r="D153" s="646" t="s">
        <v>348</v>
      </c>
      <c r="E153" s="646" t="s">
        <v>36</v>
      </c>
      <c r="F153" s="826">
        <v>8</v>
      </c>
      <c r="G153" s="622">
        <f t="shared" si="46"/>
        <v>56</v>
      </c>
      <c r="H153" s="424">
        <v>46219</v>
      </c>
      <c r="I153" s="624">
        <f t="shared" ca="1" si="55"/>
        <v>89</v>
      </c>
      <c r="J153" s="625">
        <v>3</v>
      </c>
      <c r="K153" s="791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47"/>
        <v>0</v>
      </c>
      <c r="S153" s="631">
        <f t="shared" si="48"/>
        <v>0</v>
      </c>
      <c r="T153" s="631">
        <f t="shared" si="49"/>
        <v>0</v>
      </c>
      <c r="U153" s="678">
        <f t="shared" si="50"/>
        <v>56</v>
      </c>
      <c r="V153" s="640">
        <f t="shared" si="51"/>
        <v>0</v>
      </c>
      <c r="W153" s="745">
        <f t="shared" si="52"/>
        <v>0</v>
      </c>
      <c r="X153" s="750">
        <f t="shared" si="53"/>
        <v>56</v>
      </c>
      <c r="Y153" s="761"/>
      <c r="Z153" s="793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45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46219</v>
      </c>
      <c r="I154" s="624">
        <f t="shared" ca="1" si="55"/>
        <v>89</v>
      </c>
      <c r="J154" s="625">
        <v>3</v>
      </c>
      <c r="K154" s="791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47"/>
        <v>42</v>
      </c>
      <c r="S154" s="631">
        <f t="shared" si="48"/>
        <v>0</v>
      </c>
      <c r="T154" s="631">
        <f t="shared" si="49"/>
        <v>0</v>
      </c>
      <c r="U154" s="678">
        <f t="shared" si="50"/>
        <v>0</v>
      </c>
      <c r="V154" s="640">
        <f t="shared" si="51"/>
        <v>0</v>
      </c>
      <c r="W154" s="745">
        <f t="shared" si="52"/>
        <v>0</v>
      </c>
      <c r="X154" s="750">
        <f t="shared" si="53"/>
        <v>42</v>
      </c>
      <c r="Y154" s="761"/>
      <c r="Z154" s="793">
        <f>+X154-G154</f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45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46"/>
        <v>126</v>
      </c>
      <c r="H155" s="424">
        <v>46219</v>
      </c>
      <c r="I155" s="624">
        <f t="shared" ca="1" si="55"/>
        <v>89</v>
      </c>
      <c r="J155" s="625">
        <v>3</v>
      </c>
      <c r="K155" s="791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47"/>
        <v>126</v>
      </c>
      <c r="S155" s="631">
        <f t="shared" si="48"/>
        <v>0</v>
      </c>
      <c r="T155" s="631">
        <f t="shared" si="49"/>
        <v>0</v>
      </c>
      <c r="U155" s="678">
        <f t="shared" si="50"/>
        <v>0</v>
      </c>
      <c r="V155" s="640">
        <f t="shared" si="51"/>
        <v>0</v>
      </c>
      <c r="W155" s="745">
        <f t="shared" si="52"/>
        <v>0</v>
      </c>
      <c r="X155" s="750">
        <f t="shared" si="53"/>
        <v>126</v>
      </c>
      <c r="Y155" s="761"/>
      <c r="Z155" s="793">
        <f>+X155-G155</f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45"/>
        <v>1</v>
      </c>
      <c r="B156" s="669" t="s">
        <v>625</v>
      </c>
      <c r="C156" s="728"/>
      <c r="D156" s="646" t="s">
        <v>626</v>
      </c>
      <c r="E156" s="646" t="s">
        <v>627</v>
      </c>
      <c r="F156" s="826">
        <v>1</v>
      </c>
      <c r="G156" s="622">
        <f t="shared" si="46"/>
        <v>7</v>
      </c>
      <c r="H156" s="424">
        <v>46218</v>
      </c>
      <c r="I156" s="624">
        <f t="shared" ca="1" si="55"/>
        <v>90</v>
      </c>
      <c r="J156" s="625">
        <v>1</v>
      </c>
      <c r="K156" s="791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si="47"/>
        <v>7</v>
      </c>
      <c r="S156" s="631">
        <f t="shared" si="48"/>
        <v>0</v>
      </c>
      <c r="T156" s="631">
        <f t="shared" si="49"/>
        <v>0</v>
      </c>
      <c r="U156" s="678">
        <f t="shared" si="50"/>
        <v>0</v>
      </c>
      <c r="V156" s="640">
        <f t="shared" si="51"/>
        <v>0</v>
      </c>
      <c r="W156" s="745">
        <f t="shared" si="52"/>
        <v>0</v>
      </c>
      <c r="X156" s="750">
        <f t="shared" si="53"/>
        <v>7</v>
      </c>
      <c r="Y156" s="761"/>
      <c r="Z156" s="793">
        <f>+X156-G156</f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791"/>
      <c r="L157" s="675"/>
      <c r="M157" s="676"/>
      <c r="N157" s="676"/>
      <c r="O157" s="676"/>
      <c r="P157" s="676"/>
      <c r="Q157" s="677"/>
      <c r="R157" s="752">
        <f t="shared" si="47"/>
        <v>0</v>
      </c>
      <c r="S157" s="631">
        <f t="shared" si="48"/>
        <v>0</v>
      </c>
      <c r="T157" s="631">
        <f t="shared" si="49"/>
        <v>0</v>
      </c>
      <c r="U157" s="678">
        <f t="shared" si="50"/>
        <v>0</v>
      </c>
      <c r="V157" s="640">
        <f t="shared" si="51"/>
        <v>0</v>
      </c>
      <c r="W157" s="745">
        <f t="shared" si="52"/>
        <v>0</v>
      </c>
      <c r="X157" s="750">
        <f t="shared" si="53"/>
        <v>0</v>
      </c>
      <c r="Y157" s="761"/>
      <c r="Z157" s="793">
        <f>+X157-G157</f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617">
        <f>+IF(F158&gt;0,1,0)</f>
        <v>0</v>
      </c>
      <c r="B158" s="669"/>
      <c r="C158" s="669"/>
      <c r="D158" s="646"/>
      <c r="E158" s="646"/>
      <c r="F158" s="826"/>
      <c r="G158" s="622">
        <f>F158*7</f>
        <v>0</v>
      </c>
      <c r="H158" s="623"/>
      <c r="I158" s="624"/>
      <c r="J158" s="625"/>
      <c r="K158" s="791"/>
      <c r="L158" s="675"/>
      <c r="M158" s="676"/>
      <c r="N158" s="676"/>
      <c r="O158" s="676"/>
      <c r="P158" s="676"/>
      <c r="Q158" s="677"/>
      <c r="R158" s="752">
        <f t="shared" si="47"/>
        <v>0</v>
      </c>
      <c r="S158" s="631">
        <f t="shared" si="48"/>
        <v>0</v>
      </c>
      <c r="T158" s="631">
        <f t="shared" si="49"/>
        <v>0</v>
      </c>
      <c r="U158" s="678">
        <f t="shared" si="50"/>
        <v>0</v>
      </c>
      <c r="V158" s="640">
        <f t="shared" si="51"/>
        <v>0</v>
      </c>
      <c r="W158" s="745">
        <f t="shared" si="52"/>
        <v>0</v>
      </c>
      <c r="X158" s="750">
        <f t="shared" si="53"/>
        <v>0</v>
      </c>
      <c r="Y158" s="761"/>
      <c r="Z158" s="793">
        <f>+X158-G158</f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79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2967</v>
      </c>
      <c r="G160" s="456">
        <f>SUBTOTAL(9,G2:G159)</f>
        <v>20769</v>
      </c>
      <c r="H160" s="343"/>
      <c r="I160" s="806">
        <f ca="1">(SUBTOTAL(9,I2:I159))/A160</f>
        <v>90.183006535947712</v>
      </c>
      <c r="J160" s="345"/>
      <c r="K160" s="345"/>
      <c r="L160" s="346">
        <f>(SUBTOTAL(9,L2:L159))/Q$170</f>
        <v>0.62264150943396224</v>
      </c>
      <c r="M160" s="347">
        <f>(SUBTOTAL(9,M2:M159))/R$170</f>
        <v>0.53125</v>
      </c>
      <c r="N160" s="347">
        <f>(SUBTOTAL(9,N2:N159))/T$170</f>
        <v>0.52884615384615385</v>
      </c>
      <c r="O160" s="347">
        <f>(SUBTOTAL(9,O2:O159))/U$170</f>
        <v>0.5161290322580645</v>
      </c>
      <c r="P160" s="347">
        <f>(SUBTOTAL(9,P2:P159))/V$170</f>
        <v>0.49528301886792453</v>
      </c>
      <c r="Q160" s="348">
        <f>(SUBTOTAL(9,Q2:Q159))/W$170</f>
        <v>0.52536231884057971</v>
      </c>
      <c r="R160" s="457">
        <f t="shared" ref="R160:W160" si="56">SUBTOTAL(9,R2:R159)</f>
        <v>4039</v>
      </c>
      <c r="S160" s="753">
        <f t="shared" si="56"/>
        <v>1540</v>
      </c>
      <c r="T160" s="753">
        <f t="shared" si="56"/>
        <v>1708</v>
      </c>
      <c r="U160" s="753">
        <f t="shared" si="56"/>
        <v>4357.5</v>
      </c>
      <c r="V160" s="753">
        <f t="shared" si="56"/>
        <v>4319</v>
      </c>
      <c r="W160" s="754">
        <f t="shared" si="56"/>
        <v>4805.5</v>
      </c>
      <c r="X160" s="751">
        <f>SUM(R160:W160)</f>
        <v>20769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07"/>
      <c r="M161" s="807"/>
      <c r="N161" s="807"/>
      <c r="O161" s="807"/>
      <c r="Q161" s="807"/>
      <c r="R161" s="808">
        <f>R160/G160</f>
        <v>0.19447253117627233</v>
      </c>
      <c r="S161" s="808">
        <f>S160/G160</f>
        <v>7.4148972025615101E-2</v>
      </c>
      <c r="T161" s="808">
        <f>T160/G160</f>
        <v>8.2237950792045836E-2</v>
      </c>
      <c r="U161" s="808">
        <f>U160/G160</f>
        <v>0.20980788675429726</v>
      </c>
      <c r="V161" s="808">
        <f>V160/G160</f>
        <v>0.20795416245365689</v>
      </c>
      <c r="W161" s="808">
        <f>W160/G160</f>
        <v>0.23137849679811257</v>
      </c>
      <c r="X161" s="807"/>
      <c r="Y161" s="807"/>
      <c r="Z161" s="807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809"/>
      <c r="M162" s="807"/>
      <c r="N162" s="807"/>
      <c r="O162" s="807"/>
      <c r="Q162" s="807"/>
      <c r="R162" s="808"/>
      <c r="S162" s="808"/>
      <c r="T162" s="808"/>
      <c r="U162" s="808"/>
      <c r="V162" s="808"/>
      <c r="W162" s="808"/>
      <c r="X162" s="807"/>
      <c r="Y162" s="807"/>
      <c r="Z162" s="807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810" t="s">
        <v>28</v>
      </c>
      <c r="W163" s="811" t="s">
        <v>29</v>
      </c>
      <c r="Z163" s="812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>
      <c r="A164" s="359" t="s">
        <v>282</v>
      </c>
      <c r="B164" s="360">
        <f>R160</f>
        <v>4039</v>
      </c>
      <c r="C164" s="360"/>
      <c r="D164" s="360"/>
      <c r="E164" s="407"/>
      <c r="F164" s="813">
        <f t="shared" ref="F164:F170" si="57">B164/$G$160</f>
        <v>0.19447253117627233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58">+SUMIF(L$2:L$159,$P164,$A$2:$A$159)</f>
        <v>2</v>
      </c>
      <c r="R164" s="711">
        <f t="shared" si="58"/>
        <v>4</v>
      </c>
      <c r="S164" s="712">
        <f>+Q164+R164</f>
        <v>6</v>
      </c>
      <c r="T164" s="712">
        <f t="shared" ref="T164:W167" si="59">+SUMIF(N$2:N$159,$P164,$A$2:$A$159)</f>
        <v>7</v>
      </c>
      <c r="U164" s="712">
        <f t="shared" si="59"/>
        <v>13</v>
      </c>
      <c r="V164" s="712">
        <f t="shared" si="59"/>
        <v>9</v>
      </c>
      <c r="W164" s="712">
        <f t="shared" si="59"/>
        <v>15</v>
      </c>
      <c r="X164" s="814"/>
      <c r="Z164" s="815"/>
      <c r="AA164" s="812"/>
      <c r="AB164" s="87"/>
      <c r="AC164" s="87"/>
      <c r="AD164" s="87"/>
      <c r="AE164" s="87"/>
      <c r="AF164" s="87"/>
      <c r="AG164" s="87"/>
      <c r="AH164" s="87"/>
      <c r="AI164" s="87"/>
    </row>
    <row r="165" spans="1:36" ht="18.75">
      <c r="A165" s="368" t="s">
        <v>271</v>
      </c>
      <c r="B165" s="369">
        <f>S160</f>
        <v>1540</v>
      </c>
      <c r="C165" s="369"/>
      <c r="D165" s="369"/>
      <c r="E165" s="408"/>
      <c r="F165" s="816">
        <f t="shared" si="57"/>
        <v>7.4148972025615101E-2</v>
      </c>
      <c r="G165" s="359"/>
      <c r="H165" s="107"/>
      <c r="I165" s="107"/>
      <c r="J165" s="107"/>
      <c r="K165" s="107"/>
      <c r="P165" s="709">
        <v>0.5</v>
      </c>
      <c r="Q165" s="710">
        <f t="shared" si="58"/>
        <v>36</v>
      </c>
      <c r="R165" s="711">
        <f t="shared" si="58"/>
        <v>16</v>
      </c>
      <c r="S165" s="712">
        <f>+Q165+R165</f>
        <v>52</v>
      </c>
      <c r="T165" s="712">
        <f t="shared" si="59"/>
        <v>14</v>
      </c>
      <c r="U165" s="712">
        <f t="shared" si="59"/>
        <v>42</v>
      </c>
      <c r="V165" s="712">
        <f t="shared" si="59"/>
        <v>40</v>
      </c>
      <c r="W165" s="712">
        <f t="shared" si="59"/>
        <v>43</v>
      </c>
      <c r="X165" s="814"/>
      <c r="Z165" s="817"/>
      <c r="AA165" s="815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24</v>
      </c>
      <c r="B166" s="360">
        <f>B164+B165</f>
        <v>5579</v>
      </c>
      <c r="C166" s="360"/>
      <c r="D166" s="360"/>
      <c r="E166" s="407"/>
      <c r="F166" s="699">
        <f t="shared" si="57"/>
        <v>0.26862150320188743</v>
      </c>
      <c r="G166" s="700">
        <f>+F166-S171</f>
        <v>-4.0500118419734166E-2</v>
      </c>
      <c r="H166" s="374"/>
      <c r="I166" s="374"/>
      <c r="J166" s="375"/>
      <c r="K166" s="375"/>
      <c r="P166" s="709">
        <v>0.75</v>
      </c>
      <c r="Q166" s="710">
        <f t="shared" si="58"/>
        <v>2</v>
      </c>
      <c r="R166" s="711">
        <f t="shared" si="58"/>
        <v>1</v>
      </c>
      <c r="S166" s="712">
        <f>+Q166+R166</f>
        <v>3</v>
      </c>
      <c r="T166" s="712">
        <f t="shared" si="59"/>
        <v>0</v>
      </c>
      <c r="U166" s="712">
        <f t="shared" si="59"/>
        <v>1</v>
      </c>
      <c r="V166" s="712">
        <f t="shared" si="59"/>
        <v>0</v>
      </c>
      <c r="W166" s="712">
        <f t="shared" si="59"/>
        <v>0</v>
      </c>
      <c r="X166" s="814"/>
      <c r="Z166" s="815"/>
      <c r="AA166" s="817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75">
      <c r="A167" s="698" t="s">
        <v>26</v>
      </c>
      <c r="B167" s="360">
        <f>T160</f>
        <v>1708</v>
      </c>
      <c r="C167" s="360"/>
      <c r="D167" s="360"/>
      <c r="E167" s="407"/>
      <c r="F167" s="699">
        <f t="shared" si="57"/>
        <v>8.2237950792045836E-2</v>
      </c>
      <c r="G167" s="700">
        <f>+F167-T171</f>
        <v>-1.0667454613359564E-2</v>
      </c>
      <c r="H167" s="374"/>
      <c r="I167" s="374"/>
      <c r="J167" s="375"/>
      <c r="K167" s="375"/>
      <c r="P167" s="709">
        <v>1</v>
      </c>
      <c r="Q167" s="710">
        <f t="shared" si="58"/>
        <v>13</v>
      </c>
      <c r="R167" s="711">
        <f t="shared" si="58"/>
        <v>3</v>
      </c>
      <c r="S167" s="712">
        <f>+Q167+R167</f>
        <v>16</v>
      </c>
      <c r="T167" s="712">
        <f t="shared" si="59"/>
        <v>5</v>
      </c>
      <c r="U167" s="712">
        <f t="shared" si="59"/>
        <v>6</v>
      </c>
      <c r="V167" s="712">
        <f t="shared" si="59"/>
        <v>4</v>
      </c>
      <c r="W167" s="712">
        <f t="shared" si="59"/>
        <v>11</v>
      </c>
      <c r="X167" s="814"/>
      <c r="Z167" s="459"/>
      <c r="AA167" s="815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27</v>
      </c>
      <c r="B168" s="360">
        <f>U160</f>
        <v>4357.5</v>
      </c>
      <c r="C168" s="360"/>
      <c r="D168" s="360"/>
      <c r="E168" s="407"/>
      <c r="F168" s="699">
        <f t="shared" si="57"/>
        <v>0.20980788675429726</v>
      </c>
      <c r="G168" s="700">
        <f>+F168-U171</f>
        <v>-6.4083294619189657E-3</v>
      </c>
      <c r="H168" s="374"/>
      <c r="I168" s="374"/>
      <c r="J168" s="375"/>
      <c r="K168" s="375"/>
      <c r="P168" s="818" t="s">
        <v>320</v>
      </c>
      <c r="Q168" s="714">
        <f t="shared" ref="Q168:W168" si="60">+SUMPRODUCT($P$164:$P$167,Q164:Q167)/Q170</f>
        <v>0.62264150943396224</v>
      </c>
      <c r="R168" s="715">
        <f t="shared" si="60"/>
        <v>0.53125</v>
      </c>
      <c r="S168" s="716">
        <f t="shared" si="60"/>
        <v>0.5941558441558441</v>
      </c>
      <c r="T168" s="716">
        <f t="shared" si="60"/>
        <v>0.52884615384615385</v>
      </c>
      <c r="U168" s="716">
        <f t="shared" si="60"/>
        <v>0.5</v>
      </c>
      <c r="V168" s="716">
        <f t="shared" si="60"/>
        <v>0.49528301886792453</v>
      </c>
      <c r="W168" s="716">
        <f t="shared" si="60"/>
        <v>0.52536231884057971</v>
      </c>
      <c r="X168" s="380"/>
      <c r="Z168" s="459"/>
      <c r="AA168" s="815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698" t="s">
        <v>28</v>
      </c>
      <c r="B169" s="360">
        <f>V160</f>
        <v>4319</v>
      </c>
      <c r="C169" s="360"/>
      <c r="D169" s="360"/>
      <c r="E169" s="407"/>
      <c r="F169" s="699">
        <f t="shared" si="57"/>
        <v>0.20795416245365689</v>
      </c>
      <c r="G169" s="700">
        <f>+F169-V171</f>
        <v>3.058929758879203E-2</v>
      </c>
      <c r="H169" s="374"/>
      <c r="I169" s="374"/>
      <c r="J169" s="375" t="s">
        <v>274</v>
      </c>
      <c r="K169" s="375"/>
      <c r="P169" s="818"/>
      <c r="Q169" s="693">
        <f>+L160</f>
        <v>0.62264150943396224</v>
      </c>
      <c r="R169" s="694">
        <f>+M160</f>
        <v>0.53125</v>
      </c>
      <c r="S169" s="717">
        <f>+(Q169*Q170+R169*R170)/S170</f>
        <v>0.5941558441558441</v>
      </c>
      <c r="T169" s="717">
        <f>+N160</f>
        <v>0.52884615384615385</v>
      </c>
      <c r="U169" s="717">
        <f>+O160</f>
        <v>0.5161290322580645</v>
      </c>
      <c r="V169" s="717">
        <f>+P160</f>
        <v>0.49528301886792453</v>
      </c>
      <c r="W169" s="717">
        <f>+Q160</f>
        <v>0.52536231884057971</v>
      </c>
      <c r="Z169" s="459"/>
      <c r="AA169" s="815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698" t="s">
        <v>29</v>
      </c>
      <c r="B170" s="360">
        <f>W160</f>
        <v>4805.5</v>
      </c>
      <c r="C170" s="360"/>
      <c r="D170" s="360"/>
      <c r="E170" s="407"/>
      <c r="F170" s="699">
        <f t="shared" si="57"/>
        <v>0.23137849679811257</v>
      </c>
      <c r="G170" s="700">
        <f>+F170-W171</f>
        <v>-1.3553935634319864E-2</v>
      </c>
      <c r="H170" s="374"/>
      <c r="I170" s="374"/>
      <c r="J170" s="375"/>
      <c r="K170" s="375"/>
      <c r="O170" s="697">
        <v>148</v>
      </c>
      <c r="P170" s="819" t="s">
        <v>272</v>
      </c>
      <c r="Q170" s="719">
        <f t="shared" ref="Q170:W170" si="61">SUM(Q164:Q167)</f>
        <v>53</v>
      </c>
      <c r="R170" s="719">
        <f t="shared" si="61"/>
        <v>24</v>
      </c>
      <c r="S170" s="720">
        <f t="shared" si="61"/>
        <v>77</v>
      </c>
      <c r="T170" s="719">
        <f t="shared" si="61"/>
        <v>26</v>
      </c>
      <c r="U170" s="719">
        <f t="shared" si="61"/>
        <v>62</v>
      </c>
      <c r="V170" s="719">
        <f t="shared" si="61"/>
        <v>53</v>
      </c>
      <c r="W170" s="719">
        <f t="shared" si="61"/>
        <v>69</v>
      </c>
      <c r="X170" s="820"/>
      <c r="Z170" s="459"/>
      <c r="AA170" s="815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75">
      <c r="A171" s="701" t="s">
        <v>30</v>
      </c>
      <c r="B171" s="702">
        <f>SUM(B166:B170)</f>
        <v>20769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0.22297297297297297</v>
      </c>
      <c r="R171" s="696">
        <f>+(R169*R170)/$O$170</f>
        <v>8.6148648648648643E-2</v>
      </c>
      <c r="S171" s="699">
        <f>+R171+Q171</f>
        <v>0.3091216216216216</v>
      </c>
      <c r="T171" s="699">
        <f>+(T169*T170)/$O$170</f>
        <v>9.29054054054054E-2</v>
      </c>
      <c r="U171" s="699">
        <f>+(U169*U170)/$O$170</f>
        <v>0.21621621621621623</v>
      </c>
      <c r="V171" s="699">
        <f>+(V169*V170)/$O$170</f>
        <v>0.17736486486486486</v>
      </c>
      <c r="W171" s="699">
        <f>+(W169*W170)/$O$170</f>
        <v>0.24493243243243243</v>
      </c>
      <c r="X171" s="821"/>
      <c r="Z171" s="459"/>
      <c r="AA171" s="822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75">
      <c r="A172" s="399"/>
      <c r="F172" s="107"/>
      <c r="G172" s="107"/>
      <c r="H172" s="107"/>
      <c r="I172" s="107"/>
      <c r="J172" s="107"/>
      <c r="K172" s="107"/>
      <c r="O172" s="735" t="s">
        <v>629</v>
      </c>
      <c r="P172" s="735"/>
      <c r="Q172" s="735"/>
      <c r="R172" s="735"/>
      <c r="S172" s="781">
        <f>+S170/$O$170</f>
        <v>0.52027027027027029</v>
      </c>
      <c r="T172" s="781">
        <f>+T170/$O$170</f>
        <v>0.17567567567567569</v>
      </c>
      <c r="U172" s="781">
        <f>+U170/$O$170</f>
        <v>0.41891891891891891</v>
      </c>
      <c r="V172" s="781">
        <f>+V170/$O$170</f>
        <v>0.35810810810810811</v>
      </c>
      <c r="W172" s="781">
        <f>+W170/$O$170</f>
        <v>0.46621621621621623</v>
      </c>
      <c r="Z172" s="459"/>
      <c r="AA172" s="821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7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821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75">
      <c r="A174" s="821"/>
      <c r="B174" s="821"/>
      <c r="C174" s="821"/>
      <c r="D174" s="821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7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3:AM33"/>
    <mergeCell ref="AB38:AI38"/>
    <mergeCell ref="AB39:AI39"/>
  </mergeCells>
  <conditionalFormatting sqref="I2:I158">
    <cfRule type="cellIs" dxfId="149" priority="1" operator="lessThan">
      <formula>7</formula>
    </cfRule>
    <cfRule type="cellIs" dxfId="148" priority="2" operator="between">
      <formula>14</formula>
      <formula>7</formula>
    </cfRule>
    <cfRule type="cellIs" dxfId="147" priority="3" operator="greaterThan">
      <formula>14</formula>
    </cfRule>
  </conditionalFormatting>
  <conditionalFormatting sqref="I160">
    <cfRule type="cellIs" dxfId="146" priority="4" operator="lessThan">
      <formula>7</formula>
    </cfRule>
    <cfRule type="cellIs" dxfId="145" priority="5" operator="between">
      <formula>14</formula>
      <formula>7</formula>
    </cfRule>
    <cfRule type="cellIs" dxfId="14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E91A-59FE-4677-801E-5E688C846669}">
  <dimension ref="A1:BW175"/>
  <sheetViews>
    <sheetView zoomScale="85" zoomScaleNormal="85" workbookViewId="0">
      <pane xSplit="7" ySplit="2" topLeftCell="H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610" t="s">
        <v>282</v>
      </c>
      <c r="U1" s="611" t="s">
        <v>25</v>
      </c>
      <c r="V1" s="611" t="s">
        <v>26</v>
      </c>
      <c r="W1" s="611" t="s">
        <v>27</v>
      </c>
      <c r="X1" s="611" t="s">
        <v>28</v>
      </c>
      <c r="Y1" s="743" t="s">
        <v>29</v>
      </c>
      <c r="Z1" s="748" t="s">
        <v>30</v>
      </c>
      <c r="AA1" s="613" t="s">
        <v>31</v>
      </c>
      <c r="AB1" s="614"/>
      <c r="AC1"/>
      <c r="AD1" s="303" t="s">
        <v>283</v>
      </c>
      <c r="AE1" s="615" t="s">
        <v>284</v>
      </c>
      <c r="AF1" s="616" t="s">
        <v>271</v>
      </c>
      <c r="AG1" s="303" t="s">
        <v>24</v>
      </c>
      <c r="AH1" s="303" t="s">
        <v>26</v>
      </c>
      <c r="AI1" s="303" t="s">
        <v>27</v>
      </c>
      <c r="AJ1" s="303" t="s">
        <v>28</v>
      </c>
      <c r="AK1" s="303" t="s">
        <v>29</v>
      </c>
      <c r="AL1"/>
    </row>
    <row r="2" spans="1:38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>F2*7</f>
        <v>140</v>
      </c>
      <c r="H2" s="623">
        <v>46224</v>
      </c>
      <c r="I2" s="624">
        <f ca="1">+IF(A2=1,(+TODAY())-H2,"Sans objet")</f>
        <v>84</v>
      </c>
      <c r="J2" s="625">
        <v>1</v>
      </c>
      <c r="K2" s="625">
        <v>-4.6983100000000002</v>
      </c>
      <c r="L2" s="625">
        <v>11.857616</v>
      </c>
      <c r="M2" s="626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>+$G2*N2</f>
        <v>0</v>
      </c>
      <c r="U2" s="631">
        <f t="shared" ref="U2:Y35" si="0">+$G2*O2</f>
        <v>0</v>
      </c>
      <c r="V2" s="631">
        <f t="shared" si="0"/>
        <v>0</v>
      </c>
      <c r="W2" s="631">
        <f t="shared" si="0"/>
        <v>0</v>
      </c>
      <c r="X2" s="631">
        <f t="shared" si="0"/>
        <v>70</v>
      </c>
      <c r="Y2" s="744">
        <f t="shared" si="0"/>
        <v>70</v>
      </c>
      <c r="Z2" s="749">
        <f>SUM(T2:Y2)</f>
        <v>140</v>
      </c>
      <c r="AA2" s="634"/>
      <c r="AB2" s="635">
        <f t="shared" ref="AB2:AB82" si="1">+Z2-G2</f>
        <v>0</v>
      </c>
      <c r="AC2" s="306"/>
      <c r="AD2" s="589">
        <v>27</v>
      </c>
      <c r="AE2" s="636">
        <v>0.22600000000000001</v>
      </c>
      <c r="AF2" s="637">
        <v>4.1000000000000002E-2</v>
      </c>
      <c r="AG2" s="764">
        <f t="shared" ref="AG2:AG5" si="2">SUM(AE2:AF2)</f>
        <v>0.26700000000000002</v>
      </c>
      <c r="AH2" s="639">
        <v>7.8E-2</v>
      </c>
      <c r="AI2" s="639">
        <v>0.20100000000000001</v>
      </c>
      <c r="AJ2" s="639">
        <v>0.219</v>
      </c>
      <c r="AK2" s="639">
        <v>0.23499999999999999</v>
      </c>
      <c r="AL2" s="602">
        <f>SUM(AG2:AK2)</f>
        <v>1</v>
      </c>
    </row>
    <row r="3" spans="1:38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ref="G3:G66" si="4">F3*7</f>
        <v>238</v>
      </c>
      <c r="H3" s="623">
        <v>46225</v>
      </c>
      <c r="I3" s="624">
        <f t="shared" ref="I3:I65" ca="1" si="5">+IF(A3=1,(+TODAY())-H3,"Sans objet")</f>
        <v>83</v>
      </c>
      <c r="J3" s="625">
        <v>1</v>
      </c>
      <c r="K3" s="625" t="s">
        <v>632</v>
      </c>
      <c r="L3" s="625" t="s">
        <v>633</v>
      </c>
      <c r="M3" s="626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ref="T3:Y66" si="6">+$G3*N3</f>
        <v>0</v>
      </c>
      <c r="U3" s="631">
        <f t="shared" si="0"/>
        <v>0</v>
      </c>
      <c r="V3" s="631">
        <f t="shared" si="0"/>
        <v>119</v>
      </c>
      <c r="W3" s="640">
        <f t="shared" si="0"/>
        <v>0</v>
      </c>
      <c r="X3" s="640">
        <f t="shared" si="0"/>
        <v>119</v>
      </c>
      <c r="Y3" s="745">
        <f t="shared" si="0"/>
        <v>0</v>
      </c>
      <c r="Z3" s="750">
        <f>SUM(T3:Y3)</f>
        <v>238</v>
      </c>
      <c r="AA3" s="598"/>
      <c r="AB3" s="635">
        <f t="shared" si="1"/>
        <v>0</v>
      </c>
      <c r="AD3" s="589">
        <v>28</v>
      </c>
      <c r="AE3" s="636">
        <v>0.22339999999999999</v>
      </c>
      <c r="AF3" s="637">
        <v>0.06</v>
      </c>
      <c r="AG3" s="764">
        <f t="shared" si="2"/>
        <v>0.28339999999999999</v>
      </c>
      <c r="AH3" s="639">
        <v>7.0999999999999994E-2</v>
      </c>
      <c r="AI3" s="639">
        <v>0.20300000000000001</v>
      </c>
      <c r="AJ3" s="639">
        <v>0.182</v>
      </c>
      <c r="AK3" s="639">
        <v>0.26100000000000001</v>
      </c>
      <c r="AL3" s="602">
        <f>SUM(AG3:AK3)</f>
        <v>1.0004</v>
      </c>
    </row>
    <row r="4" spans="1:38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4"/>
        <v>182</v>
      </c>
      <c r="H4" s="424">
        <v>46217</v>
      </c>
      <c r="I4" s="624">
        <f t="shared" ca="1" si="5"/>
        <v>91</v>
      </c>
      <c r="J4" s="625">
        <v>2</v>
      </c>
      <c r="K4" s="625"/>
      <c r="L4" s="625"/>
      <c r="M4" s="626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6"/>
        <v>91</v>
      </c>
      <c r="U4" s="631">
        <f t="shared" si="0"/>
        <v>0</v>
      </c>
      <c r="V4" s="631">
        <f t="shared" si="0"/>
        <v>0</v>
      </c>
      <c r="W4" s="640">
        <f t="shared" si="0"/>
        <v>0</v>
      </c>
      <c r="X4" s="640">
        <f t="shared" si="0"/>
        <v>91</v>
      </c>
      <c r="Y4" s="745">
        <f t="shared" si="0"/>
        <v>0</v>
      </c>
      <c r="Z4" s="750">
        <f t="shared" ref="Z4:Z84" si="7">SUM(T4:Y4)</f>
        <v>182</v>
      </c>
      <c r="AA4" s="598"/>
      <c r="AB4" s="635">
        <f t="shared" si="1"/>
        <v>0</v>
      </c>
      <c r="AD4" s="589">
        <v>29</v>
      </c>
      <c r="AE4" s="636">
        <v>0.19450000000000001</v>
      </c>
      <c r="AF4" s="637">
        <v>7.3999999999999996E-2</v>
      </c>
      <c r="AG4" s="764">
        <f t="shared" si="2"/>
        <v>0.26850000000000002</v>
      </c>
      <c r="AH4" s="639">
        <v>8.2000000000000003E-2</v>
      </c>
      <c r="AI4" s="639">
        <v>0.21</v>
      </c>
      <c r="AJ4" s="639">
        <v>0.20799999999999999</v>
      </c>
      <c r="AK4" s="639">
        <v>0.23100000000000001</v>
      </c>
      <c r="AL4" s="602">
        <f>SUM(AG4:AK4)</f>
        <v>0.99949999999999994</v>
      </c>
    </row>
    <row r="5" spans="1:38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4"/>
        <v>182</v>
      </c>
      <c r="H5" s="424">
        <v>46226</v>
      </c>
      <c r="I5" s="624">
        <f t="shared" ca="1" si="5"/>
        <v>82</v>
      </c>
      <c r="J5" s="625">
        <v>2</v>
      </c>
      <c r="K5" s="625">
        <v>-4.783137</v>
      </c>
      <c r="L5" s="625">
        <v>11.882978</v>
      </c>
      <c r="M5" s="626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6"/>
        <v>91</v>
      </c>
      <c r="U5" s="631">
        <f t="shared" si="0"/>
        <v>0</v>
      </c>
      <c r="V5" s="631">
        <f t="shared" si="0"/>
        <v>0</v>
      </c>
      <c r="W5" s="640">
        <f t="shared" si="0"/>
        <v>0</v>
      </c>
      <c r="X5" s="640">
        <f t="shared" si="0"/>
        <v>91</v>
      </c>
      <c r="Y5" s="745">
        <f t="shared" si="0"/>
        <v>0</v>
      </c>
      <c r="Z5" s="750">
        <f t="shared" si="7"/>
        <v>182</v>
      </c>
      <c r="AA5" s="598"/>
      <c r="AB5" s="635">
        <f t="shared" si="1"/>
        <v>0</v>
      </c>
      <c r="AC5" s="107"/>
      <c r="AD5" s="589">
        <v>30</v>
      </c>
      <c r="AE5" s="636">
        <v>0.214</v>
      </c>
      <c r="AF5" s="637">
        <v>8.6999999999999994E-2</v>
      </c>
      <c r="AG5" s="764">
        <f t="shared" si="2"/>
        <v>0.30099999999999999</v>
      </c>
      <c r="AH5" s="639">
        <v>8.3000000000000004E-2</v>
      </c>
      <c r="AI5" s="639">
        <v>0.189</v>
      </c>
      <c r="AJ5" s="639">
        <v>0.20599999999999999</v>
      </c>
      <c r="AK5" s="639">
        <v>0.221</v>
      </c>
      <c r="AL5" s="602">
        <f>SUM(AG5:AK5)</f>
        <v>0.99999999999999989</v>
      </c>
    </row>
    <row r="6" spans="1:38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4"/>
        <v>49</v>
      </c>
      <c r="H6" s="424">
        <v>46224</v>
      </c>
      <c r="I6" s="624">
        <f t="shared" ca="1" si="5"/>
        <v>84</v>
      </c>
      <c r="J6" s="625">
        <v>3</v>
      </c>
      <c r="K6" s="625">
        <v>-4.8393837</v>
      </c>
      <c r="L6" s="625">
        <v>11.895825800000001</v>
      </c>
      <c r="M6" s="626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6"/>
        <v>24.5</v>
      </c>
      <c r="U6" s="631">
        <f t="shared" si="0"/>
        <v>0</v>
      </c>
      <c r="V6" s="631">
        <f t="shared" si="0"/>
        <v>0</v>
      </c>
      <c r="W6" s="640">
        <f t="shared" si="0"/>
        <v>12.25</v>
      </c>
      <c r="X6" s="640">
        <f t="shared" si="0"/>
        <v>12.25</v>
      </c>
      <c r="Y6" s="745">
        <f t="shared" si="0"/>
        <v>0</v>
      </c>
      <c r="Z6" s="750">
        <f>SUM(T6:Y6)</f>
        <v>49</v>
      </c>
      <c r="AA6" s="598"/>
      <c r="AB6" s="635">
        <f t="shared" si="1"/>
        <v>0</v>
      </c>
      <c r="AC6" s="307"/>
      <c r="AD6" s="315" t="s">
        <v>290</v>
      </c>
      <c r="AE6" s="603">
        <f t="shared" ref="AE6:AK6" si="8">AE5-AE4</f>
        <v>1.949999999999999E-2</v>
      </c>
      <c r="AF6" s="603">
        <f t="shared" si="8"/>
        <v>1.2999999999999998E-2</v>
      </c>
      <c r="AG6" s="603">
        <f t="shared" si="8"/>
        <v>3.2499999999999973E-2</v>
      </c>
      <c r="AH6" s="603">
        <f t="shared" si="8"/>
        <v>1.0000000000000009E-3</v>
      </c>
      <c r="AI6" s="603">
        <f t="shared" si="8"/>
        <v>-2.0999999999999991E-2</v>
      </c>
      <c r="AJ6" s="603">
        <f t="shared" si="8"/>
        <v>-2.0000000000000018E-3</v>
      </c>
      <c r="AK6" s="603">
        <f t="shared" si="8"/>
        <v>-1.0000000000000009E-2</v>
      </c>
      <c r="AL6" s="589"/>
    </row>
    <row r="7" spans="1:38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825">
        <v>38</v>
      </c>
      <c r="G7" s="622">
        <f t="shared" si="4"/>
        <v>266</v>
      </c>
      <c r="H7" s="424">
        <v>46224</v>
      </c>
      <c r="I7" s="624">
        <f t="shared" ca="1" si="5"/>
        <v>84</v>
      </c>
      <c r="J7" s="625">
        <v>3</v>
      </c>
      <c r="K7" s="625">
        <v>-4.8489674999999997</v>
      </c>
      <c r="L7" s="625">
        <v>11.9039269</v>
      </c>
      <c r="M7" s="626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6"/>
        <v>133</v>
      </c>
      <c r="U7" s="631">
        <f t="shared" si="0"/>
        <v>0</v>
      </c>
      <c r="V7" s="631">
        <f t="shared" si="0"/>
        <v>0</v>
      </c>
      <c r="W7" s="640">
        <f t="shared" si="0"/>
        <v>0</v>
      </c>
      <c r="X7" s="640">
        <f t="shared" si="0"/>
        <v>133</v>
      </c>
      <c r="Y7" s="745">
        <f t="shared" si="0"/>
        <v>0</v>
      </c>
      <c r="Z7" s="750">
        <f>SUM(T7:Y7)</f>
        <v>266</v>
      </c>
      <c r="AA7" s="598"/>
      <c r="AB7" s="635">
        <f t="shared" si="1"/>
        <v>0</v>
      </c>
      <c r="AC7" s="30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827">
        <v>26</v>
      </c>
      <c r="G8" s="622">
        <f t="shared" si="4"/>
        <v>182</v>
      </c>
      <c r="H8" s="424">
        <v>46226</v>
      </c>
      <c r="I8" s="624">
        <f t="shared" ca="1" si="5"/>
        <v>82</v>
      </c>
      <c r="J8" s="625">
        <v>2</v>
      </c>
      <c r="K8" s="625">
        <v>-4.7884130000000003</v>
      </c>
      <c r="L8" s="625">
        <v>11.870759</v>
      </c>
      <c r="M8" s="626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6"/>
        <v>91</v>
      </c>
      <c r="U8" s="631">
        <f t="shared" si="0"/>
        <v>0</v>
      </c>
      <c r="V8" s="631">
        <f t="shared" si="0"/>
        <v>0</v>
      </c>
      <c r="W8" s="640">
        <f t="shared" si="0"/>
        <v>0</v>
      </c>
      <c r="X8" s="640">
        <f t="shared" si="0"/>
        <v>91</v>
      </c>
      <c r="Y8" s="745">
        <f t="shared" si="0"/>
        <v>0</v>
      </c>
      <c r="Z8" s="750">
        <f t="shared" si="7"/>
        <v>182</v>
      </c>
      <c r="AA8" s="598"/>
      <c r="AB8" s="635">
        <f t="shared" si="1"/>
        <v>0</v>
      </c>
      <c r="AC8" s="30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827">
        <v>20</v>
      </c>
      <c r="G9" s="622">
        <f t="shared" si="4"/>
        <v>140</v>
      </c>
      <c r="H9" s="424">
        <v>46227</v>
      </c>
      <c r="I9" s="624">
        <f t="shared" ca="1" si="5"/>
        <v>81</v>
      </c>
      <c r="J9" s="625">
        <v>3</v>
      </c>
      <c r="K9" s="625">
        <v>-4.7873000000000001</v>
      </c>
      <c r="L9" s="625">
        <v>11.892714</v>
      </c>
      <c r="M9" s="626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6"/>
        <v>105</v>
      </c>
      <c r="U9" s="631">
        <f t="shared" si="0"/>
        <v>0</v>
      </c>
      <c r="V9" s="631">
        <f t="shared" si="0"/>
        <v>0</v>
      </c>
      <c r="W9" s="640">
        <f t="shared" si="0"/>
        <v>0</v>
      </c>
      <c r="X9" s="640">
        <f t="shared" si="0"/>
        <v>35</v>
      </c>
      <c r="Y9" s="745">
        <f t="shared" si="0"/>
        <v>0</v>
      </c>
      <c r="Z9" s="750">
        <f t="shared" si="7"/>
        <v>140</v>
      </c>
      <c r="AA9" s="598"/>
      <c r="AB9" s="635">
        <f t="shared" si="1"/>
        <v>0</v>
      </c>
      <c r="AC9" s="30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827">
        <v>26</v>
      </c>
      <c r="G10" s="622">
        <f t="shared" si="4"/>
        <v>182</v>
      </c>
      <c r="H10" s="424">
        <v>46227</v>
      </c>
      <c r="I10" s="624">
        <f t="shared" ca="1" si="5"/>
        <v>81</v>
      </c>
      <c r="J10" s="625">
        <v>2</v>
      </c>
      <c r="K10" s="625">
        <v>-4.779261</v>
      </c>
      <c r="L10" s="625">
        <v>11.87011</v>
      </c>
      <c r="M10" s="626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6"/>
        <v>91</v>
      </c>
      <c r="U10" s="631">
        <f t="shared" si="0"/>
        <v>0</v>
      </c>
      <c r="V10" s="631">
        <f t="shared" si="0"/>
        <v>0</v>
      </c>
      <c r="W10" s="640">
        <f t="shared" si="0"/>
        <v>0</v>
      </c>
      <c r="X10" s="640">
        <f t="shared" si="0"/>
        <v>91</v>
      </c>
      <c r="Y10" s="745">
        <f t="shared" si="0"/>
        <v>0</v>
      </c>
      <c r="Z10" s="750">
        <f t="shared" si="7"/>
        <v>182</v>
      </c>
      <c r="AA10" s="598"/>
      <c r="AB10" s="635">
        <f t="shared" si="1"/>
        <v>0</v>
      </c>
      <c r="AC10" s="30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827">
        <v>24</v>
      </c>
      <c r="G11" s="622">
        <f t="shared" si="4"/>
        <v>168</v>
      </c>
      <c r="H11" s="424">
        <v>46226</v>
      </c>
      <c r="I11" s="624">
        <f t="shared" ca="1" si="5"/>
        <v>82</v>
      </c>
      <c r="J11" s="625">
        <v>2</v>
      </c>
      <c r="K11" s="625">
        <v>-4.7862261000000004</v>
      </c>
      <c r="L11" s="625">
        <v>11.874065999999999</v>
      </c>
      <c r="M11" s="626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6"/>
        <v>84</v>
      </c>
      <c r="U11" s="631">
        <f t="shared" si="0"/>
        <v>0</v>
      </c>
      <c r="V11" s="631">
        <f t="shared" si="0"/>
        <v>0</v>
      </c>
      <c r="W11" s="640">
        <f t="shared" si="0"/>
        <v>0</v>
      </c>
      <c r="X11" s="640">
        <f t="shared" si="0"/>
        <v>84</v>
      </c>
      <c r="Y11" s="745">
        <f t="shared" si="0"/>
        <v>0</v>
      </c>
      <c r="Z11" s="750">
        <f t="shared" si="7"/>
        <v>168</v>
      </c>
      <c r="AA11" s="598"/>
      <c r="AB11" s="635">
        <f t="shared" si="1"/>
        <v>0</v>
      </c>
      <c r="AC11" s="30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825">
        <v>24</v>
      </c>
      <c r="G12" s="622">
        <f t="shared" si="4"/>
        <v>168</v>
      </c>
      <c r="H12" s="623">
        <v>46226</v>
      </c>
      <c r="I12" s="624">
        <f t="shared" ca="1" si="5"/>
        <v>82</v>
      </c>
      <c r="J12" s="625">
        <v>1</v>
      </c>
      <c r="K12" s="625" t="s">
        <v>634</v>
      </c>
      <c r="L12" s="625" t="s">
        <v>635</v>
      </c>
      <c r="M12" s="626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6"/>
        <v>84</v>
      </c>
      <c r="U12" s="640">
        <f t="shared" si="0"/>
        <v>0</v>
      </c>
      <c r="V12" s="640">
        <f t="shared" si="0"/>
        <v>0</v>
      </c>
      <c r="W12" s="640">
        <f t="shared" si="0"/>
        <v>0</v>
      </c>
      <c r="X12" s="640">
        <f t="shared" si="0"/>
        <v>84</v>
      </c>
      <c r="Y12" s="745">
        <f t="shared" si="0"/>
        <v>0</v>
      </c>
      <c r="Z12" s="750">
        <f t="shared" si="7"/>
        <v>168</v>
      </c>
      <c r="AA12" s="598"/>
      <c r="AB12" s="635">
        <f t="shared" si="1"/>
        <v>0</v>
      </c>
      <c r="AC12" s="30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825">
        <v>36</v>
      </c>
      <c r="G13" s="622">
        <f t="shared" si="4"/>
        <v>252</v>
      </c>
      <c r="H13" s="424">
        <v>46226</v>
      </c>
      <c r="I13" s="624">
        <f t="shared" ca="1" si="5"/>
        <v>82</v>
      </c>
      <c r="J13" s="625">
        <v>3</v>
      </c>
      <c r="K13" s="625">
        <v>-4.8022432000000004</v>
      </c>
      <c r="L13" s="625">
        <v>11.895796600000001</v>
      </c>
      <c r="M13" s="626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6"/>
        <v>0</v>
      </c>
      <c r="U13" s="631">
        <f t="shared" si="0"/>
        <v>0</v>
      </c>
      <c r="V13" s="631">
        <f t="shared" si="0"/>
        <v>0</v>
      </c>
      <c r="W13" s="640">
        <f t="shared" si="0"/>
        <v>126</v>
      </c>
      <c r="X13" s="640">
        <f t="shared" si="0"/>
        <v>0</v>
      </c>
      <c r="Y13" s="745">
        <f t="shared" si="0"/>
        <v>126</v>
      </c>
      <c r="Z13" s="750">
        <f t="shared" si="7"/>
        <v>252</v>
      </c>
      <c r="AA13" s="598"/>
      <c r="AB13" s="635">
        <f t="shared" si="1"/>
        <v>0</v>
      </c>
      <c r="AC13" s="30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825">
        <v>20</v>
      </c>
      <c r="G14" s="622">
        <f t="shared" si="4"/>
        <v>140</v>
      </c>
      <c r="H14" s="424">
        <v>46226</v>
      </c>
      <c r="I14" s="624">
        <f t="shared" ca="1" si="5"/>
        <v>82</v>
      </c>
      <c r="J14" s="625">
        <v>2</v>
      </c>
      <c r="K14" s="625">
        <v>-4.7926510000000002</v>
      </c>
      <c r="L14" s="625">
        <v>11.885541999999999</v>
      </c>
      <c r="M14" s="626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6"/>
        <v>0</v>
      </c>
      <c r="U14" s="631">
        <f t="shared" si="0"/>
        <v>0</v>
      </c>
      <c r="V14" s="631">
        <f t="shared" si="0"/>
        <v>0</v>
      </c>
      <c r="W14" s="640">
        <f t="shared" si="0"/>
        <v>70</v>
      </c>
      <c r="X14" s="640">
        <f t="shared" si="0"/>
        <v>0</v>
      </c>
      <c r="Y14" s="745">
        <f t="shared" si="0"/>
        <v>70</v>
      </c>
      <c r="Z14" s="750">
        <f t="shared" si="7"/>
        <v>140</v>
      </c>
      <c r="AA14" s="598"/>
      <c r="AB14" s="635">
        <f t="shared" si="1"/>
        <v>0</v>
      </c>
      <c r="AC14" s="30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825">
        <v>10</v>
      </c>
      <c r="G15" s="622">
        <f t="shared" si="4"/>
        <v>70</v>
      </c>
      <c r="H15" s="424">
        <v>46226</v>
      </c>
      <c r="I15" s="624">
        <f t="shared" ca="1" si="5"/>
        <v>82</v>
      </c>
      <c r="J15" s="625">
        <v>3</v>
      </c>
      <c r="K15" s="625">
        <v>-4.8140058999999997</v>
      </c>
      <c r="L15" s="625">
        <v>11.9081913</v>
      </c>
      <c r="M15" s="626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6"/>
        <v>0</v>
      </c>
      <c r="U15" s="631">
        <f t="shared" si="0"/>
        <v>0</v>
      </c>
      <c r="V15" s="631">
        <f t="shared" si="0"/>
        <v>0</v>
      </c>
      <c r="W15" s="640">
        <f t="shared" si="0"/>
        <v>35</v>
      </c>
      <c r="X15" s="640">
        <f t="shared" si="0"/>
        <v>0</v>
      </c>
      <c r="Y15" s="745">
        <f t="shared" si="0"/>
        <v>35</v>
      </c>
      <c r="Z15" s="750">
        <f t="shared" si="7"/>
        <v>70</v>
      </c>
      <c r="AA15" s="598"/>
      <c r="AB15" s="635">
        <f t="shared" si="1"/>
        <v>0</v>
      </c>
      <c r="AC15" s="30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825">
        <v>26</v>
      </c>
      <c r="G16" s="622">
        <f t="shared" si="4"/>
        <v>182</v>
      </c>
      <c r="H16" s="424">
        <v>46227</v>
      </c>
      <c r="I16" s="624">
        <f t="shared" ca="1" si="5"/>
        <v>81</v>
      </c>
      <c r="J16" s="625">
        <v>2</v>
      </c>
      <c r="K16" s="625">
        <v>-4.7786280000000003</v>
      </c>
      <c r="L16" s="625">
        <v>11.867432000000001</v>
      </c>
      <c r="M16" s="626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6"/>
        <v>91</v>
      </c>
      <c r="U16" s="631">
        <f t="shared" si="0"/>
        <v>0</v>
      </c>
      <c r="V16" s="631">
        <f t="shared" si="0"/>
        <v>0</v>
      </c>
      <c r="W16" s="640">
        <f t="shared" si="0"/>
        <v>0</v>
      </c>
      <c r="X16" s="640">
        <f t="shared" si="0"/>
        <v>91</v>
      </c>
      <c r="Y16" s="745">
        <f t="shared" si="0"/>
        <v>0</v>
      </c>
      <c r="Z16" s="750">
        <f t="shared" si="7"/>
        <v>182</v>
      </c>
      <c r="AA16" s="598"/>
      <c r="AB16" s="635">
        <f t="shared" si="1"/>
        <v>0</v>
      </c>
      <c r="AC16" s="30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825">
        <v>26</v>
      </c>
      <c r="G17" s="622">
        <f t="shared" si="4"/>
        <v>182</v>
      </c>
      <c r="H17" s="623">
        <v>46225</v>
      </c>
      <c r="I17" s="624">
        <f t="shared" ca="1" si="5"/>
        <v>83</v>
      </c>
      <c r="J17" s="625">
        <v>1</v>
      </c>
      <c r="K17" s="625" t="s">
        <v>636</v>
      </c>
      <c r="L17" s="625" t="s">
        <v>637</v>
      </c>
      <c r="M17" s="626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6"/>
        <v>0</v>
      </c>
      <c r="U17" s="640">
        <f t="shared" si="0"/>
        <v>0</v>
      </c>
      <c r="V17" s="640">
        <f t="shared" si="0"/>
        <v>0</v>
      </c>
      <c r="W17" s="640">
        <f t="shared" si="0"/>
        <v>0</v>
      </c>
      <c r="X17" s="640">
        <f t="shared" si="0"/>
        <v>91</v>
      </c>
      <c r="Y17" s="745">
        <f t="shared" si="0"/>
        <v>91</v>
      </c>
      <c r="Z17" s="750">
        <f t="shared" si="7"/>
        <v>182</v>
      </c>
      <c r="AA17" s="598"/>
      <c r="AB17" s="635">
        <f t="shared" si="1"/>
        <v>0</v>
      </c>
      <c r="AC17" s="30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825">
        <v>20</v>
      </c>
      <c r="G18" s="622">
        <f t="shared" si="4"/>
        <v>140</v>
      </c>
      <c r="H18" s="424">
        <v>46225</v>
      </c>
      <c r="I18" s="624">
        <f t="shared" ca="1" si="5"/>
        <v>83</v>
      </c>
      <c r="J18" s="625">
        <v>3</v>
      </c>
      <c r="K18" s="625">
        <v>-4.8240881</v>
      </c>
      <c r="L18" s="625">
        <v>11.9076051</v>
      </c>
      <c r="M18" s="626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6"/>
        <v>70</v>
      </c>
      <c r="U18" s="631">
        <f t="shared" si="0"/>
        <v>0</v>
      </c>
      <c r="V18" s="631">
        <f t="shared" si="0"/>
        <v>0</v>
      </c>
      <c r="W18" s="640">
        <f t="shared" si="0"/>
        <v>0</v>
      </c>
      <c r="X18" s="640">
        <f t="shared" si="0"/>
        <v>70</v>
      </c>
      <c r="Y18" s="745">
        <f t="shared" si="0"/>
        <v>0</v>
      </c>
      <c r="Z18" s="750">
        <f t="shared" si="7"/>
        <v>140</v>
      </c>
      <c r="AA18" s="598"/>
      <c r="AB18" s="635">
        <f t="shared" si="1"/>
        <v>0</v>
      </c>
      <c r="AC18" s="30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825">
        <v>36</v>
      </c>
      <c r="G19" s="622">
        <f t="shared" si="4"/>
        <v>252</v>
      </c>
      <c r="H19" s="424">
        <v>46226</v>
      </c>
      <c r="I19" s="624">
        <f t="shared" ca="1" si="5"/>
        <v>82</v>
      </c>
      <c r="J19" s="625">
        <v>3</v>
      </c>
      <c r="K19" s="625">
        <v>-4.8037730999999999</v>
      </c>
      <c r="L19" s="625">
        <v>11.8974282</v>
      </c>
      <c r="M19" s="626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6"/>
        <v>126</v>
      </c>
      <c r="U19" s="631">
        <f t="shared" si="0"/>
        <v>0</v>
      </c>
      <c r="V19" s="631">
        <f t="shared" si="0"/>
        <v>0</v>
      </c>
      <c r="W19" s="640">
        <f t="shared" si="0"/>
        <v>0</v>
      </c>
      <c r="X19" s="640">
        <f t="shared" si="0"/>
        <v>126</v>
      </c>
      <c r="Y19" s="745">
        <f t="shared" si="0"/>
        <v>0</v>
      </c>
      <c r="Z19" s="750">
        <f t="shared" si="7"/>
        <v>252</v>
      </c>
      <c r="AA19" s="598"/>
      <c r="AB19" s="635">
        <f t="shared" si="1"/>
        <v>0</v>
      </c>
      <c r="AC19" s="30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825">
        <v>26</v>
      </c>
      <c r="G20" s="622">
        <f t="shared" si="4"/>
        <v>182</v>
      </c>
      <c r="H20" s="424">
        <v>46225</v>
      </c>
      <c r="I20" s="624">
        <f t="shared" ca="1" si="5"/>
        <v>83</v>
      </c>
      <c r="J20" s="625">
        <v>3</v>
      </c>
      <c r="K20" s="625">
        <v>-4.8170913999999998</v>
      </c>
      <c r="L20" s="625">
        <v>11.9113282</v>
      </c>
      <c r="M20" s="626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6"/>
        <v>91</v>
      </c>
      <c r="U20" s="631">
        <f t="shared" si="0"/>
        <v>0</v>
      </c>
      <c r="V20" s="631">
        <f t="shared" si="0"/>
        <v>0</v>
      </c>
      <c r="W20" s="640">
        <f t="shared" si="0"/>
        <v>0</v>
      </c>
      <c r="X20" s="640">
        <f t="shared" si="0"/>
        <v>91</v>
      </c>
      <c r="Y20" s="745">
        <f t="shared" si="0"/>
        <v>0</v>
      </c>
      <c r="Z20" s="750">
        <f t="shared" si="7"/>
        <v>182</v>
      </c>
      <c r="AA20" s="598"/>
      <c r="AB20" s="635">
        <f t="shared" si="1"/>
        <v>0</v>
      </c>
      <c r="AC20" s="30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825">
        <v>36</v>
      </c>
      <c r="G21" s="622">
        <f t="shared" si="4"/>
        <v>252</v>
      </c>
      <c r="H21" s="424">
        <v>46226</v>
      </c>
      <c r="I21" s="624">
        <f t="shared" ca="1" si="5"/>
        <v>82</v>
      </c>
      <c r="J21" s="625">
        <v>3</v>
      </c>
      <c r="K21" s="625">
        <v>-4.8020164999999997</v>
      </c>
      <c r="L21" s="625">
        <v>11.899555299999999</v>
      </c>
      <c r="M21" s="626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6"/>
        <v>126</v>
      </c>
      <c r="U21" s="631">
        <f t="shared" si="0"/>
        <v>0</v>
      </c>
      <c r="V21" s="631">
        <f t="shared" si="0"/>
        <v>0</v>
      </c>
      <c r="W21" s="640">
        <f t="shared" si="0"/>
        <v>0</v>
      </c>
      <c r="X21" s="640">
        <f t="shared" si="0"/>
        <v>126</v>
      </c>
      <c r="Y21" s="745">
        <f t="shared" si="0"/>
        <v>0</v>
      </c>
      <c r="Z21" s="750">
        <f t="shared" si="7"/>
        <v>252</v>
      </c>
      <c r="AA21" s="598"/>
      <c r="AB21" s="635">
        <f t="shared" si="1"/>
        <v>0</v>
      </c>
      <c r="AC21" s="30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825">
        <v>28</v>
      </c>
      <c r="G22" s="622">
        <f t="shared" si="4"/>
        <v>196</v>
      </c>
      <c r="H22" s="424">
        <v>46224</v>
      </c>
      <c r="I22" s="624">
        <f t="shared" ca="1" si="5"/>
        <v>84</v>
      </c>
      <c r="J22" s="625">
        <v>3</v>
      </c>
      <c r="K22" s="625">
        <v>-4.8608653000000004</v>
      </c>
      <c r="L22" s="625">
        <v>11.9819893</v>
      </c>
      <c r="M22" s="626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6"/>
        <v>147</v>
      </c>
      <c r="U22" s="631">
        <f t="shared" si="0"/>
        <v>0</v>
      </c>
      <c r="V22" s="631">
        <f t="shared" si="0"/>
        <v>0</v>
      </c>
      <c r="W22" s="640">
        <f t="shared" si="0"/>
        <v>0</v>
      </c>
      <c r="X22" s="640">
        <f t="shared" si="0"/>
        <v>49</v>
      </c>
      <c r="Y22" s="745">
        <f t="shared" si="0"/>
        <v>0</v>
      </c>
      <c r="Z22" s="750">
        <f t="shared" si="7"/>
        <v>196</v>
      </c>
      <c r="AA22" s="598"/>
      <c r="AB22" s="635">
        <f t="shared" si="1"/>
        <v>0</v>
      </c>
      <c r="AC22" s="30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825">
        <v>22</v>
      </c>
      <c r="G23" s="622">
        <f t="shared" si="4"/>
        <v>154</v>
      </c>
      <c r="H23" s="424">
        <v>46224</v>
      </c>
      <c r="I23" s="624">
        <f t="shared" ca="1" si="5"/>
        <v>84</v>
      </c>
      <c r="J23" s="625">
        <v>3</v>
      </c>
      <c r="K23" s="625">
        <v>-4.8523784000000001</v>
      </c>
      <c r="L23" s="625">
        <v>11.908356400000001</v>
      </c>
      <c r="M23" s="626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6"/>
        <v>77</v>
      </c>
      <c r="U23" s="631">
        <f t="shared" si="0"/>
        <v>0</v>
      </c>
      <c r="V23" s="631">
        <f t="shared" si="0"/>
        <v>0</v>
      </c>
      <c r="W23" s="640">
        <f t="shared" si="0"/>
        <v>0</v>
      </c>
      <c r="X23" s="640">
        <f t="shared" si="0"/>
        <v>77</v>
      </c>
      <c r="Y23" s="745">
        <f t="shared" si="0"/>
        <v>0</v>
      </c>
      <c r="Z23" s="750">
        <f t="shared" si="7"/>
        <v>154</v>
      </c>
      <c r="AA23" s="598"/>
      <c r="AB23" s="635">
        <f t="shared" si="1"/>
        <v>0</v>
      </c>
      <c r="AC23" s="307"/>
      <c r="AD23" s="591"/>
      <c r="AE23" s="359"/>
      <c r="AF23" s="597" t="s">
        <v>372</v>
      </c>
      <c r="AG23" s="598">
        <v>16400</v>
      </c>
      <c r="AH23" s="598">
        <v>16000</v>
      </c>
      <c r="AI23" s="598">
        <v>15750</v>
      </c>
      <c r="AJ23" s="598">
        <v>15750</v>
      </c>
      <c r="AK23" s="598">
        <v>16000</v>
      </c>
    </row>
    <row r="24" spans="1:37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825">
        <v>24</v>
      </c>
      <c r="G24" s="622">
        <f t="shared" si="4"/>
        <v>168</v>
      </c>
      <c r="H24" s="424">
        <v>46226</v>
      </c>
      <c r="I24" s="624">
        <f t="shared" ca="1" si="5"/>
        <v>82</v>
      </c>
      <c r="J24" s="625">
        <v>2</v>
      </c>
      <c r="K24" s="625">
        <v>-4.7856860000000001</v>
      </c>
      <c r="L24" s="625">
        <v>11.869382999999999</v>
      </c>
      <c r="M24" s="626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6"/>
        <v>84</v>
      </c>
      <c r="U24" s="631">
        <f t="shared" si="0"/>
        <v>0</v>
      </c>
      <c r="V24" s="631">
        <f t="shared" si="0"/>
        <v>0</v>
      </c>
      <c r="W24" s="640">
        <f t="shared" si="0"/>
        <v>0</v>
      </c>
      <c r="X24" s="640">
        <f t="shared" si="0"/>
        <v>84</v>
      </c>
      <c r="Y24" s="745">
        <f t="shared" si="0"/>
        <v>0</v>
      </c>
      <c r="Z24" s="750">
        <f t="shared" si="7"/>
        <v>168</v>
      </c>
      <c r="AA24" s="598"/>
      <c r="AB24" s="635">
        <f t="shared" si="1"/>
        <v>0</v>
      </c>
      <c r="AC24" s="307"/>
      <c r="AD24" s="591"/>
      <c r="AE24" s="359"/>
      <c r="AF24" s="597" t="s">
        <v>373</v>
      </c>
      <c r="AG24" s="598"/>
      <c r="AH24" s="598">
        <v>15750</v>
      </c>
      <c r="AI24" s="598">
        <v>14750</v>
      </c>
      <c r="AJ24" s="598">
        <v>14750</v>
      </c>
      <c r="AK24" s="598">
        <v>15750</v>
      </c>
    </row>
    <row r="25" spans="1:37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825">
        <v>22</v>
      </c>
      <c r="G25" s="622">
        <f t="shared" si="4"/>
        <v>154</v>
      </c>
      <c r="H25" s="424">
        <v>46224</v>
      </c>
      <c r="I25" s="624">
        <f t="shared" ca="1" si="5"/>
        <v>84</v>
      </c>
      <c r="J25" s="625">
        <v>3</v>
      </c>
      <c r="K25" s="625" t="s">
        <v>638</v>
      </c>
      <c r="L25" s="625">
        <v>11.905345499999999</v>
      </c>
      <c r="M25" s="626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6"/>
        <v>77</v>
      </c>
      <c r="U25" s="631">
        <f t="shared" si="0"/>
        <v>0</v>
      </c>
      <c r="V25" s="631">
        <f t="shared" si="0"/>
        <v>0</v>
      </c>
      <c r="W25" s="640">
        <f t="shared" si="0"/>
        <v>0</v>
      </c>
      <c r="X25" s="640">
        <f t="shared" si="0"/>
        <v>77</v>
      </c>
      <c r="Y25" s="745">
        <f t="shared" si="0"/>
        <v>0</v>
      </c>
      <c r="Z25" s="750">
        <f t="shared" si="7"/>
        <v>154</v>
      </c>
      <c r="AA25" s="598"/>
      <c r="AB25" s="635">
        <f t="shared" si="1"/>
        <v>0</v>
      </c>
      <c r="AC25" s="307"/>
      <c r="AD25" s="599"/>
      <c r="AE25" s="368"/>
      <c r="AF25" s="600" t="s">
        <v>375</v>
      </c>
      <c r="AG25" s="598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825">
        <v>0</v>
      </c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5"/>
      <c r="L26" s="625"/>
      <c r="M26" s="626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6"/>
        <v>0</v>
      </c>
      <c r="U26" s="631">
        <f t="shared" si="0"/>
        <v>0</v>
      </c>
      <c r="V26" s="631">
        <f t="shared" si="0"/>
        <v>0</v>
      </c>
      <c r="W26" s="640">
        <f t="shared" si="0"/>
        <v>0</v>
      </c>
      <c r="X26" s="640">
        <f t="shared" si="0"/>
        <v>0</v>
      </c>
      <c r="Y26" s="745">
        <f t="shared" si="0"/>
        <v>0</v>
      </c>
      <c r="Z26" s="750">
        <f t="shared" si="7"/>
        <v>0</v>
      </c>
      <c r="AA26" s="598"/>
      <c r="AB26" s="635">
        <f t="shared" si="1"/>
        <v>0</v>
      </c>
      <c r="AC26" s="307"/>
    </row>
    <row r="27" spans="1:37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4"/>
        <v>182</v>
      </c>
      <c r="H27" s="424">
        <v>46225</v>
      </c>
      <c r="I27" s="624">
        <f t="shared" ca="1" si="5"/>
        <v>83</v>
      </c>
      <c r="J27" s="625">
        <v>2</v>
      </c>
      <c r="K27" s="625">
        <v>-4.827413</v>
      </c>
      <c r="L27" s="625">
        <v>11.877402999999999</v>
      </c>
      <c r="M27" s="626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6"/>
        <v>91</v>
      </c>
      <c r="U27" s="631">
        <f t="shared" si="0"/>
        <v>0</v>
      </c>
      <c r="V27" s="631">
        <f t="shared" si="0"/>
        <v>0</v>
      </c>
      <c r="W27" s="640">
        <f t="shared" si="0"/>
        <v>0</v>
      </c>
      <c r="X27" s="640">
        <f t="shared" si="0"/>
        <v>91</v>
      </c>
      <c r="Y27" s="745">
        <f t="shared" si="0"/>
        <v>0</v>
      </c>
      <c r="Z27" s="750">
        <f t="shared" si="7"/>
        <v>182</v>
      </c>
      <c r="AA27" s="598"/>
      <c r="AB27" s="635">
        <f t="shared" si="1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4"/>
        <v>182</v>
      </c>
      <c r="H28" s="424">
        <v>46224</v>
      </c>
      <c r="I28" s="624">
        <f t="shared" ca="1" si="5"/>
        <v>84</v>
      </c>
      <c r="J28" s="625">
        <v>3</v>
      </c>
      <c r="K28" s="625">
        <v>-4.8608653000000004</v>
      </c>
      <c r="L28" s="625">
        <v>11.9189893</v>
      </c>
      <c r="M28" s="626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6"/>
        <v>136.5</v>
      </c>
      <c r="U28" s="631">
        <f t="shared" si="0"/>
        <v>0</v>
      </c>
      <c r="V28" s="631">
        <f t="shared" si="0"/>
        <v>0</v>
      </c>
      <c r="W28" s="640">
        <f t="shared" si="0"/>
        <v>0</v>
      </c>
      <c r="X28" s="640">
        <f t="shared" si="0"/>
        <v>45.5</v>
      </c>
      <c r="Y28" s="745">
        <f t="shared" si="0"/>
        <v>0</v>
      </c>
      <c r="Z28" s="750">
        <f t="shared" si="7"/>
        <v>182</v>
      </c>
      <c r="AA28" s="598"/>
      <c r="AB28" s="635">
        <f t="shared" si="1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4"/>
        <v>140</v>
      </c>
      <c r="H29" s="623">
        <v>46225</v>
      </c>
      <c r="I29" s="624">
        <f t="shared" ca="1" si="5"/>
        <v>83</v>
      </c>
      <c r="J29" s="625">
        <v>1</v>
      </c>
      <c r="K29" s="625" t="s">
        <v>639</v>
      </c>
      <c r="L29" s="625" t="s">
        <v>640</v>
      </c>
      <c r="M29" s="626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6"/>
        <v>70</v>
      </c>
      <c r="U29" s="640">
        <f t="shared" si="0"/>
        <v>0</v>
      </c>
      <c r="V29" s="640">
        <f t="shared" si="0"/>
        <v>0</v>
      </c>
      <c r="W29" s="640">
        <f t="shared" si="0"/>
        <v>0</v>
      </c>
      <c r="X29" s="640">
        <f t="shared" si="0"/>
        <v>70</v>
      </c>
      <c r="Y29" s="745">
        <f t="shared" si="0"/>
        <v>0</v>
      </c>
      <c r="Z29" s="750">
        <f t="shared" si="7"/>
        <v>140</v>
      </c>
      <c r="AA29" s="598"/>
      <c r="AB29" s="635">
        <f t="shared" si="1"/>
        <v>0</v>
      </c>
      <c r="AD29" s="591"/>
      <c r="AE29" s="359"/>
      <c r="AF29" s="597" t="s">
        <v>372</v>
      </c>
      <c r="AG29" s="598">
        <v>8350</v>
      </c>
      <c r="AH29" s="598">
        <v>8000</v>
      </c>
      <c r="AI29" s="598">
        <v>8750</v>
      </c>
      <c r="AJ29" s="598">
        <v>8350</v>
      </c>
      <c r="AK29" s="598">
        <v>8250</v>
      </c>
    </row>
    <row r="30" spans="1:37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4"/>
        <v>56</v>
      </c>
      <c r="H30" s="623">
        <v>46225</v>
      </c>
      <c r="I30" s="624">
        <f t="shared" ca="1" si="5"/>
        <v>83</v>
      </c>
      <c r="J30" s="625">
        <v>1</v>
      </c>
      <c r="K30" s="625" t="s">
        <v>641</v>
      </c>
      <c r="L30" s="625" t="s">
        <v>642</v>
      </c>
      <c r="M30" s="626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6"/>
        <v>28</v>
      </c>
      <c r="U30" s="631">
        <f t="shared" si="0"/>
        <v>0</v>
      </c>
      <c r="V30" s="631">
        <f t="shared" si="0"/>
        <v>0</v>
      </c>
      <c r="W30" s="640">
        <f t="shared" si="0"/>
        <v>0</v>
      </c>
      <c r="X30" s="640">
        <f t="shared" si="0"/>
        <v>28</v>
      </c>
      <c r="Y30" s="745">
        <f t="shared" si="0"/>
        <v>0</v>
      </c>
      <c r="Z30" s="750">
        <f t="shared" si="7"/>
        <v>56</v>
      </c>
      <c r="AA30" s="598"/>
      <c r="AB30" s="635">
        <f t="shared" si="1"/>
        <v>0</v>
      </c>
      <c r="AD30" s="591"/>
      <c r="AE30" s="359"/>
      <c r="AF30" s="597" t="s">
        <v>373</v>
      </c>
      <c r="AG30" s="598">
        <v>8050</v>
      </c>
      <c r="AH30" s="598">
        <v>0</v>
      </c>
      <c r="AI30" s="598">
        <v>0</v>
      </c>
      <c r="AJ30" s="598">
        <v>0</v>
      </c>
      <c r="AK30" s="598">
        <v>0</v>
      </c>
    </row>
    <row r="31" spans="1:37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4"/>
        <v>154</v>
      </c>
      <c r="H31" s="623">
        <v>46225</v>
      </c>
      <c r="I31" s="624">
        <f t="shared" ca="1" si="5"/>
        <v>83</v>
      </c>
      <c r="J31" s="625">
        <v>1</v>
      </c>
      <c r="K31" s="625" t="s">
        <v>643</v>
      </c>
      <c r="L31" s="625" t="s">
        <v>644</v>
      </c>
      <c r="M31" s="626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6"/>
        <v>77</v>
      </c>
      <c r="U31" s="631">
        <f t="shared" si="0"/>
        <v>0</v>
      </c>
      <c r="V31" s="631">
        <f t="shared" si="0"/>
        <v>0</v>
      </c>
      <c r="W31" s="640">
        <f t="shared" si="0"/>
        <v>0</v>
      </c>
      <c r="X31" s="640">
        <f t="shared" si="0"/>
        <v>77</v>
      </c>
      <c r="Y31" s="745">
        <f t="shared" si="0"/>
        <v>0</v>
      </c>
      <c r="Z31" s="750">
        <f t="shared" si="7"/>
        <v>154</v>
      </c>
      <c r="AA31" s="598"/>
      <c r="AB31" s="635">
        <f t="shared" si="1"/>
        <v>0</v>
      </c>
      <c r="AD31" s="599"/>
      <c r="AE31" s="368"/>
      <c r="AF31" s="600" t="s">
        <v>375</v>
      </c>
      <c r="AG31" s="598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4"/>
        <v>126</v>
      </c>
      <c r="H32" s="424">
        <v>46226</v>
      </c>
      <c r="I32" s="624">
        <f t="shared" ca="1" si="5"/>
        <v>82</v>
      </c>
      <c r="J32" s="625">
        <v>3</v>
      </c>
      <c r="K32" s="625">
        <v>-4.8052659999999996</v>
      </c>
      <c r="L32" s="625">
        <v>11.8991185</v>
      </c>
      <c r="M32" s="626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6"/>
        <v>94.5</v>
      </c>
      <c r="U32" s="631">
        <f t="shared" si="0"/>
        <v>0</v>
      </c>
      <c r="V32" s="631">
        <f t="shared" si="0"/>
        <v>31.5</v>
      </c>
      <c r="W32" s="640">
        <f t="shared" si="0"/>
        <v>0</v>
      </c>
      <c r="X32" s="640">
        <f t="shared" si="0"/>
        <v>0</v>
      </c>
      <c r="Y32" s="745">
        <f t="shared" si="0"/>
        <v>0</v>
      </c>
      <c r="Z32" s="750">
        <f t="shared" si="7"/>
        <v>126</v>
      </c>
      <c r="AA32" s="598"/>
      <c r="AB32" s="635">
        <f t="shared" si="1"/>
        <v>0</v>
      </c>
    </row>
    <row r="33" spans="1:41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4"/>
        <v>238</v>
      </c>
      <c r="H33" s="424">
        <v>46227</v>
      </c>
      <c r="I33" s="624">
        <f t="shared" ca="1" si="5"/>
        <v>81</v>
      </c>
      <c r="J33" s="625">
        <v>2</v>
      </c>
      <c r="K33" s="625">
        <v>-4.7740629999999999</v>
      </c>
      <c r="L33" s="625">
        <v>11.865501999999999</v>
      </c>
      <c r="M33" s="626" t="str">
        <f>VLOOKUP(J33,Secteurs!$A$2:$C$4,3)</f>
        <v>Félix OVOURA</v>
      </c>
      <c r="N33" s="470"/>
      <c r="O33" s="471"/>
      <c r="P33" s="471"/>
      <c r="Q33" s="471"/>
      <c r="R33" s="471">
        <v>1</v>
      </c>
      <c r="S33" s="472"/>
      <c r="T33" s="630">
        <f t="shared" si="6"/>
        <v>0</v>
      </c>
      <c r="U33" s="631">
        <f t="shared" si="0"/>
        <v>0</v>
      </c>
      <c r="V33" s="631">
        <f t="shared" si="0"/>
        <v>0</v>
      </c>
      <c r="W33" s="640">
        <f t="shared" si="0"/>
        <v>0</v>
      </c>
      <c r="X33" s="640">
        <f t="shared" si="0"/>
        <v>238</v>
      </c>
      <c r="Y33" s="745">
        <f t="shared" si="0"/>
        <v>0</v>
      </c>
      <c r="Z33" s="750">
        <f t="shared" si="7"/>
        <v>238</v>
      </c>
      <c r="AA33" s="598"/>
      <c r="AB33" s="635">
        <f t="shared" si="1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si="4"/>
        <v>224</v>
      </c>
      <c r="H34" s="424">
        <v>46227</v>
      </c>
      <c r="I34" s="624">
        <f t="shared" ca="1" si="5"/>
        <v>81</v>
      </c>
      <c r="J34" s="625">
        <v>2</v>
      </c>
      <c r="K34" s="625">
        <v>-4779672</v>
      </c>
      <c r="L34" s="625">
        <v>11.873666999999999</v>
      </c>
      <c r="M34" s="626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si="6"/>
        <v>112</v>
      </c>
      <c r="U34" s="631">
        <f t="shared" si="0"/>
        <v>0</v>
      </c>
      <c r="V34" s="631">
        <f t="shared" si="0"/>
        <v>0</v>
      </c>
      <c r="W34" s="640">
        <f t="shared" si="0"/>
        <v>0</v>
      </c>
      <c r="X34" s="640">
        <f t="shared" si="0"/>
        <v>112</v>
      </c>
      <c r="Y34" s="745">
        <f t="shared" si="0"/>
        <v>0</v>
      </c>
      <c r="Z34" s="750">
        <f t="shared" si="7"/>
        <v>224</v>
      </c>
      <c r="AA34" s="598"/>
      <c r="AB34" s="635">
        <f t="shared" si="1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4"/>
        <v>154</v>
      </c>
      <c r="H35" s="424">
        <v>46227</v>
      </c>
      <c r="I35" s="624">
        <f t="shared" ca="1" si="5"/>
        <v>81</v>
      </c>
      <c r="J35" s="625">
        <v>3</v>
      </c>
      <c r="K35" s="625">
        <v>-4.773574</v>
      </c>
      <c r="L35" s="625">
        <v>11.870357</v>
      </c>
      <c r="M35" s="626" t="str">
        <f>VLOOKUP(J35,Secteurs!$A$2:$C$4,3)</f>
        <v>Armel SOKAMBA</v>
      </c>
      <c r="N35" s="470">
        <v>0.75</v>
      </c>
      <c r="O35" s="471"/>
      <c r="P35" s="471">
        <v>0.25</v>
      </c>
      <c r="Q35" s="471"/>
      <c r="R35" s="471"/>
      <c r="S35" s="472"/>
      <c r="T35" s="630">
        <f t="shared" si="6"/>
        <v>115.5</v>
      </c>
      <c r="U35" s="631">
        <f t="shared" si="0"/>
        <v>0</v>
      </c>
      <c r="V35" s="631">
        <f t="shared" si="0"/>
        <v>38.5</v>
      </c>
      <c r="W35" s="640">
        <f t="shared" si="0"/>
        <v>0</v>
      </c>
      <c r="X35" s="640">
        <f t="shared" si="0"/>
        <v>0</v>
      </c>
      <c r="Y35" s="745">
        <f t="shared" si="0"/>
        <v>0</v>
      </c>
      <c r="Z35" s="750">
        <f t="shared" si="7"/>
        <v>154</v>
      </c>
      <c r="AA35" s="598"/>
      <c r="AB35" s="635">
        <f t="shared" si="1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825">
        <v>7</v>
      </c>
      <c r="G36" s="622">
        <f t="shared" si="4"/>
        <v>49</v>
      </c>
      <c r="H36" s="424">
        <v>46225</v>
      </c>
      <c r="I36" s="624">
        <f t="shared" ca="1" si="5"/>
        <v>83</v>
      </c>
      <c r="J36" s="625">
        <v>3</v>
      </c>
      <c r="K36" s="625">
        <v>-4.8230849999999998</v>
      </c>
      <c r="L36" s="625">
        <v>11.9004894</v>
      </c>
      <c r="M36" s="626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6"/>
        <v>49</v>
      </c>
      <c r="U36" s="631">
        <f t="shared" si="6"/>
        <v>0</v>
      </c>
      <c r="V36" s="631">
        <f t="shared" si="6"/>
        <v>0</v>
      </c>
      <c r="W36" s="640">
        <f t="shared" si="6"/>
        <v>0</v>
      </c>
      <c r="X36" s="640">
        <f t="shared" si="6"/>
        <v>0</v>
      </c>
      <c r="Y36" s="745">
        <f t="shared" si="6"/>
        <v>0</v>
      </c>
      <c r="Z36" s="750">
        <f t="shared" si="7"/>
        <v>49</v>
      </c>
      <c r="AA36" s="598"/>
      <c r="AB36" s="635">
        <f t="shared" si="1"/>
        <v>0</v>
      </c>
      <c r="AC36" s="722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825">
        <v>22</v>
      </c>
      <c r="G37" s="622">
        <f t="shared" si="4"/>
        <v>154</v>
      </c>
      <c r="H37" s="424">
        <v>46227</v>
      </c>
      <c r="I37" s="624">
        <f t="shared" ca="1" si="5"/>
        <v>81</v>
      </c>
      <c r="J37" s="625">
        <v>2</v>
      </c>
      <c r="K37" s="625">
        <v>-4776782</v>
      </c>
      <c r="L37" s="625">
        <v>11.871675</v>
      </c>
      <c r="M37" s="626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6"/>
        <v>0</v>
      </c>
      <c r="U37" s="631">
        <f t="shared" si="6"/>
        <v>0</v>
      </c>
      <c r="V37" s="631">
        <f t="shared" si="6"/>
        <v>0</v>
      </c>
      <c r="W37" s="640">
        <f t="shared" si="6"/>
        <v>0</v>
      </c>
      <c r="X37" s="640">
        <f t="shared" si="6"/>
        <v>0</v>
      </c>
      <c r="Y37" s="745">
        <f t="shared" si="6"/>
        <v>154</v>
      </c>
      <c r="Z37" s="750">
        <f t="shared" si="7"/>
        <v>154</v>
      </c>
      <c r="AA37" s="598"/>
      <c r="AB37" s="635">
        <f t="shared" si="1"/>
        <v>0</v>
      </c>
      <c r="AC37" s="307"/>
    </row>
    <row r="38" spans="1:41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825">
        <v>10</v>
      </c>
      <c r="G38" s="622">
        <f t="shared" si="4"/>
        <v>70</v>
      </c>
      <c r="H38" s="424">
        <v>46225</v>
      </c>
      <c r="I38" s="624">
        <f t="shared" ca="1" si="5"/>
        <v>83</v>
      </c>
      <c r="J38" s="625">
        <v>2</v>
      </c>
      <c r="K38" s="625">
        <v>-4.7802220000000002</v>
      </c>
      <c r="L38" s="625">
        <v>11.863702</v>
      </c>
      <c r="M38" s="626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6"/>
        <v>70</v>
      </c>
      <c r="U38" s="631">
        <f t="shared" si="6"/>
        <v>0</v>
      </c>
      <c r="V38" s="631">
        <f t="shared" si="6"/>
        <v>0</v>
      </c>
      <c r="W38" s="640">
        <f t="shared" si="6"/>
        <v>0</v>
      </c>
      <c r="X38" s="640">
        <f t="shared" si="6"/>
        <v>0</v>
      </c>
      <c r="Y38" s="745">
        <f t="shared" si="6"/>
        <v>0</v>
      </c>
      <c r="Z38" s="750">
        <f t="shared" si="7"/>
        <v>70</v>
      </c>
      <c r="AA38" s="598"/>
      <c r="AB38" s="635">
        <f t="shared" si="1"/>
        <v>0</v>
      </c>
      <c r="AC38" s="30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825">
        <v>5</v>
      </c>
      <c r="G39" s="622">
        <f t="shared" si="4"/>
        <v>35</v>
      </c>
      <c r="H39" s="623">
        <v>46224</v>
      </c>
      <c r="I39" s="624">
        <f t="shared" ca="1" si="5"/>
        <v>84</v>
      </c>
      <c r="J39" s="625">
        <v>1</v>
      </c>
      <c r="K39" s="625">
        <v>-4.7985369999999996</v>
      </c>
      <c r="L39" s="625">
        <v>11.844158999999999</v>
      </c>
      <c r="M39" s="626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6"/>
        <v>35</v>
      </c>
      <c r="U39" s="640">
        <f t="shared" si="6"/>
        <v>0</v>
      </c>
      <c r="V39" s="640">
        <f t="shared" si="6"/>
        <v>0</v>
      </c>
      <c r="W39" s="640">
        <f t="shared" si="6"/>
        <v>0</v>
      </c>
      <c r="X39" s="640">
        <f t="shared" si="6"/>
        <v>0</v>
      </c>
      <c r="Y39" s="745">
        <f t="shared" si="6"/>
        <v>0</v>
      </c>
      <c r="Z39" s="750">
        <f t="shared" si="7"/>
        <v>35</v>
      </c>
      <c r="AA39" s="598"/>
      <c r="AB39" s="635">
        <f t="shared" si="1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825">
        <v>6</v>
      </c>
      <c r="G40" s="622">
        <f t="shared" si="4"/>
        <v>42</v>
      </c>
      <c r="H40" s="424">
        <v>46226</v>
      </c>
      <c r="I40" s="624">
        <f t="shared" ca="1" si="5"/>
        <v>82</v>
      </c>
      <c r="J40" s="625">
        <v>2</v>
      </c>
      <c r="K40" s="625">
        <v>-4.7887310000000003</v>
      </c>
      <c r="L40" s="625">
        <v>11.877079999999999</v>
      </c>
      <c r="M40" s="626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6"/>
        <v>0</v>
      </c>
      <c r="U40" s="631">
        <f t="shared" si="6"/>
        <v>0</v>
      </c>
      <c r="V40" s="631">
        <f t="shared" si="6"/>
        <v>0</v>
      </c>
      <c r="W40" s="640">
        <f t="shared" si="6"/>
        <v>42</v>
      </c>
      <c r="X40" s="640">
        <f t="shared" si="6"/>
        <v>0</v>
      </c>
      <c r="Y40" s="745">
        <f t="shared" si="6"/>
        <v>0</v>
      </c>
      <c r="Z40" s="750">
        <f t="shared" si="7"/>
        <v>42</v>
      </c>
      <c r="AA40" s="598"/>
      <c r="AB40" s="635">
        <f t="shared" si="1"/>
        <v>0</v>
      </c>
    </row>
    <row r="41" spans="1:41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825">
        <v>13</v>
      </c>
      <c r="G41" s="622">
        <f t="shared" si="4"/>
        <v>91</v>
      </c>
      <c r="H41" s="623">
        <v>46225</v>
      </c>
      <c r="I41" s="624">
        <f t="shared" ca="1" si="5"/>
        <v>83</v>
      </c>
      <c r="J41" s="625">
        <v>1</v>
      </c>
      <c r="K41" s="625" t="s">
        <v>645</v>
      </c>
      <c r="L41" s="625" t="s">
        <v>646</v>
      </c>
      <c r="M41" s="626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6"/>
        <v>0</v>
      </c>
      <c r="U41" s="640">
        <f t="shared" si="6"/>
        <v>0</v>
      </c>
      <c r="V41" s="640">
        <f t="shared" si="6"/>
        <v>0</v>
      </c>
      <c r="W41" s="640">
        <f t="shared" si="6"/>
        <v>0</v>
      </c>
      <c r="X41" s="640">
        <f t="shared" si="6"/>
        <v>0</v>
      </c>
      <c r="Y41" s="745">
        <f t="shared" si="6"/>
        <v>91</v>
      </c>
      <c r="Z41" s="750">
        <f t="shared" si="7"/>
        <v>91</v>
      </c>
      <c r="AA41" s="598"/>
      <c r="AB41" s="635">
        <f t="shared" si="1"/>
        <v>0</v>
      </c>
    </row>
    <row r="42" spans="1:41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825">
        <v>60</v>
      </c>
      <c r="G42" s="622">
        <f t="shared" si="4"/>
        <v>420</v>
      </c>
      <c r="H42" s="424">
        <v>46225</v>
      </c>
      <c r="I42" s="624">
        <f t="shared" ca="1" si="5"/>
        <v>83</v>
      </c>
      <c r="J42" s="625">
        <v>3</v>
      </c>
      <c r="K42" s="625">
        <v>-4.8201510000000001</v>
      </c>
      <c r="L42" s="625">
        <v>11.9150562</v>
      </c>
      <c r="M42" s="626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6"/>
        <v>105</v>
      </c>
      <c r="U42" s="631">
        <f t="shared" si="6"/>
        <v>0</v>
      </c>
      <c r="V42" s="631">
        <f t="shared" si="6"/>
        <v>0</v>
      </c>
      <c r="W42" s="640">
        <f t="shared" si="6"/>
        <v>105</v>
      </c>
      <c r="X42" s="640">
        <f t="shared" si="6"/>
        <v>105</v>
      </c>
      <c r="Y42" s="745">
        <f t="shared" si="6"/>
        <v>105</v>
      </c>
      <c r="Z42" s="750">
        <f t="shared" si="7"/>
        <v>420</v>
      </c>
      <c r="AA42" s="598"/>
      <c r="AB42" s="635">
        <f t="shared" si="1"/>
        <v>0</v>
      </c>
    </row>
    <row r="43" spans="1:41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825">
        <v>46</v>
      </c>
      <c r="G43" s="622">
        <f t="shared" si="4"/>
        <v>322</v>
      </c>
      <c r="H43" s="424">
        <v>46225</v>
      </c>
      <c r="I43" s="624">
        <f t="shared" ca="1" si="5"/>
        <v>83</v>
      </c>
      <c r="J43" s="625">
        <v>3</v>
      </c>
      <c r="K43" s="625">
        <v>-4.8201510000000001</v>
      </c>
      <c r="L43" s="625">
        <v>11.915787740000001</v>
      </c>
      <c r="M43" s="626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6"/>
        <v>80.5</v>
      </c>
      <c r="U43" s="631">
        <f t="shared" si="6"/>
        <v>0</v>
      </c>
      <c r="V43" s="631">
        <f t="shared" si="6"/>
        <v>161</v>
      </c>
      <c r="W43" s="640">
        <f t="shared" si="6"/>
        <v>0</v>
      </c>
      <c r="X43" s="640">
        <f t="shared" si="6"/>
        <v>0</v>
      </c>
      <c r="Y43" s="745">
        <f t="shared" si="6"/>
        <v>80.5</v>
      </c>
      <c r="Z43" s="750">
        <f t="shared" si="7"/>
        <v>322</v>
      </c>
      <c r="AA43" s="598"/>
      <c r="AB43" s="635">
        <f t="shared" si="1"/>
        <v>0</v>
      </c>
    </row>
    <row r="44" spans="1:41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825">
        <v>40</v>
      </c>
      <c r="G44" s="622">
        <f t="shared" si="4"/>
        <v>280</v>
      </c>
      <c r="H44" s="424">
        <v>46225</v>
      </c>
      <c r="I44" s="624">
        <f ca="1">+IF(A44=1,(+TODAY())-H44,"Sans objet")</f>
        <v>83</v>
      </c>
      <c r="J44" s="625">
        <v>3</v>
      </c>
      <c r="K44" s="625">
        <v>-4.8300722</v>
      </c>
      <c r="L44" s="625">
        <v>11.908311299999999</v>
      </c>
      <c r="M44" s="626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6"/>
        <v>140</v>
      </c>
      <c r="U44" s="631">
        <f t="shared" si="6"/>
        <v>0</v>
      </c>
      <c r="V44" s="631">
        <f t="shared" si="6"/>
        <v>70</v>
      </c>
      <c r="W44" s="640">
        <f t="shared" si="6"/>
        <v>0</v>
      </c>
      <c r="X44" s="640">
        <f t="shared" si="6"/>
        <v>70</v>
      </c>
      <c r="Y44" s="745">
        <f t="shared" si="6"/>
        <v>0</v>
      </c>
      <c r="Z44" s="750">
        <f t="shared" si="7"/>
        <v>280</v>
      </c>
      <c r="AA44" s="598"/>
      <c r="AB44" s="635">
        <f t="shared" si="1"/>
        <v>0</v>
      </c>
    </row>
    <row r="45" spans="1:41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825">
        <v>20</v>
      </c>
      <c r="G45" s="622">
        <f t="shared" si="4"/>
        <v>140</v>
      </c>
      <c r="H45" s="424">
        <v>46224</v>
      </c>
      <c r="I45" s="624">
        <f t="shared" ca="1" si="5"/>
        <v>84</v>
      </c>
      <c r="J45" s="625">
        <v>3</v>
      </c>
      <c r="K45" s="625">
        <v>-4.8684475999999997</v>
      </c>
      <c r="L45" s="625">
        <v>11.9237223</v>
      </c>
      <c r="M45" s="626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6"/>
        <v>35</v>
      </c>
      <c r="U45" s="631">
        <f t="shared" si="6"/>
        <v>0</v>
      </c>
      <c r="V45" s="631">
        <f t="shared" si="6"/>
        <v>0</v>
      </c>
      <c r="W45" s="640">
        <f t="shared" si="6"/>
        <v>70</v>
      </c>
      <c r="X45" s="640">
        <f t="shared" si="6"/>
        <v>0</v>
      </c>
      <c r="Y45" s="745">
        <f t="shared" si="6"/>
        <v>35</v>
      </c>
      <c r="Z45" s="750">
        <f t="shared" si="7"/>
        <v>140</v>
      </c>
      <c r="AA45" s="598"/>
      <c r="AB45" s="635">
        <f t="shared" si="1"/>
        <v>0</v>
      </c>
      <c r="AC45" s="30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825">
        <v>44</v>
      </c>
      <c r="G46" s="622">
        <f t="shared" si="4"/>
        <v>308</v>
      </c>
      <c r="H46" s="424">
        <v>46224</v>
      </c>
      <c r="I46" s="624">
        <f t="shared" ca="1" si="5"/>
        <v>84</v>
      </c>
      <c r="J46" s="625">
        <v>3</v>
      </c>
      <c r="K46" s="625">
        <v>-4.8169601599999998</v>
      </c>
      <c r="L46" s="625">
        <v>11.893629799999999</v>
      </c>
      <c r="M46" s="626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6"/>
        <v>77</v>
      </c>
      <c r="U46" s="631">
        <f t="shared" si="6"/>
        <v>0</v>
      </c>
      <c r="V46" s="631">
        <f t="shared" si="6"/>
        <v>77</v>
      </c>
      <c r="W46" s="640">
        <f t="shared" si="6"/>
        <v>0</v>
      </c>
      <c r="X46" s="640">
        <f t="shared" si="6"/>
        <v>77</v>
      </c>
      <c r="Y46" s="745">
        <f t="shared" si="6"/>
        <v>77</v>
      </c>
      <c r="Z46" s="750">
        <f t="shared" si="7"/>
        <v>308</v>
      </c>
      <c r="AA46" s="598"/>
      <c r="AB46" s="635">
        <f t="shared" si="1"/>
        <v>0</v>
      </c>
      <c r="AC46" s="30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825">
        <v>8</v>
      </c>
      <c r="G47" s="622">
        <f t="shared" si="4"/>
        <v>56</v>
      </c>
      <c r="H47" s="623">
        <v>46226</v>
      </c>
      <c r="I47" s="624">
        <f t="shared" ca="1" si="5"/>
        <v>82</v>
      </c>
      <c r="J47" s="625">
        <v>1</v>
      </c>
      <c r="K47" s="625">
        <v>-4.7609719999999998</v>
      </c>
      <c r="L47" s="625">
        <v>11.894225</v>
      </c>
      <c r="M47" s="626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6"/>
        <v>0</v>
      </c>
      <c r="U47" s="640">
        <f t="shared" si="6"/>
        <v>0</v>
      </c>
      <c r="V47" s="640">
        <f t="shared" si="6"/>
        <v>0</v>
      </c>
      <c r="W47" s="640">
        <f t="shared" si="6"/>
        <v>28</v>
      </c>
      <c r="X47" s="640">
        <f t="shared" si="6"/>
        <v>0</v>
      </c>
      <c r="Y47" s="745">
        <f t="shared" si="6"/>
        <v>28</v>
      </c>
      <c r="Z47" s="750">
        <f t="shared" si="7"/>
        <v>56</v>
      </c>
      <c r="AA47" s="598"/>
      <c r="AB47" s="635">
        <f t="shared" si="1"/>
        <v>0</v>
      </c>
      <c r="AC47" s="30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825">
        <v>14</v>
      </c>
      <c r="G48" s="622">
        <f t="shared" si="4"/>
        <v>98</v>
      </c>
      <c r="H48" s="623">
        <v>46227</v>
      </c>
      <c r="I48" s="624">
        <f t="shared" ca="1" si="5"/>
        <v>81</v>
      </c>
      <c r="J48" s="625">
        <v>1</v>
      </c>
      <c r="K48" s="625" t="s">
        <v>647</v>
      </c>
      <c r="L48" s="625" t="s">
        <v>648</v>
      </c>
      <c r="M48" s="626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6"/>
        <v>0</v>
      </c>
      <c r="U48" s="631">
        <f t="shared" si="6"/>
        <v>0</v>
      </c>
      <c r="V48" s="631">
        <f t="shared" si="6"/>
        <v>0</v>
      </c>
      <c r="W48" s="640">
        <f t="shared" si="6"/>
        <v>49</v>
      </c>
      <c r="X48" s="640">
        <f t="shared" si="6"/>
        <v>0</v>
      </c>
      <c r="Y48" s="745">
        <f t="shared" si="6"/>
        <v>49</v>
      </c>
      <c r="Z48" s="750">
        <f t="shared" si="7"/>
        <v>98</v>
      </c>
      <c r="AA48" s="598"/>
      <c r="AB48" s="635">
        <f t="shared" si="1"/>
        <v>0</v>
      </c>
      <c r="AC48" s="30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825">
        <v>12</v>
      </c>
      <c r="G49" s="622">
        <f t="shared" si="4"/>
        <v>84</v>
      </c>
      <c r="H49" s="424">
        <v>46224</v>
      </c>
      <c r="I49" s="624">
        <f t="shared" ca="1" si="5"/>
        <v>84</v>
      </c>
      <c r="J49" s="625">
        <v>2</v>
      </c>
      <c r="K49" s="625">
        <v>-4.7408130000000002</v>
      </c>
      <c r="L49" s="625">
        <v>11.872248000000001</v>
      </c>
      <c r="M49" s="626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6"/>
        <v>0</v>
      </c>
      <c r="U49" s="631">
        <f t="shared" si="6"/>
        <v>0</v>
      </c>
      <c r="V49" s="631">
        <f t="shared" si="6"/>
        <v>0</v>
      </c>
      <c r="W49" s="640">
        <f>+$G49*Q49</f>
        <v>42</v>
      </c>
      <c r="X49" s="640">
        <f t="shared" si="6"/>
        <v>0</v>
      </c>
      <c r="Y49" s="745">
        <f t="shared" si="6"/>
        <v>42</v>
      </c>
      <c r="Z49" s="750">
        <f t="shared" si="7"/>
        <v>84</v>
      </c>
      <c r="AA49" s="653"/>
      <c r="AB49" s="635">
        <f t="shared" si="1"/>
        <v>0</v>
      </c>
      <c r="AC49" s="30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825">
        <v>26</v>
      </c>
      <c r="G50" s="622">
        <f t="shared" si="4"/>
        <v>182</v>
      </c>
      <c r="H50" s="623">
        <v>46226</v>
      </c>
      <c r="I50" s="624">
        <f t="shared" ca="1" si="5"/>
        <v>82</v>
      </c>
      <c r="J50" s="625">
        <v>1</v>
      </c>
      <c r="K50" s="625" t="s">
        <v>649</v>
      </c>
      <c r="L50" s="625" t="s">
        <v>650</v>
      </c>
      <c r="M50" s="626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6"/>
        <v>0</v>
      </c>
      <c r="U50" s="631">
        <f t="shared" si="6"/>
        <v>0</v>
      </c>
      <c r="V50" s="631">
        <f t="shared" si="6"/>
        <v>0</v>
      </c>
      <c r="W50" s="640">
        <f t="shared" si="6"/>
        <v>91</v>
      </c>
      <c r="X50" s="640">
        <f t="shared" si="6"/>
        <v>0</v>
      </c>
      <c r="Y50" s="745">
        <f t="shared" si="6"/>
        <v>91</v>
      </c>
      <c r="Z50" s="750">
        <f t="shared" si="7"/>
        <v>182</v>
      </c>
      <c r="AA50" s="598"/>
      <c r="AB50" s="635">
        <f t="shared" si="1"/>
        <v>0</v>
      </c>
      <c r="AC50" s="30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825">
        <v>16</v>
      </c>
      <c r="G51" s="622">
        <f t="shared" si="4"/>
        <v>112</v>
      </c>
      <c r="H51" s="424">
        <v>46224</v>
      </c>
      <c r="I51" s="624">
        <f t="shared" ca="1" si="5"/>
        <v>84</v>
      </c>
      <c r="J51" s="625">
        <v>3</v>
      </c>
      <c r="K51" s="625">
        <v>-4.8459595000000002</v>
      </c>
      <c r="L51" s="625">
        <v>11.9073797</v>
      </c>
      <c r="M51" s="626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6"/>
        <v>0</v>
      </c>
      <c r="U51" s="631">
        <f t="shared" si="6"/>
        <v>0</v>
      </c>
      <c r="V51" s="631">
        <f t="shared" si="6"/>
        <v>0</v>
      </c>
      <c r="W51" s="640">
        <f t="shared" si="6"/>
        <v>56</v>
      </c>
      <c r="X51" s="640">
        <f t="shared" si="6"/>
        <v>0</v>
      </c>
      <c r="Y51" s="745">
        <f t="shared" si="6"/>
        <v>56</v>
      </c>
      <c r="Z51" s="750">
        <f t="shared" si="7"/>
        <v>112</v>
      </c>
      <c r="AA51" s="598"/>
      <c r="AB51" s="635">
        <f t="shared" si="1"/>
        <v>0</v>
      </c>
      <c r="AC51" s="30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825">
        <v>26</v>
      </c>
      <c r="G52" s="622">
        <f t="shared" si="4"/>
        <v>182</v>
      </c>
      <c r="H52" s="424">
        <v>46224</v>
      </c>
      <c r="I52" s="624">
        <f t="shared" ca="1" si="5"/>
        <v>84</v>
      </c>
      <c r="J52" s="625">
        <v>3</v>
      </c>
      <c r="K52" s="625">
        <v>-4.8559790999999999</v>
      </c>
      <c r="L52" s="625">
        <v>11.913618100000001</v>
      </c>
      <c r="M52" s="626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6"/>
        <v>0</v>
      </c>
      <c r="U52" s="631">
        <f t="shared" si="6"/>
        <v>0</v>
      </c>
      <c r="V52" s="631">
        <f t="shared" si="6"/>
        <v>0</v>
      </c>
      <c r="W52" s="640">
        <f t="shared" si="6"/>
        <v>91</v>
      </c>
      <c r="X52" s="640">
        <f t="shared" si="6"/>
        <v>0</v>
      </c>
      <c r="Y52" s="745">
        <f t="shared" si="6"/>
        <v>91</v>
      </c>
      <c r="Z52" s="750">
        <f t="shared" si="7"/>
        <v>182</v>
      </c>
      <c r="AA52" s="598"/>
      <c r="AB52" s="635">
        <f t="shared" si="1"/>
        <v>0</v>
      </c>
      <c r="AC52" s="30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825">
        <v>18</v>
      </c>
      <c r="G53" s="622">
        <f t="shared" si="4"/>
        <v>126</v>
      </c>
      <c r="H53" s="424">
        <v>46133</v>
      </c>
      <c r="I53" s="624">
        <f t="shared" ca="1" si="5"/>
        <v>175</v>
      </c>
      <c r="J53" s="625">
        <v>3</v>
      </c>
      <c r="K53" s="625"/>
      <c r="L53" s="625"/>
      <c r="M53" s="626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6"/>
        <v>31.5</v>
      </c>
      <c r="U53" s="631">
        <f t="shared" si="6"/>
        <v>0</v>
      </c>
      <c r="V53" s="631">
        <f t="shared" si="6"/>
        <v>31.5</v>
      </c>
      <c r="W53" s="640">
        <f t="shared" si="6"/>
        <v>0</v>
      </c>
      <c r="X53" s="640">
        <f t="shared" si="6"/>
        <v>63</v>
      </c>
      <c r="Y53" s="745">
        <f t="shared" si="6"/>
        <v>0</v>
      </c>
      <c r="Z53" s="750">
        <f t="shared" si="7"/>
        <v>126</v>
      </c>
      <c r="AA53" s="598"/>
      <c r="AB53" s="635">
        <f t="shared" si="1"/>
        <v>0</v>
      </c>
      <c r="AC53" s="30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825">
        <v>12</v>
      </c>
      <c r="G54" s="622">
        <f t="shared" si="4"/>
        <v>84</v>
      </c>
      <c r="H54" s="424">
        <v>46227</v>
      </c>
      <c r="I54" s="624">
        <f t="shared" ca="1" si="5"/>
        <v>81</v>
      </c>
      <c r="J54" s="625">
        <v>2</v>
      </c>
      <c r="K54" s="625">
        <v>-4.7543410000000002</v>
      </c>
      <c r="L54" s="625">
        <v>11.864151</v>
      </c>
      <c r="M54" s="626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6"/>
        <v>0</v>
      </c>
      <c r="U54" s="631">
        <f t="shared" si="6"/>
        <v>0</v>
      </c>
      <c r="V54" s="631">
        <f t="shared" si="6"/>
        <v>0</v>
      </c>
      <c r="W54" s="640">
        <f t="shared" si="6"/>
        <v>42</v>
      </c>
      <c r="X54" s="640">
        <f t="shared" si="6"/>
        <v>0</v>
      </c>
      <c r="Y54" s="745">
        <f t="shared" si="6"/>
        <v>42</v>
      </c>
      <c r="Z54" s="750">
        <f t="shared" si="7"/>
        <v>84</v>
      </c>
      <c r="AA54" s="598"/>
      <c r="AB54" s="635">
        <f t="shared" si="1"/>
        <v>0</v>
      </c>
      <c r="AC54" s="30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825">
        <v>30</v>
      </c>
      <c r="G55" s="622">
        <f t="shared" si="4"/>
        <v>210</v>
      </c>
      <c r="H55" s="424">
        <v>46224</v>
      </c>
      <c r="I55" s="624">
        <f t="shared" ca="1" si="5"/>
        <v>84</v>
      </c>
      <c r="J55" s="625">
        <v>2</v>
      </c>
      <c r="K55" s="625">
        <v>-4.7481640000000001</v>
      </c>
      <c r="L55" s="625">
        <v>11.861483</v>
      </c>
      <c r="M55" s="626" t="str">
        <f>VLOOKUP(J55,Secteurs!$A$2:$C$4,3)</f>
        <v>Félix OVOURA</v>
      </c>
      <c r="N55" s="470">
        <v>0.5</v>
      </c>
      <c r="O55" s="471">
        <v>0.5</v>
      </c>
      <c r="P55" s="471"/>
      <c r="Q55" s="471"/>
      <c r="R55" s="471"/>
      <c r="S55" s="472"/>
      <c r="T55" s="630">
        <f t="shared" si="6"/>
        <v>105</v>
      </c>
      <c r="U55" s="631">
        <f t="shared" si="6"/>
        <v>105</v>
      </c>
      <c r="V55" s="631">
        <f t="shared" si="6"/>
        <v>0</v>
      </c>
      <c r="W55" s="640">
        <f t="shared" si="6"/>
        <v>0</v>
      </c>
      <c r="X55" s="640">
        <f t="shared" si="6"/>
        <v>0</v>
      </c>
      <c r="Y55" s="745">
        <f t="shared" si="6"/>
        <v>0</v>
      </c>
      <c r="Z55" s="750">
        <f t="shared" si="7"/>
        <v>210</v>
      </c>
      <c r="AA55" s="598"/>
      <c r="AB55" s="635">
        <f t="shared" si="1"/>
        <v>0</v>
      </c>
      <c r="AC55" s="30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825">
        <v>32</v>
      </c>
      <c r="G56" s="622">
        <f t="shared" si="4"/>
        <v>224</v>
      </c>
      <c r="H56" s="424">
        <v>46227</v>
      </c>
      <c r="I56" s="624">
        <f t="shared" ca="1" si="5"/>
        <v>81</v>
      </c>
      <c r="J56" s="625">
        <v>2</v>
      </c>
      <c r="K56" s="625">
        <v>-4.7544500000000003</v>
      </c>
      <c r="L56" s="625">
        <v>11.864155999999999</v>
      </c>
      <c r="M56" s="626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6"/>
        <v>112</v>
      </c>
      <c r="U56" s="631">
        <f t="shared" si="6"/>
        <v>0</v>
      </c>
      <c r="V56" s="631">
        <f t="shared" si="6"/>
        <v>0</v>
      </c>
      <c r="W56" s="640">
        <f t="shared" si="6"/>
        <v>56</v>
      </c>
      <c r="X56" s="640">
        <f t="shared" si="6"/>
        <v>0</v>
      </c>
      <c r="Y56" s="745">
        <f t="shared" si="6"/>
        <v>56</v>
      </c>
      <c r="Z56" s="750">
        <f t="shared" si="7"/>
        <v>224</v>
      </c>
      <c r="AA56" s="598"/>
      <c r="AB56" s="635">
        <f t="shared" si="1"/>
        <v>0</v>
      </c>
      <c r="AC56" s="30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825">
        <v>36</v>
      </c>
      <c r="G57" s="622">
        <f t="shared" si="4"/>
        <v>252</v>
      </c>
      <c r="H57" s="424">
        <v>46226</v>
      </c>
      <c r="I57" s="624">
        <f t="shared" ca="1" si="5"/>
        <v>82</v>
      </c>
      <c r="J57" s="625">
        <v>3</v>
      </c>
      <c r="K57" s="625">
        <v>-4.8069357000000004</v>
      </c>
      <c r="L57" s="625">
        <v>11.900481600000001</v>
      </c>
      <c r="M57" s="626" t="str">
        <f>VLOOKUP(J57,Secteurs!$A$2:$C$4,3)</f>
        <v>Armel SOKAMBA</v>
      </c>
      <c r="N57" s="470"/>
      <c r="O57" s="471"/>
      <c r="P57" s="471"/>
      <c r="Q57" s="471">
        <v>0.5</v>
      </c>
      <c r="R57" s="471">
        <v>0.25</v>
      </c>
      <c r="S57" s="472">
        <v>0.25</v>
      </c>
      <c r="T57" s="630">
        <f t="shared" si="6"/>
        <v>0</v>
      </c>
      <c r="U57" s="631">
        <f t="shared" si="6"/>
        <v>0</v>
      </c>
      <c r="V57" s="631">
        <f t="shared" si="6"/>
        <v>0</v>
      </c>
      <c r="W57" s="640">
        <f t="shared" si="6"/>
        <v>126</v>
      </c>
      <c r="X57" s="640">
        <f t="shared" si="6"/>
        <v>63</v>
      </c>
      <c r="Y57" s="745">
        <f t="shared" si="6"/>
        <v>63</v>
      </c>
      <c r="Z57" s="750">
        <f t="shared" si="7"/>
        <v>252</v>
      </c>
      <c r="AA57" s="598"/>
      <c r="AB57" s="635">
        <f t="shared" si="1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825">
        <v>32</v>
      </c>
      <c r="G58" s="622">
        <f t="shared" si="4"/>
        <v>224</v>
      </c>
      <c r="H58" s="623">
        <v>46225</v>
      </c>
      <c r="I58" s="624">
        <f t="shared" ca="1" si="5"/>
        <v>83</v>
      </c>
      <c r="J58" s="625">
        <v>1</v>
      </c>
      <c r="K58" s="625" t="s">
        <v>651</v>
      </c>
      <c r="L58" s="625" t="s">
        <v>652</v>
      </c>
      <c r="M58" s="626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6"/>
        <v>0</v>
      </c>
      <c r="U58" s="640">
        <f t="shared" si="6"/>
        <v>0</v>
      </c>
      <c r="V58" s="640">
        <f t="shared" si="6"/>
        <v>112</v>
      </c>
      <c r="W58" s="640">
        <f t="shared" si="6"/>
        <v>112</v>
      </c>
      <c r="X58" s="640">
        <f t="shared" si="6"/>
        <v>0</v>
      </c>
      <c r="Y58" s="745">
        <f t="shared" si="6"/>
        <v>0</v>
      </c>
      <c r="Z58" s="750">
        <f t="shared" si="7"/>
        <v>224</v>
      </c>
      <c r="AA58" s="598"/>
      <c r="AB58" s="635">
        <f t="shared" si="1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825">
        <v>30</v>
      </c>
      <c r="G59" s="622">
        <f t="shared" si="4"/>
        <v>210</v>
      </c>
      <c r="H59" s="623">
        <v>46225</v>
      </c>
      <c r="I59" s="624">
        <f t="shared" ca="1" si="5"/>
        <v>83</v>
      </c>
      <c r="J59" s="625">
        <v>1</v>
      </c>
      <c r="K59" s="625" t="s">
        <v>653</v>
      </c>
      <c r="L59" s="625" t="s">
        <v>654</v>
      </c>
      <c r="M59" s="626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6"/>
        <v>0</v>
      </c>
      <c r="U59" s="631">
        <f t="shared" si="6"/>
        <v>0</v>
      </c>
      <c r="V59" s="631">
        <f t="shared" si="6"/>
        <v>105</v>
      </c>
      <c r="W59" s="640">
        <f t="shared" si="6"/>
        <v>105</v>
      </c>
      <c r="X59" s="640">
        <f t="shared" si="6"/>
        <v>0</v>
      </c>
      <c r="Y59" s="745">
        <f t="shared" si="6"/>
        <v>0</v>
      </c>
      <c r="Z59" s="750">
        <f t="shared" si="7"/>
        <v>210</v>
      </c>
      <c r="AA59" s="598"/>
      <c r="AB59" s="635">
        <f t="shared" si="1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825">
        <v>22</v>
      </c>
      <c r="G60" s="622">
        <f t="shared" si="4"/>
        <v>154</v>
      </c>
      <c r="H60" s="623">
        <v>46225</v>
      </c>
      <c r="I60" s="624">
        <f t="shared" ca="1" si="5"/>
        <v>83</v>
      </c>
      <c r="J60" s="625">
        <v>1</v>
      </c>
      <c r="K60" s="625" t="s">
        <v>655</v>
      </c>
      <c r="L60" s="625" t="s">
        <v>656</v>
      </c>
      <c r="M60" s="626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6"/>
        <v>0</v>
      </c>
      <c r="U60" s="631">
        <f t="shared" si="6"/>
        <v>0</v>
      </c>
      <c r="V60" s="631">
        <f t="shared" si="6"/>
        <v>77</v>
      </c>
      <c r="W60" s="640">
        <f t="shared" si="6"/>
        <v>0</v>
      </c>
      <c r="X60" s="640">
        <f t="shared" si="6"/>
        <v>77</v>
      </c>
      <c r="Y60" s="745">
        <f t="shared" si="6"/>
        <v>0</v>
      </c>
      <c r="Z60" s="750">
        <f t="shared" si="7"/>
        <v>154</v>
      </c>
      <c r="AA60" s="598"/>
      <c r="AB60" s="635">
        <f t="shared" si="1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825">
        <v>30</v>
      </c>
      <c r="G61" s="622">
        <f t="shared" si="4"/>
        <v>210</v>
      </c>
      <c r="H61" s="623">
        <v>46225</v>
      </c>
      <c r="I61" s="624">
        <f ca="1">+IF(A61=1,(+TODAY())-H61,"Sans objet")</f>
        <v>83</v>
      </c>
      <c r="J61" s="625">
        <v>1</v>
      </c>
      <c r="K61" s="625">
        <v>-4.7674859999999999</v>
      </c>
      <c r="L61" s="625">
        <v>11.914203000000001</v>
      </c>
      <c r="M61" s="626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6"/>
        <v>0</v>
      </c>
      <c r="U61" s="631">
        <f t="shared" si="6"/>
        <v>0</v>
      </c>
      <c r="V61" s="631">
        <f t="shared" si="6"/>
        <v>105</v>
      </c>
      <c r="W61" s="640">
        <f t="shared" si="6"/>
        <v>0</v>
      </c>
      <c r="X61" s="640">
        <f t="shared" si="6"/>
        <v>52.5</v>
      </c>
      <c r="Y61" s="745">
        <f t="shared" si="6"/>
        <v>52.5</v>
      </c>
      <c r="Z61" s="750">
        <f t="shared" si="7"/>
        <v>210</v>
      </c>
      <c r="AA61" s="598"/>
      <c r="AB61" s="635">
        <f t="shared" si="1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825">
        <v>36</v>
      </c>
      <c r="G62" s="622">
        <f t="shared" si="4"/>
        <v>252</v>
      </c>
      <c r="H62" s="623">
        <v>46226</v>
      </c>
      <c r="I62" s="624">
        <f t="shared" ca="1" si="5"/>
        <v>82</v>
      </c>
      <c r="J62" s="625">
        <v>1</v>
      </c>
      <c r="K62" s="625" t="s">
        <v>657</v>
      </c>
      <c r="L62" s="625" t="s">
        <v>658</v>
      </c>
      <c r="M62" s="626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6"/>
        <v>0</v>
      </c>
      <c r="U62" s="631">
        <f t="shared" si="6"/>
        <v>0</v>
      </c>
      <c r="V62" s="631">
        <f t="shared" si="6"/>
        <v>126</v>
      </c>
      <c r="W62" s="640">
        <f t="shared" si="6"/>
        <v>0</v>
      </c>
      <c r="X62" s="640">
        <f t="shared" si="6"/>
        <v>0</v>
      </c>
      <c r="Y62" s="745">
        <f t="shared" si="6"/>
        <v>126</v>
      </c>
      <c r="Z62" s="750">
        <f t="shared" si="7"/>
        <v>252</v>
      </c>
      <c r="AA62" s="598"/>
      <c r="AB62" s="635">
        <f t="shared" si="1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825">
        <v>26</v>
      </c>
      <c r="G63" s="622">
        <f t="shared" si="4"/>
        <v>182</v>
      </c>
      <c r="H63" s="623">
        <v>46225</v>
      </c>
      <c r="I63" s="624">
        <f t="shared" ca="1" si="5"/>
        <v>83</v>
      </c>
      <c r="J63" s="625">
        <v>1</v>
      </c>
      <c r="K63" s="625" t="s">
        <v>659</v>
      </c>
      <c r="L63" s="625" t="s">
        <v>660</v>
      </c>
      <c r="M63" s="626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6"/>
        <v>0</v>
      </c>
      <c r="U63" s="631">
        <f t="shared" si="6"/>
        <v>0</v>
      </c>
      <c r="V63" s="631">
        <f t="shared" si="6"/>
        <v>91</v>
      </c>
      <c r="W63" s="640">
        <f t="shared" si="6"/>
        <v>0</v>
      </c>
      <c r="X63" s="640">
        <f t="shared" si="6"/>
        <v>0</v>
      </c>
      <c r="Y63" s="745">
        <f t="shared" si="6"/>
        <v>91</v>
      </c>
      <c r="Z63" s="750">
        <f t="shared" si="7"/>
        <v>182</v>
      </c>
      <c r="AA63" s="598"/>
      <c r="AB63" s="635">
        <f t="shared" si="1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825">
        <v>22</v>
      </c>
      <c r="G64" s="622">
        <f t="shared" si="4"/>
        <v>154</v>
      </c>
      <c r="H64" s="424">
        <v>46225</v>
      </c>
      <c r="I64" s="624">
        <f t="shared" ca="1" si="5"/>
        <v>83</v>
      </c>
      <c r="J64" s="625">
        <v>2</v>
      </c>
      <c r="K64" s="625">
        <v>-4.8047240000000002</v>
      </c>
      <c r="L64" s="625">
        <v>11.857408</v>
      </c>
      <c r="M64" s="626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6"/>
        <v>0</v>
      </c>
      <c r="U64" s="631">
        <f t="shared" si="6"/>
        <v>0</v>
      </c>
      <c r="V64" s="631">
        <f t="shared" si="6"/>
        <v>0</v>
      </c>
      <c r="W64" s="640">
        <f t="shared" si="6"/>
        <v>77</v>
      </c>
      <c r="X64" s="640">
        <f t="shared" si="6"/>
        <v>0</v>
      </c>
      <c r="Y64" s="745">
        <f t="shared" si="6"/>
        <v>77</v>
      </c>
      <c r="Z64" s="750">
        <f t="shared" si="7"/>
        <v>154</v>
      </c>
      <c r="AA64" s="598"/>
      <c r="AB64" s="635">
        <f t="shared" si="1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825">
        <v>24</v>
      </c>
      <c r="G65" s="622">
        <f t="shared" si="4"/>
        <v>168</v>
      </c>
      <c r="H65" s="424">
        <v>46227</v>
      </c>
      <c r="I65" s="624">
        <f t="shared" ca="1" si="5"/>
        <v>81</v>
      </c>
      <c r="J65" s="625">
        <v>2</v>
      </c>
      <c r="K65" s="625">
        <v>-4.7812099999999997</v>
      </c>
      <c r="L65" s="625">
        <v>11.866645999999999</v>
      </c>
      <c r="M65" s="626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6"/>
        <v>0</v>
      </c>
      <c r="U65" s="631">
        <f t="shared" si="6"/>
        <v>0</v>
      </c>
      <c r="V65" s="631">
        <f t="shared" si="6"/>
        <v>0</v>
      </c>
      <c r="W65" s="640">
        <f t="shared" si="6"/>
        <v>84</v>
      </c>
      <c r="X65" s="640">
        <f t="shared" si="6"/>
        <v>0</v>
      </c>
      <c r="Y65" s="745">
        <f t="shared" si="6"/>
        <v>84</v>
      </c>
      <c r="Z65" s="750">
        <f t="shared" si="7"/>
        <v>168</v>
      </c>
      <c r="AA65" s="598"/>
      <c r="AB65" s="635">
        <f t="shared" si="1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825">
        <v>30</v>
      </c>
      <c r="G66" s="622">
        <f t="shared" si="4"/>
        <v>210</v>
      </c>
      <c r="H66" s="623">
        <v>46225</v>
      </c>
      <c r="I66" s="624">
        <v>2</v>
      </c>
      <c r="J66" s="625">
        <v>1</v>
      </c>
      <c r="K66" s="625" t="s">
        <v>661</v>
      </c>
      <c r="L66" s="625" t="s">
        <v>662</v>
      </c>
      <c r="M66" s="626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si="6"/>
        <v>105</v>
      </c>
      <c r="U66" s="640">
        <f t="shared" si="6"/>
        <v>0</v>
      </c>
      <c r="V66" s="640">
        <f t="shared" si="6"/>
        <v>0</v>
      </c>
      <c r="W66" s="640">
        <f t="shared" si="6"/>
        <v>0</v>
      </c>
      <c r="X66" s="640">
        <f t="shared" si="6"/>
        <v>105</v>
      </c>
      <c r="Y66" s="745">
        <f t="shared" si="6"/>
        <v>0</v>
      </c>
      <c r="Z66" s="750">
        <f t="shared" si="7"/>
        <v>210</v>
      </c>
      <c r="AA66" s="598"/>
      <c r="AB66" s="635">
        <f t="shared" si="1"/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825">
        <v>23</v>
      </c>
      <c r="G67" s="622">
        <f t="shared" ref="G67:G130" si="10">F67*7</f>
        <v>161</v>
      </c>
      <c r="H67" s="424">
        <v>46227</v>
      </c>
      <c r="I67" s="624">
        <f t="shared" ref="I67:I134" ca="1" si="11">+IF(A67=1,(+TODAY())-H67,"Sans objet")</f>
        <v>81</v>
      </c>
      <c r="J67" s="625">
        <v>2</v>
      </c>
      <c r="K67" s="625">
        <v>-4.7821389999999999</v>
      </c>
      <c r="L67" s="625">
        <v>11.86835</v>
      </c>
      <c r="M67" s="626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ref="T67:Y107" si="12">+$G67*N67</f>
        <v>0</v>
      </c>
      <c r="U67" s="631">
        <f t="shared" si="12"/>
        <v>0</v>
      </c>
      <c r="V67" s="631">
        <f t="shared" si="12"/>
        <v>0</v>
      </c>
      <c r="W67" s="640">
        <f t="shared" si="12"/>
        <v>80.5</v>
      </c>
      <c r="X67" s="640">
        <f t="shared" si="12"/>
        <v>0</v>
      </c>
      <c r="Y67" s="745">
        <f t="shared" si="12"/>
        <v>80.5</v>
      </c>
      <c r="Z67" s="750">
        <f t="shared" si="7"/>
        <v>161</v>
      </c>
      <c r="AA67" s="598"/>
      <c r="AB67" s="635">
        <f t="shared" si="1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825">
        <v>26</v>
      </c>
      <c r="G68" s="622">
        <f t="shared" si="10"/>
        <v>182</v>
      </c>
      <c r="H68" s="424">
        <v>46224</v>
      </c>
      <c r="I68" s="624">
        <f t="shared" ca="1" si="11"/>
        <v>84</v>
      </c>
      <c r="J68" s="625">
        <v>2</v>
      </c>
      <c r="K68" s="625">
        <v>-4.764176</v>
      </c>
      <c r="L68" s="625">
        <v>11.884369</v>
      </c>
      <c r="M68" s="626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2"/>
        <v>91</v>
      </c>
      <c r="U68" s="631">
        <f t="shared" si="12"/>
        <v>0</v>
      </c>
      <c r="V68" s="631">
        <f t="shared" si="12"/>
        <v>0</v>
      </c>
      <c r="W68" s="640">
        <f t="shared" si="12"/>
        <v>0</v>
      </c>
      <c r="X68" s="640">
        <f t="shared" si="12"/>
        <v>91</v>
      </c>
      <c r="Y68" s="745">
        <f t="shared" si="12"/>
        <v>0</v>
      </c>
      <c r="Z68" s="750">
        <f t="shared" si="7"/>
        <v>182</v>
      </c>
      <c r="AA68" s="598"/>
      <c r="AB68" s="635">
        <f t="shared" si="1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825">
        <v>22</v>
      </c>
      <c r="G69" s="622">
        <f t="shared" si="10"/>
        <v>154</v>
      </c>
      <c r="H69" s="424">
        <v>46227</v>
      </c>
      <c r="I69" s="624">
        <f t="shared" ca="1" si="11"/>
        <v>81</v>
      </c>
      <c r="J69" s="625">
        <v>3</v>
      </c>
      <c r="K69" s="625">
        <v>-4.7963709999999997</v>
      </c>
      <c r="L69" s="625">
        <v>11.897838999999999</v>
      </c>
      <c r="M69" s="626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12"/>
        <v>0</v>
      </c>
      <c r="U69" s="631">
        <f t="shared" si="12"/>
        <v>0</v>
      </c>
      <c r="V69" s="631">
        <f t="shared" si="12"/>
        <v>0</v>
      </c>
      <c r="W69" s="640">
        <f t="shared" si="12"/>
        <v>77</v>
      </c>
      <c r="X69" s="640">
        <f t="shared" si="12"/>
        <v>0</v>
      </c>
      <c r="Y69" s="745">
        <f t="shared" si="12"/>
        <v>77</v>
      </c>
      <c r="Z69" s="750">
        <f t="shared" si="7"/>
        <v>154</v>
      </c>
      <c r="AA69" s="598"/>
      <c r="AB69" s="635">
        <f t="shared" si="1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825">
        <v>22</v>
      </c>
      <c r="G70" s="622">
        <f t="shared" si="10"/>
        <v>154</v>
      </c>
      <c r="H70" s="424">
        <v>46224</v>
      </c>
      <c r="I70" s="624">
        <f t="shared" ca="1" si="11"/>
        <v>84</v>
      </c>
      <c r="J70" s="625">
        <v>2</v>
      </c>
      <c r="K70" s="625">
        <v>-4.7644690000000001</v>
      </c>
      <c r="L70" s="625">
        <v>11.885016</v>
      </c>
      <c r="M70" s="626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12"/>
        <v>0</v>
      </c>
      <c r="U70" s="631">
        <f t="shared" si="12"/>
        <v>0</v>
      </c>
      <c r="V70" s="631">
        <f t="shared" si="12"/>
        <v>0</v>
      </c>
      <c r="W70" s="640">
        <f t="shared" si="12"/>
        <v>77</v>
      </c>
      <c r="X70" s="640">
        <f t="shared" si="12"/>
        <v>0</v>
      </c>
      <c r="Y70" s="745">
        <f t="shared" si="12"/>
        <v>77</v>
      </c>
      <c r="Z70" s="750">
        <f t="shared" si="7"/>
        <v>154</v>
      </c>
      <c r="AA70" s="598"/>
      <c r="AB70" s="635">
        <f t="shared" si="1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825">
        <v>34</v>
      </c>
      <c r="G71" s="622">
        <f t="shared" si="10"/>
        <v>238</v>
      </c>
      <c r="H71" s="623">
        <v>46227</v>
      </c>
      <c r="I71" s="624">
        <f t="shared" ca="1" si="11"/>
        <v>81</v>
      </c>
      <c r="J71" s="625">
        <v>1</v>
      </c>
      <c r="K71" s="625" t="s">
        <v>663</v>
      </c>
      <c r="L71" s="625" t="s">
        <v>664</v>
      </c>
      <c r="M71" s="626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12"/>
        <v>0</v>
      </c>
      <c r="U71" s="640">
        <f t="shared" si="12"/>
        <v>119</v>
      </c>
      <c r="V71" s="640">
        <f t="shared" si="12"/>
        <v>0</v>
      </c>
      <c r="W71" s="640">
        <f t="shared" si="12"/>
        <v>0</v>
      </c>
      <c r="X71" s="640">
        <f t="shared" si="12"/>
        <v>119</v>
      </c>
      <c r="Y71" s="745">
        <f t="shared" si="12"/>
        <v>0</v>
      </c>
      <c r="Z71" s="750">
        <f t="shared" si="7"/>
        <v>238</v>
      </c>
      <c r="AA71" s="598"/>
      <c r="AB71" s="635">
        <f t="shared" si="1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825">
        <v>24</v>
      </c>
      <c r="G72" s="622">
        <f t="shared" si="10"/>
        <v>168</v>
      </c>
      <c r="H72" s="424">
        <v>46225</v>
      </c>
      <c r="I72" s="624">
        <f t="shared" ca="1" si="11"/>
        <v>83</v>
      </c>
      <c r="J72" s="625">
        <v>2</v>
      </c>
      <c r="K72" s="625">
        <v>-4.8096920000000001</v>
      </c>
      <c r="L72" s="625">
        <v>11.860889</v>
      </c>
      <c r="M72" s="626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2"/>
        <v>0</v>
      </c>
      <c r="U72" s="631">
        <f t="shared" si="12"/>
        <v>0</v>
      </c>
      <c r="V72" s="631">
        <f t="shared" si="12"/>
        <v>84</v>
      </c>
      <c r="W72" s="640">
        <f t="shared" si="12"/>
        <v>84</v>
      </c>
      <c r="X72" s="640">
        <f t="shared" si="12"/>
        <v>0</v>
      </c>
      <c r="Y72" s="745">
        <f t="shared" si="12"/>
        <v>0</v>
      </c>
      <c r="Z72" s="750">
        <f t="shared" si="7"/>
        <v>168</v>
      </c>
      <c r="AA72" s="598"/>
      <c r="AB72" s="635">
        <f t="shared" si="1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825">
        <v>22</v>
      </c>
      <c r="G73" s="622">
        <f t="shared" si="10"/>
        <v>154</v>
      </c>
      <c r="H73" s="424">
        <v>46224</v>
      </c>
      <c r="I73" s="624">
        <f t="shared" ca="1" si="11"/>
        <v>84</v>
      </c>
      <c r="J73" s="625">
        <v>2</v>
      </c>
      <c r="K73" s="625">
        <v>-4.7587640000000002</v>
      </c>
      <c r="L73" s="625">
        <v>11.878368</v>
      </c>
      <c r="M73" s="626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2"/>
        <v>0</v>
      </c>
      <c r="U73" s="631">
        <f t="shared" si="12"/>
        <v>0</v>
      </c>
      <c r="V73" s="631">
        <f t="shared" si="12"/>
        <v>77</v>
      </c>
      <c r="W73" s="640">
        <f t="shared" si="12"/>
        <v>77</v>
      </c>
      <c r="X73" s="640">
        <f t="shared" si="12"/>
        <v>0</v>
      </c>
      <c r="Y73" s="745">
        <f t="shared" si="12"/>
        <v>0</v>
      </c>
      <c r="Z73" s="750">
        <f t="shared" si="7"/>
        <v>154</v>
      </c>
      <c r="AA73" s="598"/>
      <c r="AB73" s="635">
        <f t="shared" si="1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825">
        <v>22</v>
      </c>
      <c r="G74" s="622">
        <f t="shared" si="10"/>
        <v>154</v>
      </c>
      <c r="H74" s="424">
        <v>46225</v>
      </c>
      <c r="I74" s="624">
        <f t="shared" ca="1" si="11"/>
        <v>83</v>
      </c>
      <c r="J74" s="625">
        <v>3</v>
      </c>
      <c r="K74" s="625">
        <v>-4.7938922000000002</v>
      </c>
      <c r="L74" s="625">
        <v>11.914509499999999</v>
      </c>
      <c r="M74" s="626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12"/>
        <v>0</v>
      </c>
      <c r="U74" s="631">
        <f t="shared" si="12"/>
        <v>77</v>
      </c>
      <c r="V74" s="631">
        <f t="shared" si="12"/>
        <v>0</v>
      </c>
      <c r="W74" s="640">
        <f t="shared" si="12"/>
        <v>38.5</v>
      </c>
      <c r="X74" s="640">
        <f t="shared" si="12"/>
        <v>0</v>
      </c>
      <c r="Y74" s="745">
        <f t="shared" si="12"/>
        <v>38.5</v>
      </c>
      <c r="Z74" s="750">
        <f t="shared" si="7"/>
        <v>154</v>
      </c>
      <c r="AA74" s="598"/>
      <c r="AB74" s="635">
        <f t="shared" si="1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825">
        <v>26</v>
      </c>
      <c r="G75" s="622">
        <f t="shared" si="10"/>
        <v>182</v>
      </c>
      <c r="H75" s="424">
        <v>46225</v>
      </c>
      <c r="I75" s="624">
        <f t="shared" ca="1" si="11"/>
        <v>83</v>
      </c>
      <c r="J75" s="625">
        <v>3</v>
      </c>
      <c r="K75" s="625">
        <v>-4.7951768000000001</v>
      </c>
      <c r="L75" s="625">
        <v>11.925666</v>
      </c>
      <c r="M75" s="626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12"/>
        <v>0</v>
      </c>
      <c r="U75" s="631">
        <f t="shared" si="12"/>
        <v>91</v>
      </c>
      <c r="V75" s="631">
        <f t="shared" si="12"/>
        <v>0</v>
      </c>
      <c r="W75" s="640">
        <f t="shared" si="12"/>
        <v>45.5</v>
      </c>
      <c r="X75" s="640">
        <f t="shared" si="12"/>
        <v>0</v>
      </c>
      <c r="Y75" s="745">
        <f t="shared" si="12"/>
        <v>45.5</v>
      </c>
      <c r="Z75" s="750">
        <f t="shared" si="7"/>
        <v>182</v>
      </c>
      <c r="AA75" s="598"/>
      <c r="AB75" s="635">
        <f t="shared" si="1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825">
        <v>22</v>
      </c>
      <c r="G76" s="622">
        <f t="shared" si="10"/>
        <v>154</v>
      </c>
      <c r="H76" s="424">
        <v>46225</v>
      </c>
      <c r="I76" s="624">
        <f t="shared" ca="1" si="11"/>
        <v>83</v>
      </c>
      <c r="J76" s="625">
        <v>3</v>
      </c>
      <c r="K76" s="625">
        <v>-4.8042876999999997</v>
      </c>
      <c r="L76" s="625">
        <v>11.9212416</v>
      </c>
      <c r="M76" s="626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12"/>
        <v>0</v>
      </c>
      <c r="U76" s="631">
        <f t="shared" si="12"/>
        <v>77</v>
      </c>
      <c r="V76" s="631">
        <f t="shared" si="12"/>
        <v>0</v>
      </c>
      <c r="W76" s="640">
        <f t="shared" si="12"/>
        <v>38.5</v>
      </c>
      <c r="X76" s="640">
        <f t="shared" si="12"/>
        <v>0</v>
      </c>
      <c r="Y76" s="745">
        <f t="shared" si="12"/>
        <v>38.5</v>
      </c>
      <c r="Z76" s="750">
        <f t="shared" si="7"/>
        <v>154</v>
      </c>
      <c r="AA76" s="598"/>
      <c r="AB76" s="635">
        <f t="shared" si="1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825">
        <v>10</v>
      </c>
      <c r="G77" s="622">
        <f t="shared" si="10"/>
        <v>70</v>
      </c>
      <c r="H77" s="424">
        <v>46225</v>
      </c>
      <c r="I77" s="624">
        <f t="shared" ca="1" si="11"/>
        <v>83</v>
      </c>
      <c r="J77" s="625">
        <v>3</v>
      </c>
      <c r="K77" s="625">
        <v>-4.8291883000000002</v>
      </c>
      <c r="L77" s="625">
        <v>11.928368799999999</v>
      </c>
      <c r="M77" s="626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2"/>
        <v>35</v>
      </c>
      <c r="U77" s="631">
        <f t="shared" si="12"/>
        <v>0</v>
      </c>
      <c r="V77" s="631">
        <f t="shared" si="12"/>
        <v>0</v>
      </c>
      <c r="W77" s="640">
        <f t="shared" si="12"/>
        <v>35</v>
      </c>
      <c r="X77" s="640">
        <f t="shared" si="12"/>
        <v>0</v>
      </c>
      <c r="Y77" s="745">
        <f t="shared" si="12"/>
        <v>0</v>
      </c>
      <c r="Z77" s="750">
        <f t="shared" si="7"/>
        <v>70</v>
      </c>
      <c r="AA77" s="598"/>
      <c r="AB77" s="635">
        <f t="shared" si="1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825">
        <v>24</v>
      </c>
      <c r="G78" s="622">
        <f t="shared" si="10"/>
        <v>168</v>
      </c>
      <c r="H78" s="424">
        <v>46133</v>
      </c>
      <c r="I78" s="624">
        <f t="shared" ca="1" si="11"/>
        <v>175</v>
      </c>
      <c r="J78" s="625">
        <v>3</v>
      </c>
      <c r="K78" s="625"/>
      <c r="L78" s="625"/>
      <c r="M78" s="626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2"/>
        <v>84</v>
      </c>
      <c r="U78" s="631">
        <f t="shared" si="12"/>
        <v>0</v>
      </c>
      <c r="V78" s="631">
        <f t="shared" si="12"/>
        <v>0</v>
      </c>
      <c r="W78" s="640">
        <f t="shared" si="12"/>
        <v>0</v>
      </c>
      <c r="X78" s="640">
        <f t="shared" si="12"/>
        <v>0</v>
      </c>
      <c r="Y78" s="745">
        <f t="shared" si="12"/>
        <v>84</v>
      </c>
      <c r="Z78" s="750">
        <f t="shared" si="7"/>
        <v>168</v>
      </c>
      <c r="AA78" s="598"/>
      <c r="AB78" s="635">
        <f t="shared" si="1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825">
        <v>6</v>
      </c>
      <c r="G79" s="622">
        <f t="shared" si="10"/>
        <v>42</v>
      </c>
      <c r="H79" s="623">
        <v>46224</v>
      </c>
      <c r="I79" s="624">
        <f t="shared" ca="1" si="11"/>
        <v>84</v>
      </c>
      <c r="J79" s="625">
        <v>1</v>
      </c>
      <c r="K79" s="625" t="s">
        <v>665</v>
      </c>
      <c r="L79" s="625" t="s">
        <v>666</v>
      </c>
      <c r="M79" s="626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2"/>
        <v>0</v>
      </c>
      <c r="U79" s="640">
        <f t="shared" si="12"/>
        <v>0</v>
      </c>
      <c r="V79" s="640">
        <f t="shared" si="12"/>
        <v>21</v>
      </c>
      <c r="W79" s="640">
        <f t="shared" si="12"/>
        <v>0</v>
      </c>
      <c r="X79" s="640">
        <f t="shared" si="12"/>
        <v>0</v>
      </c>
      <c r="Y79" s="745">
        <f t="shared" si="12"/>
        <v>21</v>
      </c>
      <c r="Z79" s="750">
        <f t="shared" si="7"/>
        <v>42</v>
      </c>
      <c r="AA79" s="598"/>
      <c r="AB79" s="635">
        <f t="shared" si="1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825">
        <v>30</v>
      </c>
      <c r="G80" s="622">
        <f t="shared" si="10"/>
        <v>210</v>
      </c>
      <c r="H80" s="424">
        <v>46224</v>
      </c>
      <c r="I80" s="624">
        <f t="shared" ca="1" si="11"/>
        <v>84</v>
      </c>
      <c r="J80" s="625">
        <v>3</v>
      </c>
      <c r="K80" s="625">
        <v>-4.8642672999999998</v>
      </c>
      <c r="L80" s="625">
        <v>11.9223254</v>
      </c>
      <c r="M80" s="626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12"/>
        <v>105</v>
      </c>
      <c r="U80" s="631">
        <f t="shared" si="12"/>
        <v>0</v>
      </c>
      <c r="V80" s="631">
        <f t="shared" si="12"/>
        <v>0</v>
      </c>
      <c r="W80" s="640">
        <f t="shared" si="12"/>
        <v>52.5</v>
      </c>
      <c r="X80" s="640">
        <f t="shared" si="12"/>
        <v>0</v>
      </c>
      <c r="Y80" s="745">
        <f t="shared" si="12"/>
        <v>52.5</v>
      </c>
      <c r="Z80" s="750">
        <f t="shared" si="7"/>
        <v>210</v>
      </c>
      <c r="AA80" s="598"/>
      <c r="AB80" s="635">
        <f t="shared" si="1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825">
        <v>10</v>
      </c>
      <c r="G81" s="622">
        <f t="shared" si="10"/>
        <v>70</v>
      </c>
      <c r="H81" s="424">
        <v>46225</v>
      </c>
      <c r="I81" s="624">
        <f t="shared" ca="1" si="11"/>
        <v>83</v>
      </c>
      <c r="J81" s="625">
        <v>2</v>
      </c>
      <c r="K81" s="625">
        <v>-4.808649</v>
      </c>
      <c r="L81" s="625">
        <v>11.867819000000001</v>
      </c>
      <c r="M81" s="626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12"/>
        <v>0</v>
      </c>
      <c r="U81" s="631">
        <f t="shared" si="12"/>
        <v>0</v>
      </c>
      <c r="V81" s="631">
        <f t="shared" si="12"/>
        <v>0</v>
      </c>
      <c r="W81" s="640">
        <f t="shared" si="12"/>
        <v>35</v>
      </c>
      <c r="X81" s="640">
        <f t="shared" si="12"/>
        <v>0</v>
      </c>
      <c r="Y81" s="745">
        <f t="shared" si="12"/>
        <v>35</v>
      </c>
      <c r="Z81" s="750">
        <f t="shared" si="7"/>
        <v>70</v>
      </c>
      <c r="AA81" s="598"/>
      <c r="AB81" s="635">
        <f t="shared" si="1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825">
        <v>20</v>
      </c>
      <c r="G82" s="622">
        <f t="shared" si="10"/>
        <v>140</v>
      </c>
      <c r="H82" s="623">
        <v>46225</v>
      </c>
      <c r="I82" s="624">
        <f t="shared" ca="1" si="11"/>
        <v>83</v>
      </c>
      <c r="J82" s="625">
        <v>1</v>
      </c>
      <c r="K82" s="625" t="s">
        <v>667</v>
      </c>
      <c r="L82" s="625" t="s">
        <v>668</v>
      </c>
      <c r="M82" s="626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2"/>
        <v>0</v>
      </c>
      <c r="U82" s="640">
        <f t="shared" si="12"/>
        <v>0</v>
      </c>
      <c r="V82" s="640">
        <f t="shared" si="12"/>
        <v>35</v>
      </c>
      <c r="W82" s="640">
        <f t="shared" si="12"/>
        <v>35</v>
      </c>
      <c r="X82" s="640">
        <f t="shared" si="12"/>
        <v>0</v>
      </c>
      <c r="Y82" s="745">
        <f t="shared" si="12"/>
        <v>70</v>
      </c>
      <c r="Z82" s="750">
        <f t="shared" si="7"/>
        <v>140</v>
      </c>
      <c r="AA82" s="598"/>
      <c r="AB82" s="635">
        <f t="shared" si="1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825">
        <v>30</v>
      </c>
      <c r="G83" s="622">
        <f t="shared" si="10"/>
        <v>210</v>
      </c>
      <c r="H83" s="424">
        <v>46227</v>
      </c>
      <c r="I83" s="624">
        <f t="shared" ca="1" si="11"/>
        <v>81</v>
      </c>
      <c r="J83" s="625">
        <v>2</v>
      </c>
      <c r="K83" s="625">
        <v>-4.7858169999999998</v>
      </c>
      <c r="L83" s="625">
        <v>11.865093</v>
      </c>
      <c r="M83" s="626" t="str">
        <f>VLOOKUP(J83,Secteurs!$A$2:$C$4,3)</f>
        <v>Félix OVOURA</v>
      </c>
      <c r="N83" s="470"/>
      <c r="O83" s="471"/>
      <c r="P83" s="471"/>
      <c r="Q83" s="471">
        <v>0.5</v>
      </c>
      <c r="R83" s="471">
        <v>0.25</v>
      </c>
      <c r="S83" s="472">
        <v>0.25</v>
      </c>
      <c r="T83" s="630">
        <f t="shared" si="12"/>
        <v>0</v>
      </c>
      <c r="U83" s="631">
        <f t="shared" si="12"/>
        <v>0</v>
      </c>
      <c r="V83" s="631">
        <f t="shared" si="12"/>
        <v>0</v>
      </c>
      <c r="W83" s="640">
        <f t="shared" si="12"/>
        <v>105</v>
      </c>
      <c r="X83" s="640">
        <f t="shared" si="12"/>
        <v>52.5</v>
      </c>
      <c r="Y83" s="745">
        <f t="shared" si="12"/>
        <v>52.5</v>
      </c>
      <c r="Z83" s="750">
        <f t="shared" si="7"/>
        <v>210</v>
      </c>
      <c r="AA83" s="598"/>
      <c r="AB83" s="635">
        <f t="shared" ref="AB83:AB146" si="13">+Z83-G83</f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825">
        <v>26</v>
      </c>
      <c r="G84" s="622">
        <f t="shared" si="10"/>
        <v>182</v>
      </c>
      <c r="H84" s="424">
        <v>46224</v>
      </c>
      <c r="I84" s="624">
        <f t="shared" ca="1" si="11"/>
        <v>84</v>
      </c>
      <c r="J84" s="625">
        <v>2</v>
      </c>
      <c r="K84" s="625">
        <v>-4.7562730000000002</v>
      </c>
      <c r="L84" s="625">
        <v>11.866667</v>
      </c>
      <c r="M84" s="626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2"/>
        <v>0</v>
      </c>
      <c r="U84" s="631">
        <f t="shared" si="12"/>
        <v>0</v>
      </c>
      <c r="V84" s="631">
        <f t="shared" si="12"/>
        <v>0</v>
      </c>
      <c r="W84" s="640">
        <f t="shared" si="12"/>
        <v>91</v>
      </c>
      <c r="X84" s="640">
        <f t="shared" si="12"/>
        <v>0</v>
      </c>
      <c r="Y84" s="745">
        <f t="shared" si="12"/>
        <v>91</v>
      </c>
      <c r="Z84" s="750">
        <f t="shared" si="7"/>
        <v>182</v>
      </c>
      <c r="AA84" s="598"/>
      <c r="AB84" s="635">
        <f t="shared" si="13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825">
        <v>24</v>
      </c>
      <c r="G85" s="622">
        <f t="shared" si="10"/>
        <v>168</v>
      </c>
      <c r="H85" s="623">
        <v>46224</v>
      </c>
      <c r="I85" s="624">
        <f t="shared" ca="1" si="11"/>
        <v>84</v>
      </c>
      <c r="J85" s="625">
        <v>1</v>
      </c>
      <c r="K85" s="625">
        <v>-4.6983100000000002</v>
      </c>
      <c r="L85" s="625">
        <v>11.857616</v>
      </c>
      <c r="M85" s="626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12"/>
        <v>0</v>
      </c>
      <c r="U85" s="640">
        <f t="shared" si="12"/>
        <v>0</v>
      </c>
      <c r="V85" s="640">
        <f t="shared" si="12"/>
        <v>0</v>
      </c>
      <c r="W85" s="640">
        <f t="shared" si="12"/>
        <v>0</v>
      </c>
      <c r="X85" s="640">
        <f t="shared" si="12"/>
        <v>84</v>
      </c>
      <c r="Y85" s="745">
        <f t="shared" si="12"/>
        <v>84</v>
      </c>
      <c r="Z85" s="750">
        <f t="shared" ref="Z85:Z160" si="14">SUM(T85:Y85)</f>
        <v>168</v>
      </c>
      <c r="AA85" s="598"/>
      <c r="AB85" s="635">
        <f t="shared" si="13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825">
        <v>25</v>
      </c>
      <c r="G86" s="622">
        <f t="shared" si="10"/>
        <v>175</v>
      </c>
      <c r="H86" s="623">
        <v>46224</v>
      </c>
      <c r="I86" s="624">
        <f t="shared" ca="1" si="11"/>
        <v>84</v>
      </c>
      <c r="J86" s="625">
        <v>1</v>
      </c>
      <c r="K86" s="625" t="s">
        <v>669</v>
      </c>
      <c r="L86" s="625" t="s">
        <v>670</v>
      </c>
      <c r="M86" s="626" t="str">
        <f>VLOOKUP(J86,Secteurs!$A$2:$C$4,3)</f>
        <v>Alexis MABOUNDA</v>
      </c>
      <c r="N86" s="470"/>
      <c r="O86" s="471"/>
      <c r="P86" s="471"/>
      <c r="Q86" s="471"/>
      <c r="R86" s="471">
        <v>0.5</v>
      </c>
      <c r="S86" s="472">
        <v>0.5</v>
      </c>
      <c r="T86" s="630">
        <f t="shared" si="12"/>
        <v>0</v>
      </c>
      <c r="U86" s="631">
        <f t="shared" si="12"/>
        <v>0</v>
      </c>
      <c r="V86" s="631">
        <f t="shared" si="12"/>
        <v>0</v>
      </c>
      <c r="W86" s="640">
        <f t="shared" si="12"/>
        <v>0</v>
      </c>
      <c r="X86" s="640">
        <f t="shared" si="12"/>
        <v>87.5</v>
      </c>
      <c r="Y86" s="745">
        <f t="shared" si="12"/>
        <v>87.5</v>
      </c>
      <c r="Z86" s="750">
        <f t="shared" si="14"/>
        <v>175</v>
      </c>
      <c r="AA86" s="598"/>
      <c r="AB86" s="635">
        <f t="shared" si="13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825">
        <v>24</v>
      </c>
      <c r="G87" s="622">
        <f t="shared" si="10"/>
        <v>168</v>
      </c>
      <c r="H87" s="623">
        <v>46224</v>
      </c>
      <c r="I87" s="624">
        <f t="shared" ca="1" si="11"/>
        <v>84</v>
      </c>
      <c r="J87" s="625">
        <v>1</v>
      </c>
      <c r="K87" s="625" t="s">
        <v>671</v>
      </c>
      <c r="L87" s="625" t="s">
        <v>672</v>
      </c>
      <c r="M87" s="626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12"/>
        <v>0</v>
      </c>
      <c r="U87" s="631">
        <f t="shared" si="12"/>
        <v>0</v>
      </c>
      <c r="V87" s="631">
        <f t="shared" si="12"/>
        <v>0</v>
      </c>
      <c r="W87" s="640">
        <f t="shared" si="12"/>
        <v>0</v>
      </c>
      <c r="X87" s="640">
        <f t="shared" si="12"/>
        <v>84</v>
      </c>
      <c r="Y87" s="745">
        <f t="shared" si="12"/>
        <v>84</v>
      </c>
      <c r="Z87" s="750">
        <f t="shared" si="14"/>
        <v>168</v>
      </c>
      <c r="AA87" s="598"/>
      <c r="AB87" s="635">
        <f t="shared" si="13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825">
        <v>26</v>
      </c>
      <c r="G88" s="622">
        <f t="shared" si="10"/>
        <v>182</v>
      </c>
      <c r="H88" s="623">
        <v>46224</v>
      </c>
      <c r="I88" s="624">
        <f t="shared" ca="1" si="11"/>
        <v>84</v>
      </c>
      <c r="J88" s="625">
        <v>1</v>
      </c>
      <c r="K88" s="625">
        <v>-4.751862</v>
      </c>
      <c r="L88" s="625">
        <v>11.854839999999999</v>
      </c>
      <c r="M88" s="626" t="str">
        <f>VLOOKUP(J88,Secteurs!$A$2:$C$4,3)</f>
        <v>Alexis MABOUNDA</v>
      </c>
      <c r="N88" s="470"/>
      <c r="O88" s="471"/>
      <c r="P88" s="471"/>
      <c r="Q88" s="471"/>
      <c r="R88" s="471">
        <v>0.5</v>
      </c>
      <c r="S88" s="472">
        <v>0.5</v>
      </c>
      <c r="T88" s="630">
        <f t="shared" si="12"/>
        <v>0</v>
      </c>
      <c r="U88" s="631">
        <f t="shared" si="12"/>
        <v>0</v>
      </c>
      <c r="V88" s="631">
        <f t="shared" si="12"/>
        <v>0</v>
      </c>
      <c r="W88" s="640">
        <f t="shared" si="12"/>
        <v>0</v>
      </c>
      <c r="X88" s="640">
        <f t="shared" si="12"/>
        <v>91</v>
      </c>
      <c r="Y88" s="745">
        <f t="shared" si="12"/>
        <v>91</v>
      </c>
      <c r="Z88" s="750">
        <f t="shared" si="14"/>
        <v>182</v>
      </c>
      <c r="AA88" s="598"/>
      <c r="AB88" s="635">
        <f t="shared" si="13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825">
        <v>32</v>
      </c>
      <c r="G89" s="622">
        <f t="shared" si="10"/>
        <v>224</v>
      </c>
      <c r="H89" s="424">
        <v>46226</v>
      </c>
      <c r="I89" s="624">
        <f t="shared" ca="1" si="11"/>
        <v>82</v>
      </c>
      <c r="J89" s="625">
        <v>3</v>
      </c>
      <c r="K89" s="625">
        <v>-4.8028686</v>
      </c>
      <c r="L89" s="625">
        <v>11.896475300000001</v>
      </c>
      <c r="M89" s="626" t="str">
        <f>VLOOKUP(J89,Secteurs!$A$2:$C$4,3)</f>
        <v>Armel SOKAMBA</v>
      </c>
      <c r="N89" s="470"/>
      <c r="O89" s="471"/>
      <c r="P89" s="471"/>
      <c r="Q89" s="471">
        <v>0.5</v>
      </c>
      <c r="R89" s="471">
        <v>0.25</v>
      </c>
      <c r="S89" s="472">
        <v>0.25</v>
      </c>
      <c r="T89" s="630">
        <f t="shared" si="12"/>
        <v>0</v>
      </c>
      <c r="U89" s="631">
        <f t="shared" si="12"/>
        <v>0</v>
      </c>
      <c r="V89" s="631">
        <f t="shared" si="12"/>
        <v>0</v>
      </c>
      <c r="W89" s="640">
        <f t="shared" si="12"/>
        <v>112</v>
      </c>
      <c r="X89" s="640">
        <f t="shared" si="12"/>
        <v>56</v>
      </c>
      <c r="Y89" s="745">
        <f t="shared" si="12"/>
        <v>56</v>
      </c>
      <c r="Z89" s="750">
        <f t="shared" si="14"/>
        <v>224</v>
      </c>
      <c r="AA89" s="598"/>
      <c r="AB89" s="635">
        <f t="shared" si="13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825">
        <v>24</v>
      </c>
      <c r="G90" s="622">
        <f t="shared" si="10"/>
        <v>168</v>
      </c>
      <c r="H90" s="623">
        <v>46224</v>
      </c>
      <c r="I90" s="624">
        <f t="shared" ca="1" si="11"/>
        <v>84</v>
      </c>
      <c r="J90" s="659">
        <v>1</v>
      </c>
      <c r="K90" s="823" t="s">
        <v>673</v>
      </c>
      <c r="L90" s="823" t="s">
        <v>674</v>
      </c>
      <c r="M90" s="626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2"/>
        <v>0</v>
      </c>
      <c r="U90" s="640">
        <f t="shared" si="12"/>
        <v>0</v>
      </c>
      <c r="V90" s="640">
        <f t="shared" si="12"/>
        <v>0</v>
      </c>
      <c r="W90" s="640">
        <f t="shared" si="12"/>
        <v>0</v>
      </c>
      <c r="X90" s="640">
        <f t="shared" si="12"/>
        <v>84</v>
      </c>
      <c r="Y90" s="745">
        <f t="shared" si="12"/>
        <v>84</v>
      </c>
      <c r="Z90" s="750">
        <f t="shared" si="14"/>
        <v>168</v>
      </c>
      <c r="AA90" s="598"/>
      <c r="AB90" s="635">
        <f t="shared" si="13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825">
        <v>28</v>
      </c>
      <c r="G91" s="622">
        <f t="shared" si="10"/>
        <v>196</v>
      </c>
      <c r="H91" s="623">
        <v>46227</v>
      </c>
      <c r="I91" s="624">
        <f t="shared" ca="1" si="11"/>
        <v>81</v>
      </c>
      <c r="J91" s="625">
        <v>1</v>
      </c>
      <c r="K91" s="625" t="s">
        <v>675</v>
      </c>
      <c r="L91" s="625" t="s">
        <v>676</v>
      </c>
      <c r="M91" s="626" t="str">
        <f>VLOOKUP(J91,Secteurs!$A$2:$C$4,3)</f>
        <v>Alexis MABOUNDA</v>
      </c>
      <c r="N91" s="470"/>
      <c r="O91" s="471"/>
      <c r="P91" s="471"/>
      <c r="Q91" s="471"/>
      <c r="R91" s="471">
        <v>0.5</v>
      </c>
      <c r="S91" s="472">
        <v>0.5</v>
      </c>
      <c r="T91" s="630">
        <f t="shared" si="12"/>
        <v>0</v>
      </c>
      <c r="U91" s="631">
        <f t="shared" si="12"/>
        <v>0</v>
      </c>
      <c r="V91" s="631">
        <f t="shared" si="12"/>
        <v>0</v>
      </c>
      <c r="W91" s="640">
        <f t="shared" si="12"/>
        <v>0</v>
      </c>
      <c r="X91" s="640">
        <f t="shared" si="12"/>
        <v>98</v>
      </c>
      <c r="Y91" s="745">
        <f t="shared" si="12"/>
        <v>98</v>
      </c>
      <c r="Z91" s="750">
        <f t="shared" si="14"/>
        <v>196</v>
      </c>
      <c r="AA91" s="598"/>
      <c r="AB91" s="635">
        <f t="shared" si="13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825">
        <v>26</v>
      </c>
      <c r="G92" s="622">
        <f t="shared" si="10"/>
        <v>182</v>
      </c>
      <c r="H92" s="623">
        <v>46226</v>
      </c>
      <c r="I92" s="624">
        <f t="shared" ca="1" si="11"/>
        <v>82</v>
      </c>
      <c r="J92" s="625">
        <v>1</v>
      </c>
      <c r="K92" s="625" t="s">
        <v>677</v>
      </c>
      <c r="L92" s="625" t="s">
        <v>678</v>
      </c>
      <c r="M92" s="626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12"/>
        <v>0</v>
      </c>
      <c r="U92" s="631">
        <f t="shared" si="12"/>
        <v>0</v>
      </c>
      <c r="V92" s="631">
        <f t="shared" si="12"/>
        <v>0</v>
      </c>
      <c r="W92" s="640">
        <f t="shared" si="12"/>
        <v>182</v>
      </c>
      <c r="X92" s="640">
        <f t="shared" si="12"/>
        <v>0</v>
      </c>
      <c r="Y92" s="745">
        <f t="shared" si="12"/>
        <v>0</v>
      </c>
      <c r="Z92" s="750">
        <f t="shared" si="14"/>
        <v>182</v>
      </c>
      <c r="AA92" s="598"/>
      <c r="AB92" s="635">
        <f t="shared" si="13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825">
        <v>24</v>
      </c>
      <c r="G93" s="622">
        <f t="shared" si="10"/>
        <v>168</v>
      </c>
      <c r="H93" s="424">
        <v>46225</v>
      </c>
      <c r="I93" s="624">
        <f t="shared" ca="1" si="11"/>
        <v>83</v>
      </c>
      <c r="J93" s="625">
        <v>2</v>
      </c>
      <c r="K93" s="625">
        <v>-4.8154389999999996</v>
      </c>
      <c r="L93" s="625">
        <v>11.870882</v>
      </c>
      <c r="M93" s="626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2"/>
        <v>0</v>
      </c>
      <c r="U93" s="631">
        <f t="shared" si="12"/>
        <v>0</v>
      </c>
      <c r="V93" s="631">
        <f t="shared" si="12"/>
        <v>0</v>
      </c>
      <c r="W93" s="640">
        <f t="shared" si="12"/>
        <v>84</v>
      </c>
      <c r="X93" s="640">
        <f t="shared" si="12"/>
        <v>0</v>
      </c>
      <c r="Y93" s="745">
        <f t="shared" si="12"/>
        <v>84</v>
      </c>
      <c r="Z93" s="750">
        <f t="shared" si="14"/>
        <v>168</v>
      </c>
      <c r="AA93" s="598"/>
      <c r="AB93" s="635">
        <f t="shared" si="13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825">
        <v>42</v>
      </c>
      <c r="G94" s="622">
        <f t="shared" si="10"/>
        <v>294</v>
      </c>
      <c r="H94" s="623">
        <v>46226</v>
      </c>
      <c r="I94" s="624">
        <f t="shared" ca="1" si="11"/>
        <v>82</v>
      </c>
      <c r="J94" s="625">
        <v>1</v>
      </c>
      <c r="K94" s="625" t="s">
        <v>679</v>
      </c>
      <c r="L94" s="625" t="s">
        <v>680</v>
      </c>
      <c r="M94" s="626" t="str">
        <f>VLOOKUP(J94,Secteurs!$A$2:$C$4,3)</f>
        <v>Alexis MABOUNDA</v>
      </c>
      <c r="N94" s="470"/>
      <c r="O94" s="471"/>
      <c r="P94" s="471"/>
      <c r="Q94" s="471">
        <v>0.5</v>
      </c>
      <c r="R94" s="471"/>
      <c r="S94" s="472">
        <v>0.5</v>
      </c>
      <c r="T94" s="630">
        <f t="shared" si="12"/>
        <v>0</v>
      </c>
      <c r="U94" s="631">
        <f t="shared" si="12"/>
        <v>0</v>
      </c>
      <c r="V94" s="631">
        <f t="shared" si="12"/>
        <v>0</v>
      </c>
      <c r="W94" s="640">
        <f t="shared" si="12"/>
        <v>147</v>
      </c>
      <c r="X94" s="640">
        <f t="shared" si="12"/>
        <v>0</v>
      </c>
      <c r="Y94" s="745">
        <f t="shared" si="12"/>
        <v>147</v>
      </c>
      <c r="Z94" s="750">
        <f t="shared" si="14"/>
        <v>294</v>
      </c>
      <c r="AA94" s="598"/>
      <c r="AB94" s="635">
        <f t="shared" si="13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825">
        <v>3</v>
      </c>
      <c r="G95" s="622">
        <f t="shared" si="10"/>
        <v>21</v>
      </c>
      <c r="H95" s="623">
        <v>46227</v>
      </c>
      <c r="I95" s="624">
        <f t="shared" ca="1" si="11"/>
        <v>81</v>
      </c>
      <c r="J95" s="625">
        <v>1</v>
      </c>
      <c r="K95" s="625" t="s">
        <v>681</v>
      </c>
      <c r="L95" s="625" t="s">
        <v>682</v>
      </c>
      <c r="M95" s="626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12"/>
        <v>0</v>
      </c>
      <c r="U95" s="640">
        <f t="shared" si="12"/>
        <v>0</v>
      </c>
      <c r="V95" s="640">
        <f t="shared" si="12"/>
        <v>21</v>
      </c>
      <c r="W95" s="640">
        <f t="shared" si="12"/>
        <v>0</v>
      </c>
      <c r="X95" s="640">
        <f t="shared" si="12"/>
        <v>0</v>
      </c>
      <c r="Y95" s="745">
        <f t="shared" si="12"/>
        <v>0</v>
      </c>
      <c r="Z95" s="750">
        <f t="shared" si="14"/>
        <v>21</v>
      </c>
      <c r="AA95" s="598"/>
      <c r="AB95" s="635">
        <f t="shared" si="13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825">
        <v>3</v>
      </c>
      <c r="G96" s="622">
        <f t="shared" si="10"/>
        <v>21</v>
      </c>
      <c r="H96" s="623">
        <v>46224</v>
      </c>
      <c r="I96" s="624">
        <f t="shared" ca="1" si="11"/>
        <v>84</v>
      </c>
      <c r="J96" s="625">
        <v>1</v>
      </c>
      <c r="K96" s="625" t="s">
        <v>683</v>
      </c>
      <c r="L96" s="625" t="s">
        <v>684</v>
      </c>
      <c r="M96" s="626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2"/>
        <v>0</v>
      </c>
      <c r="U96" s="631">
        <f t="shared" si="12"/>
        <v>0</v>
      </c>
      <c r="V96" s="631">
        <f t="shared" si="12"/>
        <v>0</v>
      </c>
      <c r="W96" s="640">
        <f t="shared" si="12"/>
        <v>21</v>
      </c>
      <c r="X96" s="640">
        <f t="shared" si="12"/>
        <v>0</v>
      </c>
      <c r="Y96" s="745">
        <f t="shared" si="12"/>
        <v>0</v>
      </c>
      <c r="Z96" s="750">
        <f t="shared" si="14"/>
        <v>21</v>
      </c>
      <c r="AA96" s="598"/>
      <c r="AB96" s="635">
        <f t="shared" si="13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825">
        <v>26</v>
      </c>
      <c r="G97" s="622">
        <f t="shared" si="10"/>
        <v>182</v>
      </c>
      <c r="H97" s="424">
        <v>46225</v>
      </c>
      <c r="I97" s="624">
        <f t="shared" ca="1" si="11"/>
        <v>83</v>
      </c>
      <c r="J97" s="625">
        <v>3</v>
      </c>
      <c r="K97" s="625">
        <v>-4.8420880999999998</v>
      </c>
      <c r="L97" s="625">
        <v>11.9218095</v>
      </c>
      <c r="M97" s="626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12"/>
        <v>91</v>
      </c>
      <c r="U97" s="631">
        <f t="shared" si="12"/>
        <v>0</v>
      </c>
      <c r="V97" s="631">
        <f t="shared" si="12"/>
        <v>0</v>
      </c>
      <c r="W97" s="640">
        <f t="shared" si="12"/>
        <v>0</v>
      </c>
      <c r="X97" s="640">
        <f t="shared" si="12"/>
        <v>91</v>
      </c>
      <c r="Y97" s="745">
        <f t="shared" si="12"/>
        <v>0</v>
      </c>
      <c r="Z97" s="750">
        <f t="shared" si="14"/>
        <v>182</v>
      </c>
      <c r="AA97" s="598"/>
      <c r="AB97" s="635">
        <f t="shared" si="13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825">
        <v>10</v>
      </c>
      <c r="G98" s="622">
        <f t="shared" si="10"/>
        <v>70</v>
      </c>
      <c r="H98" s="424">
        <v>46226</v>
      </c>
      <c r="I98" s="624">
        <f t="shared" ca="1" si="11"/>
        <v>82</v>
      </c>
      <c r="J98" s="625">
        <v>2</v>
      </c>
      <c r="K98" s="625">
        <v>-4.7899000000000003</v>
      </c>
      <c r="L98" s="625">
        <v>11.882686</v>
      </c>
      <c r="M98" s="626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si="12"/>
        <v>35</v>
      </c>
      <c r="U98" s="631">
        <f t="shared" si="12"/>
        <v>0</v>
      </c>
      <c r="V98" s="631">
        <f t="shared" si="12"/>
        <v>0</v>
      </c>
      <c r="W98" s="640">
        <f t="shared" si="12"/>
        <v>17.5</v>
      </c>
      <c r="X98" s="640">
        <f t="shared" si="12"/>
        <v>0</v>
      </c>
      <c r="Y98" s="745">
        <f t="shared" si="12"/>
        <v>17.5</v>
      </c>
      <c r="Z98" s="750">
        <f t="shared" si="14"/>
        <v>70</v>
      </c>
      <c r="AA98" s="598"/>
      <c r="AB98" s="635">
        <f t="shared" si="13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825">
        <v>8</v>
      </c>
      <c r="G99" s="622">
        <f t="shared" si="10"/>
        <v>56</v>
      </c>
      <c r="H99" s="424">
        <v>46226</v>
      </c>
      <c r="I99" s="624">
        <f t="shared" ca="1" si="11"/>
        <v>82</v>
      </c>
      <c r="J99" s="625">
        <v>3</v>
      </c>
      <c r="K99" s="625">
        <v>-4.8039516000000004</v>
      </c>
      <c r="L99" s="625">
        <v>11.894482099999999</v>
      </c>
      <c r="M99" s="626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12"/>
        <v>28</v>
      </c>
      <c r="U99" s="631">
        <f t="shared" si="12"/>
        <v>0</v>
      </c>
      <c r="V99" s="631">
        <f t="shared" si="12"/>
        <v>0</v>
      </c>
      <c r="W99" s="640">
        <f t="shared" si="12"/>
        <v>14</v>
      </c>
      <c r="X99" s="640">
        <f t="shared" si="12"/>
        <v>0</v>
      </c>
      <c r="Y99" s="745">
        <f t="shared" si="12"/>
        <v>14</v>
      </c>
      <c r="Z99" s="750">
        <f t="shared" si="14"/>
        <v>56</v>
      </c>
      <c r="AA99" s="598"/>
      <c r="AB99" s="635">
        <f t="shared" si="1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825">
        <v>20</v>
      </c>
      <c r="G100" s="622">
        <f t="shared" si="10"/>
        <v>140</v>
      </c>
      <c r="H100" s="424">
        <v>46226</v>
      </c>
      <c r="I100" s="624">
        <f t="shared" ca="1" si="11"/>
        <v>82</v>
      </c>
      <c r="J100" s="625">
        <v>2</v>
      </c>
      <c r="K100" s="625">
        <v>-4.7870980000000003</v>
      </c>
      <c r="L100" s="625">
        <v>11.870991999999999</v>
      </c>
      <c r="M100" s="626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2"/>
        <v>0</v>
      </c>
      <c r="U100" s="631">
        <f t="shared" si="12"/>
        <v>0</v>
      </c>
      <c r="V100" s="631">
        <f t="shared" si="12"/>
        <v>0</v>
      </c>
      <c r="W100" s="640">
        <f t="shared" si="12"/>
        <v>0</v>
      </c>
      <c r="X100" s="640">
        <f t="shared" si="12"/>
        <v>0</v>
      </c>
      <c r="Y100" s="745">
        <f t="shared" si="12"/>
        <v>140</v>
      </c>
      <c r="Z100" s="750">
        <f t="shared" si="14"/>
        <v>140</v>
      </c>
      <c r="AA100" s="598"/>
      <c r="AB100" s="635">
        <f t="shared" si="1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825">
        <v>48</v>
      </c>
      <c r="G101" s="622">
        <f t="shared" si="10"/>
        <v>336</v>
      </c>
      <c r="H101" s="424">
        <v>46227</v>
      </c>
      <c r="I101" s="624">
        <f t="shared" ca="1" si="11"/>
        <v>81</v>
      </c>
      <c r="J101" s="625">
        <v>3</v>
      </c>
      <c r="K101" s="625">
        <v>-4.7801819999999999</v>
      </c>
      <c r="L101" s="625">
        <v>11.882291</v>
      </c>
      <c r="M101" s="626" t="str">
        <f>VLOOKUP(J101,Secteurs!$A$2:$C$4,3)</f>
        <v>Armel SOKAMBA</v>
      </c>
      <c r="N101" s="470"/>
      <c r="O101" s="471">
        <v>0.75</v>
      </c>
      <c r="P101" s="471"/>
      <c r="Q101" s="471">
        <v>0.25</v>
      </c>
      <c r="R101" s="471"/>
      <c r="S101" s="472"/>
      <c r="T101" s="630">
        <f t="shared" si="12"/>
        <v>0</v>
      </c>
      <c r="U101" s="631">
        <f t="shared" si="12"/>
        <v>252</v>
      </c>
      <c r="V101" s="631">
        <f t="shared" si="12"/>
        <v>0</v>
      </c>
      <c r="W101" s="640">
        <f t="shared" si="12"/>
        <v>84</v>
      </c>
      <c r="X101" s="640">
        <f t="shared" si="12"/>
        <v>0</v>
      </c>
      <c r="Y101" s="745">
        <f t="shared" si="12"/>
        <v>0</v>
      </c>
      <c r="Z101" s="750">
        <f t="shared" si="14"/>
        <v>336</v>
      </c>
      <c r="AA101" s="598"/>
      <c r="AB101" s="635">
        <f t="shared" si="1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825">
        <v>26</v>
      </c>
      <c r="G102" s="622">
        <f t="shared" si="10"/>
        <v>182</v>
      </c>
      <c r="H102" s="623">
        <v>46226</v>
      </c>
      <c r="I102" s="624">
        <f t="shared" ca="1" si="11"/>
        <v>82</v>
      </c>
      <c r="J102" s="625">
        <v>1</v>
      </c>
      <c r="K102" s="625" t="s">
        <v>685</v>
      </c>
      <c r="L102" s="625" t="s">
        <v>686</v>
      </c>
      <c r="M102" s="626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2"/>
        <v>0</v>
      </c>
      <c r="U102" s="631">
        <f t="shared" si="12"/>
        <v>0</v>
      </c>
      <c r="V102" s="631">
        <f t="shared" si="12"/>
        <v>0</v>
      </c>
      <c r="W102" s="640">
        <f t="shared" si="12"/>
        <v>0</v>
      </c>
      <c r="X102" s="640">
        <f t="shared" si="12"/>
        <v>0</v>
      </c>
      <c r="Y102" s="745">
        <f t="shared" si="12"/>
        <v>182</v>
      </c>
      <c r="Z102" s="750">
        <f t="shared" si="14"/>
        <v>182</v>
      </c>
      <c r="AA102" s="598"/>
      <c r="AB102" s="635">
        <f t="shared" si="1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825">
        <v>16</v>
      </c>
      <c r="G103" s="622">
        <f t="shared" si="10"/>
        <v>112</v>
      </c>
      <c r="H103" s="424">
        <v>46226</v>
      </c>
      <c r="I103" s="624">
        <f t="shared" ca="1" si="11"/>
        <v>82</v>
      </c>
      <c r="J103" s="625">
        <v>3</v>
      </c>
      <c r="K103" s="625">
        <v>-4.8084654999999996</v>
      </c>
      <c r="L103" s="625">
        <v>11.899103500000001</v>
      </c>
      <c r="M103" s="626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2"/>
        <v>84</v>
      </c>
      <c r="U103" s="631">
        <f t="shared" si="12"/>
        <v>0</v>
      </c>
      <c r="V103" s="631">
        <f t="shared" si="12"/>
        <v>28</v>
      </c>
      <c r="W103" s="640">
        <f t="shared" si="12"/>
        <v>0</v>
      </c>
      <c r="X103" s="640">
        <f t="shared" si="12"/>
        <v>0</v>
      </c>
      <c r="Y103" s="745">
        <f t="shared" si="12"/>
        <v>0</v>
      </c>
      <c r="Z103" s="750">
        <f t="shared" si="14"/>
        <v>112</v>
      </c>
      <c r="AA103" s="598"/>
      <c r="AB103" s="635">
        <f t="shared" si="1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825">
        <v>26</v>
      </c>
      <c r="G104" s="622">
        <f t="shared" si="10"/>
        <v>182</v>
      </c>
      <c r="H104" s="424">
        <v>46224</v>
      </c>
      <c r="I104" s="624">
        <f t="shared" ca="1" si="11"/>
        <v>84</v>
      </c>
      <c r="J104" s="625">
        <v>3</v>
      </c>
      <c r="K104" s="625">
        <v>-4.8503812000000002</v>
      </c>
      <c r="L104" s="625">
        <v>11.905885400000001</v>
      </c>
      <c r="M104" s="626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2"/>
        <v>0</v>
      </c>
      <c r="U104" s="631">
        <f t="shared" si="12"/>
        <v>182</v>
      </c>
      <c r="V104" s="631">
        <f t="shared" si="12"/>
        <v>0</v>
      </c>
      <c r="W104" s="640">
        <f t="shared" si="12"/>
        <v>0</v>
      </c>
      <c r="X104" s="640">
        <f t="shared" si="12"/>
        <v>0</v>
      </c>
      <c r="Y104" s="745">
        <f t="shared" si="12"/>
        <v>0</v>
      </c>
      <c r="Z104" s="750">
        <f t="shared" si="14"/>
        <v>182</v>
      </c>
      <c r="AA104" s="598"/>
      <c r="AB104" s="635">
        <f t="shared" si="1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825">
        <v>8</v>
      </c>
      <c r="G105" s="622">
        <f t="shared" si="10"/>
        <v>56</v>
      </c>
      <c r="H105" s="424">
        <v>46225</v>
      </c>
      <c r="I105" s="624">
        <f t="shared" ca="1" si="11"/>
        <v>83</v>
      </c>
      <c r="J105" s="625">
        <v>3</v>
      </c>
      <c r="K105" s="625">
        <v>-4.8225800999999997</v>
      </c>
      <c r="L105" s="625">
        <v>11.904747499999999</v>
      </c>
      <c r="M105" s="626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2"/>
        <v>0</v>
      </c>
      <c r="U105" s="631">
        <f t="shared" si="12"/>
        <v>56</v>
      </c>
      <c r="V105" s="631">
        <f t="shared" si="12"/>
        <v>0</v>
      </c>
      <c r="W105" s="640">
        <f t="shared" si="12"/>
        <v>0</v>
      </c>
      <c r="X105" s="640">
        <f t="shared" si="12"/>
        <v>0</v>
      </c>
      <c r="Y105" s="745">
        <f t="shared" si="12"/>
        <v>0</v>
      </c>
      <c r="Z105" s="750">
        <f t="shared" si="14"/>
        <v>56</v>
      </c>
      <c r="AA105" s="598"/>
      <c r="AB105" s="635">
        <f t="shared" si="1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825">
        <v>30</v>
      </c>
      <c r="G106" s="622">
        <f t="shared" si="10"/>
        <v>210</v>
      </c>
      <c r="H106" s="623">
        <v>46226</v>
      </c>
      <c r="I106" s="624">
        <f t="shared" ca="1" si="11"/>
        <v>82</v>
      </c>
      <c r="J106" s="625">
        <v>1</v>
      </c>
      <c r="K106" s="625" t="s">
        <v>687</v>
      </c>
      <c r="L106" s="625" t="s">
        <v>688</v>
      </c>
      <c r="M106" s="626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12"/>
        <v>0</v>
      </c>
      <c r="U106" s="640">
        <f t="shared" si="12"/>
        <v>105</v>
      </c>
      <c r="V106" s="640">
        <f t="shared" si="12"/>
        <v>0</v>
      </c>
      <c r="W106" s="640">
        <f t="shared" si="12"/>
        <v>105</v>
      </c>
      <c r="X106" s="640">
        <f t="shared" si="12"/>
        <v>0</v>
      </c>
      <c r="Y106" s="745">
        <f t="shared" si="12"/>
        <v>0</v>
      </c>
      <c r="Z106" s="750">
        <f t="shared" si="14"/>
        <v>210</v>
      </c>
      <c r="AA106" s="598"/>
      <c r="AB106" s="635">
        <f t="shared" si="1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825">
        <v>20</v>
      </c>
      <c r="G107" s="622">
        <f t="shared" si="10"/>
        <v>140</v>
      </c>
      <c r="H107" s="424">
        <v>46226</v>
      </c>
      <c r="I107" s="624">
        <f t="shared" ca="1" si="11"/>
        <v>82</v>
      </c>
      <c r="J107" s="625">
        <v>2</v>
      </c>
      <c r="K107" s="625">
        <v>-4.7857479999999999</v>
      </c>
      <c r="L107" s="625">
        <v>11.882961999999999</v>
      </c>
      <c r="M107" s="626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2"/>
        <v>0</v>
      </c>
      <c r="U107" s="631">
        <f t="shared" si="12"/>
        <v>70</v>
      </c>
      <c r="V107" s="631">
        <f t="shared" si="12"/>
        <v>0</v>
      </c>
      <c r="W107" s="640">
        <f t="shared" si="12"/>
        <v>70</v>
      </c>
      <c r="X107" s="640">
        <f t="shared" si="12"/>
        <v>0</v>
      </c>
      <c r="Y107" s="745">
        <f t="shared" si="12"/>
        <v>0</v>
      </c>
      <c r="Z107" s="750">
        <f t="shared" si="14"/>
        <v>140</v>
      </c>
      <c r="AA107" s="598"/>
      <c r="AB107" s="635">
        <f t="shared" si="1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825">
        <v>18</v>
      </c>
      <c r="G108" s="622">
        <f t="shared" si="10"/>
        <v>126</v>
      </c>
      <c r="H108" s="623">
        <v>46225</v>
      </c>
      <c r="I108" s="624">
        <f ca="1">+IF(A108=1,(+TODAY())-H108,"Sans objet")</f>
        <v>83</v>
      </c>
      <c r="J108" s="625">
        <v>1</v>
      </c>
      <c r="K108" s="625" t="s">
        <v>689</v>
      </c>
      <c r="L108" s="625" t="s">
        <v>690</v>
      </c>
      <c r="M108" s="626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ref="T108:Y148" si="15">+$G108*N108</f>
        <v>0</v>
      </c>
      <c r="U108" s="640">
        <f t="shared" si="15"/>
        <v>0</v>
      </c>
      <c r="V108" s="640">
        <f t="shared" si="15"/>
        <v>63</v>
      </c>
      <c r="W108" s="640">
        <f t="shared" si="15"/>
        <v>0</v>
      </c>
      <c r="X108" s="640">
        <f t="shared" si="15"/>
        <v>63</v>
      </c>
      <c r="Y108" s="745">
        <f t="shared" si="15"/>
        <v>0</v>
      </c>
      <c r="Z108" s="750">
        <f t="shared" si="14"/>
        <v>126</v>
      </c>
      <c r="AA108" s="598"/>
      <c r="AB108" s="635">
        <f t="shared" si="1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825">
        <v>14</v>
      </c>
      <c r="G109" s="622">
        <f t="shared" si="10"/>
        <v>98</v>
      </c>
      <c r="H109" s="623">
        <v>46226</v>
      </c>
      <c r="I109" s="624">
        <f t="shared" ca="1" si="11"/>
        <v>82</v>
      </c>
      <c r="J109" s="625">
        <v>1</v>
      </c>
      <c r="K109" s="625" t="s">
        <v>691</v>
      </c>
      <c r="L109" s="625" t="s">
        <v>692</v>
      </c>
      <c r="M109" s="626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5"/>
        <v>0</v>
      </c>
      <c r="U109" s="631">
        <f t="shared" si="15"/>
        <v>98</v>
      </c>
      <c r="V109" s="631">
        <f t="shared" si="15"/>
        <v>0</v>
      </c>
      <c r="W109" s="640">
        <f t="shared" si="15"/>
        <v>0</v>
      </c>
      <c r="X109" s="640">
        <f t="shared" si="15"/>
        <v>0</v>
      </c>
      <c r="Y109" s="745">
        <f t="shared" si="15"/>
        <v>0</v>
      </c>
      <c r="Z109" s="750">
        <f t="shared" si="14"/>
        <v>98</v>
      </c>
      <c r="AA109" s="598"/>
      <c r="AB109" s="635">
        <f t="shared" si="1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825">
        <v>4</v>
      </c>
      <c r="G110" s="622">
        <f t="shared" si="10"/>
        <v>28</v>
      </c>
      <c r="H110" s="424">
        <v>46224</v>
      </c>
      <c r="I110" s="624">
        <f t="shared" ca="1" si="11"/>
        <v>84</v>
      </c>
      <c r="J110" s="625">
        <v>3</v>
      </c>
      <c r="K110" s="625">
        <v>-4.8331165</v>
      </c>
      <c r="L110" s="625">
        <v>11.9029787</v>
      </c>
      <c r="M110" s="626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5"/>
        <v>0</v>
      </c>
      <c r="U110" s="631">
        <f t="shared" si="15"/>
        <v>0</v>
      </c>
      <c r="V110" s="631">
        <f t="shared" si="15"/>
        <v>0</v>
      </c>
      <c r="W110" s="640">
        <f t="shared" si="15"/>
        <v>28</v>
      </c>
      <c r="X110" s="640">
        <f t="shared" si="15"/>
        <v>0</v>
      </c>
      <c r="Y110" s="745">
        <f t="shared" si="15"/>
        <v>0</v>
      </c>
      <c r="Z110" s="750">
        <f t="shared" si="14"/>
        <v>28</v>
      </c>
      <c r="AA110" s="598"/>
      <c r="AB110" s="635">
        <f t="shared" si="1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825">
        <v>18</v>
      </c>
      <c r="G111" s="622">
        <f t="shared" si="10"/>
        <v>126</v>
      </c>
      <c r="H111" s="424">
        <v>46224</v>
      </c>
      <c r="I111" s="624">
        <f t="shared" ca="1" si="11"/>
        <v>84</v>
      </c>
      <c r="J111" s="625">
        <v>2</v>
      </c>
      <c r="K111" s="625">
        <v>-4.7666719999999998</v>
      </c>
      <c r="L111" s="625">
        <v>11.865152999999999</v>
      </c>
      <c r="M111" s="626" t="str">
        <f>VLOOKUP(J111,Secteurs!$A$2:$C$4,3)</f>
        <v>Félix OVOURA</v>
      </c>
      <c r="N111" s="470"/>
      <c r="O111" s="471"/>
      <c r="P111" s="471"/>
      <c r="Q111" s="471">
        <v>0.5</v>
      </c>
      <c r="R111" s="471"/>
      <c r="S111" s="472">
        <v>0.5</v>
      </c>
      <c r="T111" s="630">
        <f t="shared" si="15"/>
        <v>0</v>
      </c>
      <c r="U111" s="631">
        <f t="shared" si="15"/>
        <v>0</v>
      </c>
      <c r="V111" s="631">
        <f t="shared" si="15"/>
        <v>0</v>
      </c>
      <c r="W111" s="640">
        <f t="shared" si="15"/>
        <v>63</v>
      </c>
      <c r="X111" s="640">
        <f t="shared" si="15"/>
        <v>0</v>
      </c>
      <c r="Y111" s="745">
        <f t="shared" si="15"/>
        <v>63</v>
      </c>
      <c r="Z111" s="750">
        <f t="shared" si="14"/>
        <v>126</v>
      </c>
      <c r="AA111" s="598"/>
      <c r="AB111" s="635">
        <f t="shared" si="1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825">
        <v>5</v>
      </c>
      <c r="G112" s="622">
        <f t="shared" si="10"/>
        <v>35</v>
      </c>
      <c r="H112" s="424">
        <v>46225</v>
      </c>
      <c r="I112" s="624">
        <f t="shared" ca="1" si="11"/>
        <v>83</v>
      </c>
      <c r="J112" s="625">
        <v>2</v>
      </c>
      <c r="K112" s="625">
        <v>-4.7998570000000003</v>
      </c>
      <c r="L112" s="625">
        <v>11.85463</v>
      </c>
      <c r="M112" s="626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5"/>
        <v>0</v>
      </c>
      <c r="U112" s="631">
        <f t="shared" si="15"/>
        <v>0</v>
      </c>
      <c r="V112" s="631">
        <f t="shared" si="15"/>
        <v>0</v>
      </c>
      <c r="W112" s="640">
        <f t="shared" si="15"/>
        <v>35</v>
      </c>
      <c r="X112" s="640">
        <f t="shared" si="15"/>
        <v>0</v>
      </c>
      <c r="Y112" s="745">
        <f t="shared" si="15"/>
        <v>0</v>
      </c>
      <c r="Z112" s="750">
        <f t="shared" si="14"/>
        <v>35</v>
      </c>
      <c r="AA112" s="598"/>
      <c r="AB112" s="635">
        <f t="shared" si="1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825">
        <v>20</v>
      </c>
      <c r="G113" s="622">
        <f t="shared" si="10"/>
        <v>140</v>
      </c>
      <c r="H113" s="623">
        <v>46227</v>
      </c>
      <c r="I113" s="624">
        <f t="shared" ca="1" si="11"/>
        <v>81</v>
      </c>
      <c r="J113" s="625">
        <v>1</v>
      </c>
      <c r="K113" s="625" t="s">
        <v>693</v>
      </c>
      <c r="L113" s="625" t="s">
        <v>694</v>
      </c>
      <c r="M113" s="626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5"/>
        <v>70</v>
      </c>
      <c r="U113" s="631">
        <f t="shared" si="15"/>
        <v>0</v>
      </c>
      <c r="V113" s="631">
        <f t="shared" si="15"/>
        <v>70</v>
      </c>
      <c r="W113" s="640">
        <f t="shared" si="15"/>
        <v>0</v>
      </c>
      <c r="X113" s="640">
        <f t="shared" si="15"/>
        <v>0</v>
      </c>
      <c r="Y113" s="745">
        <f t="shared" si="15"/>
        <v>0</v>
      </c>
      <c r="Z113" s="750">
        <f t="shared" si="14"/>
        <v>140</v>
      </c>
      <c r="AA113" s="598"/>
      <c r="AB113" s="635">
        <f t="shared" si="1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825">
        <v>2</v>
      </c>
      <c r="G114" s="622">
        <f t="shared" si="10"/>
        <v>14</v>
      </c>
      <c r="H114" s="424">
        <v>46227</v>
      </c>
      <c r="I114" s="624">
        <f t="shared" ca="1" si="11"/>
        <v>81</v>
      </c>
      <c r="J114" s="625">
        <v>3</v>
      </c>
      <c r="K114" s="625">
        <v>-4.7919739999999997</v>
      </c>
      <c r="L114" s="625">
        <v>11.860574</v>
      </c>
      <c r="M114" s="626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5"/>
        <v>0</v>
      </c>
      <c r="U114" s="631">
        <f t="shared" si="15"/>
        <v>14</v>
      </c>
      <c r="V114" s="631">
        <f t="shared" si="15"/>
        <v>0</v>
      </c>
      <c r="W114" s="640">
        <f t="shared" si="15"/>
        <v>0</v>
      </c>
      <c r="X114" s="640">
        <f t="shared" si="15"/>
        <v>0</v>
      </c>
      <c r="Y114" s="745">
        <f t="shared" si="15"/>
        <v>0</v>
      </c>
      <c r="Z114" s="750">
        <f t="shared" si="14"/>
        <v>14</v>
      </c>
      <c r="AA114" s="598"/>
      <c r="AB114" s="635">
        <f t="shared" si="1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825">
        <v>42</v>
      </c>
      <c r="G115" s="622">
        <f t="shared" si="10"/>
        <v>294</v>
      </c>
      <c r="H115" s="424">
        <v>46226</v>
      </c>
      <c r="I115" s="624">
        <f t="shared" ca="1" si="11"/>
        <v>82</v>
      </c>
      <c r="J115" s="664">
        <v>3</v>
      </c>
      <c r="K115" s="664">
        <v>-4.8018831999999998</v>
      </c>
      <c r="L115" s="664">
        <v>11.895398500000001</v>
      </c>
      <c r="M115" s="626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15"/>
        <v>0</v>
      </c>
      <c r="U115" s="631">
        <f t="shared" si="15"/>
        <v>0</v>
      </c>
      <c r="V115" s="631">
        <f t="shared" si="15"/>
        <v>0</v>
      </c>
      <c r="W115" s="640">
        <f t="shared" si="15"/>
        <v>147</v>
      </c>
      <c r="X115" s="640">
        <f t="shared" si="15"/>
        <v>0</v>
      </c>
      <c r="Y115" s="745">
        <f t="shared" si="15"/>
        <v>147</v>
      </c>
      <c r="Z115" s="750">
        <f t="shared" si="14"/>
        <v>294</v>
      </c>
      <c r="AA115" s="598"/>
      <c r="AB115" s="635">
        <f t="shared" si="1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825">
        <v>6</v>
      </c>
      <c r="G116" s="622">
        <f t="shared" si="10"/>
        <v>42</v>
      </c>
      <c r="H116" s="623">
        <v>46224</v>
      </c>
      <c r="I116" s="624">
        <f t="shared" ca="1" si="11"/>
        <v>84</v>
      </c>
      <c r="J116" s="625">
        <v>1</v>
      </c>
      <c r="K116" s="625" t="s">
        <v>695</v>
      </c>
      <c r="L116" s="625" t="s">
        <v>696</v>
      </c>
      <c r="M116" s="626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15"/>
        <v>0</v>
      </c>
      <c r="U116" s="640">
        <f t="shared" si="15"/>
        <v>0</v>
      </c>
      <c r="V116" s="640">
        <f t="shared" si="15"/>
        <v>0</v>
      </c>
      <c r="W116" s="640">
        <f t="shared" si="15"/>
        <v>0</v>
      </c>
      <c r="X116" s="640">
        <f t="shared" si="15"/>
        <v>0</v>
      </c>
      <c r="Y116" s="745">
        <f t="shared" si="15"/>
        <v>42</v>
      </c>
      <c r="Z116" s="750">
        <f t="shared" si="14"/>
        <v>42</v>
      </c>
      <c r="AA116" s="598"/>
      <c r="AB116" s="635">
        <f t="shared" si="1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825">
        <v>19</v>
      </c>
      <c r="G117" s="622">
        <f t="shared" si="10"/>
        <v>133</v>
      </c>
      <c r="H117" s="623">
        <v>46225</v>
      </c>
      <c r="I117" s="624">
        <f t="shared" ca="1" si="11"/>
        <v>83</v>
      </c>
      <c r="J117" s="625">
        <v>1</v>
      </c>
      <c r="K117" s="625">
        <v>-4.6900820000000003</v>
      </c>
      <c r="L117" s="625">
        <v>11.942493000000001</v>
      </c>
      <c r="M117" s="626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5"/>
        <v>0</v>
      </c>
      <c r="U117" s="631">
        <f t="shared" si="15"/>
        <v>0</v>
      </c>
      <c r="V117" s="631">
        <f t="shared" si="15"/>
        <v>66.5</v>
      </c>
      <c r="W117" s="640">
        <f t="shared" si="15"/>
        <v>0</v>
      </c>
      <c r="X117" s="640">
        <f t="shared" si="15"/>
        <v>66.5</v>
      </c>
      <c r="Y117" s="745">
        <f t="shared" si="15"/>
        <v>0</v>
      </c>
      <c r="Z117" s="750">
        <f t="shared" si="14"/>
        <v>133</v>
      </c>
      <c r="AA117" s="598"/>
      <c r="AB117" s="635">
        <f t="shared" si="1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825">
        <v>7</v>
      </c>
      <c r="G118" s="622">
        <f t="shared" si="10"/>
        <v>49</v>
      </c>
      <c r="H118" s="623">
        <v>46224</v>
      </c>
      <c r="I118" s="624">
        <f t="shared" ca="1" si="11"/>
        <v>84</v>
      </c>
      <c r="J118" s="625">
        <v>1</v>
      </c>
      <c r="K118" s="625" t="s">
        <v>697</v>
      </c>
      <c r="L118" s="625" t="s">
        <v>698</v>
      </c>
      <c r="M118" s="626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5"/>
        <v>0</v>
      </c>
      <c r="U118" s="631">
        <f t="shared" si="15"/>
        <v>0</v>
      </c>
      <c r="V118" s="631">
        <f t="shared" si="15"/>
        <v>49</v>
      </c>
      <c r="W118" s="640">
        <f t="shared" si="15"/>
        <v>0</v>
      </c>
      <c r="X118" s="640">
        <f t="shared" si="15"/>
        <v>0</v>
      </c>
      <c r="Y118" s="745">
        <f t="shared" si="15"/>
        <v>0</v>
      </c>
      <c r="Z118" s="750">
        <f t="shared" si="14"/>
        <v>49</v>
      </c>
      <c r="AA118" s="598"/>
      <c r="AB118" s="635">
        <f t="shared" si="1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825">
        <v>10</v>
      </c>
      <c r="G119" s="622">
        <f t="shared" si="10"/>
        <v>70</v>
      </c>
      <c r="H119" s="623">
        <v>46224</v>
      </c>
      <c r="I119" s="624">
        <f t="shared" ca="1" si="11"/>
        <v>84</v>
      </c>
      <c r="J119" s="625">
        <v>1</v>
      </c>
      <c r="K119" s="625" t="s">
        <v>699</v>
      </c>
      <c r="L119" s="625" t="s">
        <v>700</v>
      </c>
      <c r="M119" s="626" t="str">
        <f>VLOOKUP(J119,Secteurs!$A$2:$C$4,3)</f>
        <v>Alexis MABOUNDA</v>
      </c>
      <c r="N119" s="470"/>
      <c r="O119" s="471">
        <v>0.5</v>
      </c>
      <c r="P119" s="471"/>
      <c r="Q119" s="471"/>
      <c r="R119" s="471">
        <v>0.5</v>
      </c>
      <c r="S119" s="472"/>
      <c r="T119" s="630">
        <f t="shared" si="15"/>
        <v>0</v>
      </c>
      <c r="U119" s="631">
        <f t="shared" si="15"/>
        <v>35</v>
      </c>
      <c r="V119" s="631">
        <f t="shared" si="15"/>
        <v>0</v>
      </c>
      <c r="W119" s="640">
        <f t="shared" si="15"/>
        <v>0</v>
      </c>
      <c r="X119" s="640">
        <f t="shared" si="15"/>
        <v>35</v>
      </c>
      <c r="Y119" s="745">
        <f t="shared" si="15"/>
        <v>0</v>
      </c>
      <c r="Z119" s="750">
        <f t="shared" si="14"/>
        <v>70</v>
      </c>
      <c r="AA119" s="598"/>
      <c r="AB119" s="635">
        <f t="shared" si="1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825">
        <v>24</v>
      </c>
      <c r="G120" s="622">
        <f t="shared" si="10"/>
        <v>168</v>
      </c>
      <c r="H120" s="424">
        <v>46225</v>
      </c>
      <c r="I120" s="624">
        <f t="shared" ca="1" si="11"/>
        <v>83</v>
      </c>
      <c r="J120" s="625">
        <v>2</v>
      </c>
      <c r="K120" s="625">
        <v>-4.8175160000000004</v>
      </c>
      <c r="L120" s="625">
        <v>11.872448</v>
      </c>
      <c r="M120" s="626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15"/>
        <v>0</v>
      </c>
      <c r="U120" s="631">
        <f t="shared" si="15"/>
        <v>84</v>
      </c>
      <c r="V120" s="631">
        <f t="shared" si="15"/>
        <v>0</v>
      </c>
      <c r="W120" s="640">
        <f t="shared" si="15"/>
        <v>42</v>
      </c>
      <c r="X120" s="640">
        <f t="shared" si="15"/>
        <v>0</v>
      </c>
      <c r="Y120" s="745">
        <f t="shared" si="15"/>
        <v>42</v>
      </c>
      <c r="Z120" s="750">
        <f t="shared" si="14"/>
        <v>168</v>
      </c>
      <c r="AA120" s="598"/>
      <c r="AB120" s="635">
        <f t="shared" si="1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825">
        <v>22</v>
      </c>
      <c r="G121" s="622">
        <f t="shared" si="10"/>
        <v>154</v>
      </c>
      <c r="H121" s="424">
        <v>46225</v>
      </c>
      <c r="I121" s="624">
        <f t="shared" ca="1" si="11"/>
        <v>83</v>
      </c>
      <c r="J121" s="625">
        <v>2</v>
      </c>
      <c r="K121" s="625">
        <v>-4.8178669999999997</v>
      </c>
      <c r="L121" s="625">
        <v>11.87219</v>
      </c>
      <c r="M121" s="626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15"/>
        <v>0</v>
      </c>
      <c r="U121" s="631">
        <f t="shared" si="15"/>
        <v>77</v>
      </c>
      <c r="V121" s="631">
        <f t="shared" si="15"/>
        <v>0</v>
      </c>
      <c r="W121" s="640">
        <f t="shared" si="15"/>
        <v>0</v>
      </c>
      <c r="X121" s="640">
        <f t="shared" si="15"/>
        <v>0</v>
      </c>
      <c r="Y121" s="745">
        <f t="shared" si="15"/>
        <v>77</v>
      </c>
      <c r="Z121" s="750">
        <f t="shared" si="14"/>
        <v>154</v>
      </c>
      <c r="AA121" s="598"/>
      <c r="AB121" s="635">
        <f t="shared" si="1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825">
        <v>16</v>
      </c>
      <c r="G122" s="622">
        <f t="shared" si="10"/>
        <v>112</v>
      </c>
      <c r="H122" s="424">
        <v>46225</v>
      </c>
      <c r="I122" s="624">
        <f t="shared" ca="1" si="11"/>
        <v>83</v>
      </c>
      <c r="J122" s="625">
        <v>2</v>
      </c>
      <c r="K122" s="625">
        <v>-4.8268810000000002</v>
      </c>
      <c r="L122" s="625">
        <v>11.877219</v>
      </c>
      <c r="M122" s="626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15"/>
        <v>0</v>
      </c>
      <c r="U122" s="631">
        <f t="shared" si="15"/>
        <v>56</v>
      </c>
      <c r="V122" s="631">
        <f t="shared" si="15"/>
        <v>0</v>
      </c>
      <c r="W122" s="640">
        <f t="shared" si="15"/>
        <v>0</v>
      </c>
      <c r="X122" s="640">
        <f t="shared" si="15"/>
        <v>0</v>
      </c>
      <c r="Y122" s="745">
        <f t="shared" si="15"/>
        <v>56</v>
      </c>
      <c r="Z122" s="750">
        <f t="shared" si="14"/>
        <v>112</v>
      </c>
      <c r="AA122" s="598"/>
      <c r="AB122" s="635">
        <f t="shared" si="1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825">
        <v>20</v>
      </c>
      <c r="G123" s="622">
        <f t="shared" si="10"/>
        <v>140</v>
      </c>
      <c r="H123" s="424">
        <v>46226</v>
      </c>
      <c r="I123" s="624">
        <f t="shared" ca="1" si="11"/>
        <v>82</v>
      </c>
      <c r="J123" s="625">
        <v>3</v>
      </c>
      <c r="K123" s="625">
        <v>-4.8117532000000001</v>
      </c>
      <c r="L123" s="625">
        <v>11.9070448</v>
      </c>
      <c r="M123" s="626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15"/>
        <v>0</v>
      </c>
      <c r="U123" s="631">
        <f t="shared" si="15"/>
        <v>0</v>
      </c>
      <c r="V123" s="631">
        <f t="shared" si="15"/>
        <v>0</v>
      </c>
      <c r="W123" s="640">
        <f t="shared" si="15"/>
        <v>0</v>
      </c>
      <c r="X123" s="640">
        <f t="shared" si="15"/>
        <v>0</v>
      </c>
      <c r="Y123" s="745">
        <f t="shared" si="15"/>
        <v>140</v>
      </c>
      <c r="Z123" s="750">
        <f t="shared" si="14"/>
        <v>140</v>
      </c>
      <c r="AA123" s="598"/>
      <c r="AB123" s="635">
        <f t="shared" si="1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825">
        <v>18</v>
      </c>
      <c r="G124" s="622">
        <f t="shared" si="10"/>
        <v>126</v>
      </c>
      <c r="H124" s="424">
        <v>46224</v>
      </c>
      <c r="I124" s="624">
        <f t="shared" ca="1" si="11"/>
        <v>84</v>
      </c>
      <c r="J124" s="625">
        <v>3</v>
      </c>
      <c r="K124" s="625">
        <v>-4.8535518</v>
      </c>
      <c r="L124" s="625">
        <v>11.910220799999999</v>
      </c>
      <c r="M124" s="626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5"/>
        <v>0</v>
      </c>
      <c r="U124" s="631">
        <f t="shared" si="15"/>
        <v>0</v>
      </c>
      <c r="V124" s="631">
        <f t="shared" si="15"/>
        <v>0</v>
      </c>
      <c r="W124" s="640">
        <f t="shared" si="15"/>
        <v>126</v>
      </c>
      <c r="X124" s="640">
        <f t="shared" si="15"/>
        <v>0</v>
      </c>
      <c r="Y124" s="745">
        <f t="shared" si="15"/>
        <v>0</v>
      </c>
      <c r="Z124" s="750">
        <f t="shared" si="14"/>
        <v>126</v>
      </c>
      <c r="AA124" s="598"/>
      <c r="AB124" s="635">
        <f t="shared" si="1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825">
        <v>3</v>
      </c>
      <c r="G125" s="622">
        <f t="shared" si="10"/>
        <v>21</v>
      </c>
      <c r="H125" s="623">
        <v>46224</v>
      </c>
      <c r="I125" s="624">
        <f t="shared" ca="1" si="11"/>
        <v>84</v>
      </c>
      <c r="J125" s="625">
        <v>1</v>
      </c>
      <c r="K125" s="625" t="s">
        <v>701</v>
      </c>
      <c r="L125" s="625" t="s">
        <v>702</v>
      </c>
      <c r="M125" s="626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5"/>
        <v>0</v>
      </c>
      <c r="U125" s="640">
        <f t="shared" si="15"/>
        <v>21</v>
      </c>
      <c r="V125" s="640">
        <f t="shared" si="15"/>
        <v>0</v>
      </c>
      <c r="W125" s="640">
        <f t="shared" si="15"/>
        <v>0</v>
      </c>
      <c r="X125" s="640">
        <f t="shared" si="15"/>
        <v>0</v>
      </c>
      <c r="Y125" s="745">
        <f t="shared" si="15"/>
        <v>0</v>
      </c>
      <c r="Z125" s="750">
        <f t="shared" si="14"/>
        <v>21</v>
      </c>
      <c r="AA125" s="598"/>
      <c r="AB125" s="635">
        <f t="shared" si="1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825">
        <v>5</v>
      </c>
      <c r="G126" s="622">
        <f t="shared" si="10"/>
        <v>35</v>
      </c>
      <c r="H126" s="623">
        <v>46226</v>
      </c>
      <c r="I126" s="624">
        <f t="shared" ca="1" si="11"/>
        <v>82</v>
      </c>
      <c r="J126" s="625">
        <v>1</v>
      </c>
      <c r="K126" s="625" t="s">
        <v>703</v>
      </c>
      <c r="L126" s="625" t="s">
        <v>704</v>
      </c>
      <c r="M126" s="626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5"/>
        <v>0</v>
      </c>
      <c r="U126" s="631">
        <f t="shared" si="15"/>
        <v>0</v>
      </c>
      <c r="V126" s="631">
        <f t="shared" si="15"/>
        <v>35</v>
      </c>
      <c r="W126" s="640">
        <f t="shared" si="15"/>
        <v>0</v>
      </c>
      <c r="X126" s="640">
        <f t="shared" si="15"/>
        <v>0</v>
      </c>
      <c r="Y126" s="745">
        <f t="shared" si="15"/>
        <v>0</v>
      </c>
      <c r="Z126" s="750">
        <f t="shared" si="14"/>
        <v>35</v>
      </c>
      <c r="AA126" s="598"/>
      <c r="AB126" s="635">
        <f t="shared" si="1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825">
        <v>6</v>
      </c>
      <c r="G127" s="622">
        <f t="shared" si="10"/>
        <v>42</v>
      </c>
      <c r="H127" s="424">
        <v>46224</v>
      </c>
      <c r="I127" s="624">
        <f ca="1">+IF(A127=1,(+TODAY())-H127,"Sans objet")</f>
        <v>84</v>
      </c>
      <c r="J127" s="625">
        <v>2</v>
      </c>
      <c r="K127" s="625">
        <v>-4.745743</v>
      </c>
      <c r="L127" s="625">
        <v>11.867903999999999</v>
      </c>
      <c r="M127" s="626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5"/>
        <v>42</v>
      </c>
      <c r="U127" s="640">
        <f t="shared" si="15"/>
        <v>0</v>
      </c>
      <c r="V127" s="640">
        <f t="shared" si="15"/>
        <v>0</v>
      </c>
      <c r="W127" s="640">
        <f t="shared" si="15"/>
        <v>0</v>
      </c>
      <c r="X127" s="640">
        <f t="shared" si="15"/>
        <v>0</v>
      </c>
      <c r="Y127" s="745">
        <f t="shared" si="15"/>
        <v>0</v>
      </c>
      <c r="Z127" s="750">
        <f t="shared" si="14"/>
        <v>42</v>
      </c>
      <c r="AA127" s="598"/>
      <c r="AB127" s="635">
        <f t="shared" si="1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825">
        <v>6</v>
      </c>
      <c r="G128" s="622">
        <f t="shared" si="10"/>
        <v>42</v>
      </c>
      <c r="H128" s="623">
        <v>46224</v>
      </c>
      <c r="I128" s="624">
        <f ca="1">+IF(A128=1,(+TODAY())-H128,"Sans objet")</f>
        <v>84</v>
      </c>
      <c r="J128" s="625">
        <v>1</v>
      </c>
      <c r="K128" s="625" t="s">
        <v>705</v>
      </c>
      <c r="L128" s="625" t="s">
        <v>706</v>
      </c>
      <c r="M128" s="626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5"/>
        <v>42</v>
      </c>
      <c r="U128" s="631">
        <f t="shared" si="15"/>
        <v>0</v>
      </c>
      <c r="V128" s="631">
        <f t="shared" si="15"/>
        <v>0</v>
      </c>
      <c r="W128" s="640">
        <f t="shared" si="15"/>
        <v>0</v>
      </c>
      <c r="X128" s="640">
        <f t="shared" si="15"/>
        <v>0</v>
      </c>
      <c r="Y128" s="745">
        <f t="shared" si="15"/>
        <v>0</v>
      </c>
      <c r="Z128" s="750">
        <f t="shared" si="14"/>
        <v>42</v>
      </c>
      <c r="AA128" s="598"/>
      <c r="AB128" s="635">
        <f t="shared" si="1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825">
        <v>3</v>
      </c>
      <c r="G129" s="622">
        <f t="shared" si="10"/>
        <v>21</v>
      </c>
      <c r="H129" s="623">
        <v>46227</v>
      </c>
      <c r="I129" s="624">
        <f t="shared" ref="I129:I133" ca="1" si="16">+IF(A129=1,(+TODAY())-H129,"Sans objet")</f>
        <v>81</v>
      </c>
      <c r="J129" s="659">
        <v>1</v>
      </c>
      <c r="K129" s="823" t="s">
        <v>707</v>
      </c>
      <c r="L129" s="823" t="s">
        <v>708</v>
      </c>
      <c r="M129" s="626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5"/>
        <v>21</v>
      </c>
      <c r="U129" s="631">
        <f t="shared" si="15"/>
        <v>0</v>
      </c>
      <c r="V129" s="631">
        <f t="shared" si="15"/>
        <v>0</v>
      </c>
      <c r="W129" s="640">
        <f t="shared" si="15"/>
        <v>0</v>
      </c>
      <c r="X129" s="640">
        <f t="shared" si="15"/>
        <v>0</v>
      </c>
      <c r="Y129" s="745">
        <f t="shared" si="15"/>
        <v>0</v>
      </c>
      <c r="Z129" s="750">
        <f t="shared" si="14"/>
        <v>21</v>
      </c>
      <c r="AA129" s="598"/>
      <c r="AB129" s="635">
        <f t="shared" si="1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825">
        <v>2</v>
      </c>
      <c r="G130" s="622">
        <f t="shared" si="10"/>
        <v>14</v>
      </c>
      <c r="H130" s="424">
        <v>46226</v>
      </c>
      <c r="I130" s="624">
        <f t="shared" ca="1" si="16"/>
        <v>82</v>
      </c>
      <c r="J130" s="625">
        <v>3</v>
      </c>
      <c r="K130" s="625">
        <v>-4.7999647000000003</v>
      </c>
      <c r="L130" s="625">
        <v>11.893200200000001</v>
      </c>
      <c r="M130" s="626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si="15"/>
        <v>0</v>
      </c>
      <c r="U130" s="631">
        <f t="shared" si="15"/>
        <v>0</v>
      </c>
      <c r="V130" s="631">
        <f t="shared" si="15"/>
        <v>0</v>
      </c>
      <c r="W130" s="640">
        <f t="shared" si="15"/>
        <v>0</v>
      </c>
      <c r="X130" s="640">
        <f t="shared" si="15"/>
        <v>0</v>
      </c>
      <c r="Y130" s="745">
        <f t="shared" si="15"/>
        <v>14</v>
      </c>
      <c r="Z130" s="750">
        <f t="shared" si="14"/>
        <v>14</v>
      </c>
      <c r="AA130" s="598"/>
      <c r="AB130" s="635">
        <f t="shared" si="13"/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825">
        <v>18</v>
      </c>
      <c r="G131" s="622">
        <f t="shared" ref="G131:G158" si="18">F131*7</f>
        <v>126</v>
      </c>
      <c r="H131" s="623">
        <v>46224</v>
      </c>
      <c r="I131" s="624">
        <f t="shared" ca="1" si="16"/>
        <v>84</v>
      </c>
      <c r="J131" s="625">
        <v>1</v>
      </c>
      <c r="K131" s="625" t="s">
        <v>709</v>
      </c>
      <c r="L131" s="625" t="s">
        <v>710</v>
      </c>
      <c r="M131" s="626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15"/>
        <v>0</v>
      </c>
      <c r="U131" s="640">
        <f t="shared" si="15"/>
        <v>0</v>
      </c>
      <c r="V131" s="640">
        <f t="shared" si="15"/>
        <v>0</v>
      </c>
      <c r="W131" s="640">
        <f t="shared" si="15"/>
        <v>0</v>
      </c>
      <c r="X131" s="640">
        <f t="shared" si="15"/>
        <v>63</v>
      </c>
      <c r="Y131" s="745">
        <f t="shared" si="15"/>
        <v>63</v>
      </c>
      <c r="Z131" s="750">
        <f t="shared" si="14"/>
        <v>126</v>
      </c>
      <c r="AA131" s="598"/>
      <c r="AB131" s="635">
        <f t="shared" si="13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825">
        <v>14</v>
      </c>
      <c r="G132" s="622">
        <f t="shared" si="18"/>
        <v>98</v>
      </c>
      <c r="H132" s="424">
        <v>46226</v>
      </c>
      <c r="I132" s="624">
        <f t="shared" ca="1" si="16"/>
        <v>82</v>
      </c>
      <c r="J132" s="625">
        <v>2</v>
      </c>
      <c r="K132" s="625">
        <v>-4.7845659999999999</v>
      </c>
      <c r="L132" s="625">
        <v>11.871491000000001</v>
      </c>
      <c r="M132" s="626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5"/>
        <v>0</v>
      </c>
      <c r="U132" s="631">
        <f t="shared" si="15"/>
        <v>0</v>
      </c>
      <c r="V132" s="631">
        <f t="shared" si="15"/>
        <v>0</v>
      </c>
      <c r="W132" s="640">
        <f t="shared" si="15"/>
        <v>49</v>
      </c>
      <c r="X132" s="640">
        <f t="shared" si="15"/>
        <v>0</v>
      </c>
      <c r="Y132" s="745">
        <f t="shared" si="15"/>
        <v>49</v>
      </c>
      <c r="Z132" s="750">
        <f t="shared" si="14"/>
        <v>98</v>
      </c>
      <c r="AA132" s="598"/>
      <c r="AB132" s="635">
        <f t="shared" si="13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18"/>
        <v>7</v>
      </c>
      <c r="H133" s="424">
        <v>46224</v>
      </c>
      <c r="I133" s="624">
        <f t="shared" ca="1" si="16"/>
        <v>84</v>
      </c>
      <c r="J133" s="625">
        <v>3</v>
      </c>
      <c r="K133" s="625">
        <v>-4.8447844</v>
      </c>
      <c r="L133" s="625">
        <v>11.8984378</v>
      </c>
      <c r="M133" s="626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5"/>
        <v>0</v>
      </c>
      <c r="U133" s="631">
        <f t="shared" si="15"/>
        <v>0</v>
      </c>
      <c r="V133" s="631">
        <f t="shared" si="15"/>
        <v>7</v>
      </c>
      <c r="W133" s="640">
        <f t="shared" si="15"/>
        <v>0</v>
      </c>
      <c r="X133" s="640">
        <f t="shared" si="15"/>
        <v>0</v>
      </c>
      <c r="Y133" s="745">
        <f t="shared" si="15"/>
        <v>0</v>
      </c>
      <c r="Z133" s="750">
        <f t="shared" si="14"/>
        <v>7</v>
      </c>
      <c r="AA133" s="653"/>
      <c r="AB133" s="635">
        <f t="shared" si="13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18"/>
        <v>28</v>
      </c>
      <c r="H134" s="623">
        <v>46226</v>
      </c>
      <c r="I134" s="674">
        <f t="shared" ca="1" si="11"/>
        <v>82</v>
      </c>
      <c r="J134" s="625">
        <v>1</v>
      </c>
      <c r="K134" s="625" t="s">
        <v>711</v>
      </c>
      <c r="L134" s="625" t="s">
        <v>712</v>
      </c>
      <c r="M134" s="626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5"/>
        <v>28</v>
      </c>
      <c r="U134" s="631">
        <f t="shared" si="15"/>
        <v>0</v>
      </c>
      <c r="V134" s="631">
        <f t="shared" si="15"/>
        <v>0</v>
      </c>
      <c r="W134" s="678">
        <f t="shared" si="15"/>
        <v>0</v>
      </c>
      <c r="X134" s="678">
        <f t="shared" si="15"/>
        <v>0</v>
      </c>
      <c r="Y134" s="746">
        <f t="shared" si="15"/>
        <v>0</v>
      </c>
      <c r="Z134" s="750">
        <f t="shared" si="14"/>
        <v>28</v>
      </c>
      <c r="AA134" s="598"/>
      <c r="AB134" s="635">
        <f t="shared" si="13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8"/>
        <v>7</v>
      </c>
      <c r="H135" s="623">
        <v>46224</v>
      </c>
      <c r="I135" s="624">
        <f ca="1">+IF(A135=1,(+TODAY())-H135,"Sans objet")</f>
        <v>84</v>
      </c>
      <c r="J135" s="625">
        <v>1</v>
      </c>
      <c r="K135" s="625" t="s">
        <v>713</v>
      </c>
      <c r="L135" s="625" t="s">
        <v>714</v>
      </c>
      <c r="M135" s="626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5"/>
        <v>0</v>
      </c>
      <c r="U135" s="640">
        <f t="shared" si="15"/>
        <v>0</v>
      </c>
      <c r="V135" s="640">
        <f t="shared" si="15"/>
        <v>0</v>
      </c>
      <c r="W135" s="640">
        <f t="shared" si="15"/>
        <v>0</v>
      </c>
      <c r="X135" s="640">
        <f t="shared" si="15"/>
        <v>0</v>
      </c>
      <c r="Y135" s="745">
        <f t="shared" si="15"/>
        <v>7</v>
      </c>
      <c r="Z135" s="750">
        <f t="shared" si="14"/>
        <v>7</v>
      </c>
      <c r="AA135" s="598"/>
      <c r="AB135" s="635">
        <f t="shared" si="13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8"/>
        <v>35</v>
      </c>
      <c r="H136" s="623">
        <v>46226</v>
      </c>
      <c r="I136" s="624">
        <f t="shared" ref="I136:I156" ca="1" si="19">+IF(A136=1,(+TODAY())-H136,"Sans objet")</f>
        <v>82</v>
      </c>
      <c r="J136" s="625">
        <v>3</v>
      </c>
      <c r="K136" s="625">
        <v>-4.7919840000000002</v>
      </c>
      <c r="L136" s="625">
        <v>11.892588999999999</v>
      </c>
      <c r="M136" s="626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15"/>
        <v>0</v>
      </c>
      <c r="U136" s="631">
        <f t="shared" si="15"/>
        <v>0</v>
      </c>
      <c r="V136" s="631">
        <f t="shared" si="15"/>
        <v>0</v>
      </c>
      <c r="W136" s="678">
        <f t="shared" si="15"/>
        <v>0</v>
      </c>
      <c r="X136" s="678">
        <f t="shared" si="15"/>
        <v>0</v>
      </c>
      <c r="Y136" s="746">
        <f t="shared" si="15"/>
        <v>35</v>
      </c>
      <c r="Z136" s="750">
        <f t="shared" si="14"/>
        <v>35</v>
      </c>
      <c r="AA136" s="598"/>
      <c r="AB136" s="635">
        <f t="shared" si="13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8"/>
        <v>28</v>
      </c>
      <c r="H137" s="623">
        <v>46226</v>
      </c>
      <c r="I137" s="624">
        <f t="shared" ca="1" si="19"/>
        <v>82</v>
      </c>
      <c r="J137" s="625">
        <v>3</v>
      </c>
      <c r="K137" s="625">
        <v>-4.8080749999999997</v>
      </c>
      <c r="L137" s="625">
        <v>11.901949699999999</v>
      </c>
      <c r="M137" s="626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15"/>
        <v>28</v>
      </c>
      <c r="U137" s="631">
        <f t="shared" si="15"/>
        <v>0</v>
      </c>
      <c r="V137" s="631">
        <f t="shared" si="15"/>
        <v>0</v>
      </c>
      <c r="W137" s="678">
        <f t="shared" si="15"/>
        <v>0</v>
      </c>
      <c r="X137" s="678">
        <f t="shared" si="15"/>
        <v>0</v>
      </c>
      <c r="Y137" s="746">
        <f t="shared" si="15"/>
        <v>0</v>
      </c>
      <c r="Z137" s="750">
        <f t="shared" si="14"/>
        <v>28</v>
      </c>
      <c r="AA137" s="598"/>
      <c r="AB137" s="635">
        <f t="shared" si="13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18"/>
        <v>14</v>
      </c>
      <c r="H138" s="623">
        <v>46224</v>
      </c>
      <c r="I138" s="624">
        <f t="shared" ca="1" si="19"/>
        <v>84</v>
      </c>
      <c r="J138" s="625">
        <v>1</v>
      </c>
      <c r="K138" s="625" t="s">
        <v>715</v>
      </c>
      <c r="L138" s="625" t="s">
        <v>716</v>
      </c>
      <c r="M138" s="626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5"/>
        <v>0</v>
      </c>
      <c r="U138" s="640">
        <f t="shared" si="15"/>
        <v>0</v>
      </c>
      <c r="V138" s="640">
        <f t="shared" si="15"/>
        <v>0</v>
      </c>
      <c r="W138" s="640">
        <f t="shared" si="15"/>
        <v>0</v>
      </c>
      <c r="X138" s="640">
        <f t="shared" si="15"/>
        <v>0</v>
      </c>
      <c r="Y138" s="745">
        <f t="shared" si="15"/>
        <v>14</v>
      </c>
      <c r="Z138" s="750">
        <f t="shared" si="14"/>
        <v>14</v>
      </c>
      <c r="AA138" s="598"/>
      <c r="AB138" s="635">
        <f t="shared" si="13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8"/>
        <v>28</v>
      </c>
      <c r="H139" s="424">
        <v>46224</v>
      </c>
      <c r="I139" s="624">
        <f t="shared" ca="1" si="19"/>
        <v>84</v>
      </c>
      <c r="J139" s="625">
        <v>3</v>
      </c>
      <c r="K139" s="625">
        <v>-4.8850889999999998</v>
      </c>
      <c r="L139" s="625">
        <v>11.928424700000001</v>
      </c>
      <c r="M139" s="626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5"/>
        <v>28</v>
      </c>
      <c r="U139" s="631">
        <f t="shared" si="15"/>
        <v>0</v>
      </c>
      <c r="V139" s="631">
        <f t="shared" si="15"/>
        <v>0</v>
      </c>
      <c r="W139" s="678">
        <f t="shared" si="15"/>
        <v>0</v>
      </c>
      <c r="X139" s="678">
        <f t="shared" si="15"/>
        <v>0</v>
      </c>
      <c r="Y139" s="746">
        <f t="shared" si="15"/>
        <v>0</v>
      </c>
      <c r="Z139" s="750">
        <f t="shared" si="14"/>
        <v>28</v>
      </c>
      <c r="AA139" s="598"/>
      <c r="AB139" s="635">
        <f t="shared" si="13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8"/>
        <v>42</v>
      </c>
      <c r="H140" s="424">
        <v>46224</v>
      </c>
      <c r="I140" s="624">
        <f t="shared" ca="1" si="19"/>
        <v>84</v>
      </c>
      <c r="J140" s="625">
        <v>2</v>
      </c>
      <c r="K140" s="625"/>
      <c r="L140" s="625"/>
      <c r="M140" s="626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5"/>
        <v>0</v>
      </c>
      <c r="U140" s="631">
        <f t="shared" si="15"/>
        <v>0</v>
      </c>
      <c r="V140" s="631">
        <f t="shared" si="15"/>
        <v>0</v>
      </c>
      <c r="W140" s="678">
        <f t="shared" si="15"/>
        <v>42</v>
      </c>
      <c r="X140" s="678">
        <f t="shared" si="15"/>
        <v>0</v>
      </c>
      <c r="Y140" s="746">
        <f t="shared" si="15"/>
        <v>0</v>
      </c>
      <c r="Z140" s="750">
        <f t="shared" si="14"/>
        <v>42</v>
      </c>
      <c r="AA140" s="598"/>
      <c r="AB140" s="635">
        <f t="shared" si="13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18"/>
        <v>105</v>
      </c>
      <c r="H141" s="623">
        <v>46227</v>
      </c>
      <c r="I141" s="624">
        <f t="shared" ca="1" si="19"/>
        <v>81</v>
      </c>
      <c r="J141" s="625">
        <v>1</v>
      </c>
      <c r="K141" s="625" t="s">
        <v>717</v>
      </c>
      <c r="L141" s="625" t="s">
        <v>718</v>
      </c>
      <c r="M141" s="626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5"/>
        <v>0</v>
      </c>
      <c r="U141" s="640">
        <f t="shared" si="15"/>
        <v>0</v>
      </c>
      <c r="V141" s="640">
        <f t="shared" si="15"/>
        <v>0</v>
      </c>
      <c r="W141" s="640">
        <f t="shared" si="15"/>
        <v>105</v>
      </c>
      <c r="X141" s="640">
        <f t="shared" si="15"/>
        <v>0</v>
      </c>
      <c r="Y141" s="745">
        <f t="shared" si="15"/>
        <v>0</v>
      </c>
      <c r="Z141" s="750">
        <f t="shared" si="14"/>
        <v>105</v>
      </c>
      <c r="AA141" s="598"/>
      <c r="AB141" s="635">
        <f t="shared" si="13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8"/>
        <v>98</v>
      </c>
      <c r="H142" s="623">
        <v>46224</v>
      </c>
      <c r="I142" s="624">
        <f t="shared" ca="1" si="19"/>
        <v>84</v>
      </c>
      <c r="J142" s="625">
        <v>1</v>
      </c>
      <c r="K142" s="625" t="s">
        <v>719</v>
      </c>
      <c r="L142" s="625" t="s">
        <v>720</v>
      </c>
      <c r="M142" s="626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5"/>
        <v>0</v>
      </c>
      <c r="U142" s="631">
        <f t="shared" si="15"/>
        <v>49</v>
      </c>
      <c r="V142" s="631">
        <f t="shared" si="15"/>
        <v>0</v>
      </c>
      <c r="W142" s="678">
        <f t="shared" si="15"/>
        <v>49</v>
      </c>
      <c r="X142" s="678">
        <f t="shared" si="15"/>
        <v>0</v>
      </c>
      <c r="Y142" s="746">
        <f t="shared" si="15"/>
        <v>0</v>
      </c>
      <c r="Z142" s="750">
        <f t="shared" si="14"/>
        <v>98</v>
      </c>
      <c r="AA142" s="598"/>
      <c r="AB142" s="635">
        <f t="shared" si="13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8"/>
        <v>28</v>
      </c>
      <c r="H143" s="623">
        <v>46227</v>
      </c>
      <c r="I143" s="624">
        <f t="shared" ca="1" si="19"/>
        <v>81</v>
      </c>
      <c r="J143" s="625">
        <v>3</v>
      </c>
      <c r="K143" s="625">
        <v>-4.7501239999999996</v>
      </c>
      <c r="L143" s="625">
        <v>11.990544099999999</v>
      </c>
      <c r="M143" s="626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15"/>
        <v>0</v>
      </c>
      <c r="U143" s="631">
        <f t="shared" si="15"/>
        <v>28</v>
      </c>
      <c r="V143" s="631">
        <f t="shared" si="15"/>
        <v>0</v>
      </c>
      <c r="W143" s="678">
        <f t="shared" si="15"/>
        <v>0</v>
      </c>
      <c r="X143" s="678">
        <f t="shared" si="15"/>
        <v>0</v>
      </c>
      <c r="Y143" s="746">
        <f t="shared" si="15"/>
        <v>0</v>
      </c>
      <c r="Z143" s="750">
        <f t="shared" si="14"/>
        <v>28</v>
      </c>
      <c r="AA143" s="598"/>
      <c r="AB143" s="635">
        <f t="shared" si="13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18"/>
        <v>70</v>
      </c>
      <c r="H144" s="424">
        <v>46224</v>
      </c>
      <c r="I144" s="624">
        <f t="shared" ca="1" si="19"/>
        <v>84</v>
      </c>
      <c r="J144" s="625">
        <v>2</v>
      </c>
      <c r="K144" s="625">
        <v>-4.7861960000000003</v>
      </c>
      <c r="L144" s="625">
        <v>11.878702000000001</v>
      </c>
      <c r="M144" s="626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15"/>
        <v>70</v>
      </c>
      <c r="U144" s="631">
        <f t="shared" si="15"/>
        <v>0</v>
      </c>
      <c r="V144" s="631">
        <f t="shared" si="15"/>
        <v>0</v>
      </c>
      <c r="W144" s="678">
        <f t="shared" si="15"/>
        <v>0</v>
      </c>
      <c r="X144" s="678">
        <f t="shared" si="15"/>
        <v>0</v>
      </c>
      <c r="Y144" s="746">
        <f t="shared" si="15"/>
        <v>0</v>
      </c>
      <c r="Z144" s="750">
        <f t="shared" si="14"/>
        <v>70</v>
      </c>
      <c r="AA144" s="598"/>
      <c r="AB144" s="635">
        <f t="shared" si="13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18"/>
        <v>35</v>
      </c>
      <c r="H145" s="623">
        <v>46227</v>
      </c>
      <c r="I145" s="624">
        <f t="shared" ca="1" si="19"/>
        <v>81</v>
      </c>
      <c r="J145" s="625">
        <v>3</v>
      </c>
      <c r="K145" s="625"/>
      <c r="L145" s="625"/>
      <c r="M145" s="626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15"/>
        <v>0</v>
      </c>
      <c r="U145" s="631">
        <f t="shared" si="15"/>
        <v>17.5</v>
      </c>
      <c r="V145" s="631">
        <f t="shared" si="15"/>
        <v>0</v>
      </c>
      <c r="W145" s="678">
        <f t="shared" si="15"/>
        <v>0</v>
      </c>
      <c r="X145" s="678">
        <f t="shared" si="15"/>
        <v>17.5</v>
      </c>
      <c r="Y145" s="746">
        <f t="shared" si="15"/>
        <v>0</v>
      </c>
      <c r="Z145" s="750">
        <f t="shared" si="14"/>
        <v>35</v>
      </c>
      <c r="AA145" s="598"/>
      <c r="AB145" s="635">
        <f t="shared" si="13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18"/>
        <v>21</v>
      </c>
      <c r="H146" s="623">
        <v>46224</v>
      </c>
      <c r="I146" s="624">
        <f t="shared" ca="1" si="19"/>
        <v>84</v>
      </c>
      <c r="J146" s="625">
        <v>1</v>
      </c>
      <c r="K146" s="625" t="s">
        <v>721</v>
      </c>
      <c r="L146" s="625" t="s">
        <v>722</v>
      </c>
      <c r="M146" s="626" t="str">
        <f>VLOOKUP(J146,Secteurs!$A$2:$C$4,3)</f>
        <v>Alexis MABOUNDA</v>
      </c>
      <c r="N146" s="675"/>
      <c r="O146" s="676"/>
      <c r="P146" s="676"/>
      <c r="Q146" s="676"/>
      <c r="R146" s="676"/>
      <c r="S146" s="677">
        <v>1</v>
      </c>
      <c r="T146" s="630">
        <f t="shared" si="15"/>
        <v>0</v>
      </c>
      <c r="U146" s="631">
        <f t="shared" si="15"/>
        <v>0</v>
      </c>
      <c r="V146" s="631">
        <f t="shared" si="15"/>
        <v>0</v>
      </c>
      <c r="W146" s="678">
        <f t="shared" si="15"/>
        <v>0</v>
      </c>
      <c r="X146" s="678">
        <f t="shared" si="15"/>
        <v>0</v>
      </c>
      <c r="Y146" s="746">
        <f t="shared" si="15"/>
        <v>21</v>
      </c>
      <c r="Z146" s="750">
        <f t="shared" si="14"/>
        <v>21</v>
      </c>
      <c r="AA146" s="598"/>
      <c r="AB146" s="635">
        <f t="shared" si="13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18"/>
        <v>56</v>
      </c>
      <c r="H147" s="623">
        <v>46225</v>
      </c>
      <c r="I147" s="624">
        <f t="shared" ca="1" si="19"/>
        <v>83</v>
      </c>
      <c r="J147" s="625">
        <v>1</v>
      </c>
      <c r="K147" s="625">
        <v>-4.7619129999999998</v>
      </c>
      <c r="L147" s="625">
        <v>11.91831</v>
      </c>
      <c r="M147" s="626" t="str">
        <f>VLOOKUP(J147,Secteurs!$A$2:$C$4,3)</f>
        <v>Alexis MABOUNDA</v>
      </c>
      <c r="N147" s="675">
        <v>0.5</v>
      </c>
      <c r="O147" s="676"/>
      <c r="P147" s="676">
        <v>0.5</v>
      </c>
      <c r="Q147" s="676"/>
      <c r="R147" s="676"/>
      <c r="S147" s="677"/>
      <c r="T147" s="752">
        <f t="shared" si="15"/>
        <v>28</v>
      </c>
      <c r="U147" s="631">
        <f t="shared" si="15"/>
        <v>0</v>
      </c>
      <c r="V147" s="631">
        <f t="shared" si="15"/>
        <v>28</v>
      </c>
      <c r="W147" s="678">
        <f t="shared" si="15"/>
        <v>0</v>
      </c>
      <c r="X147" s="640">
        <f t="shared" si="15"/>
        <v>0</v>
      </c>
      <c r="Y147" s="745">
        <f t="shared" si="15"/>
        <v>0</v>
      </c>
      <c r="Z147" s="750">
        <f t="shared" si="14"/>
        <v>56</v>
      </c>
      <c r="AA147" s="598"/>
      <c r="AB147" s="635">
        <f t="shared" ref="AB147:AB158" si="20">+Z147-G147</f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5"/>
      <c r="L148" s="625"/>
      <c r="M148" s="626" t="str">
        <f>VLOOKUP(J148,Secteurs!$A$2:$C$4,3)</f>
        <v>Armel SOKAMBA</v>
      </c>
      <c r="N148" s="675"/>
      <c r="O148" s="676"/>
      <c r="P148" s="676"/>
      <c r="Q148" s="676">
        <v>1</v>
      </c>
      <c r="R148" s="676"/>
      <c r="S148" s="677"/>
      <c r="T148" s="752">
        <f t="shared" si="15"/>
        <v>0</v>
      </c>
      <c r="U148" s="631">
        <f t="shared" si="15"/>
        <v>0</v>
      </c>
      <c r="V148" s="631">
        <f t="shared" si="15"/>
        <v>0</v>
      </c>
      <c r="W148" s="678">
        <f t="shared" si="15"/>
        <v>0</v>
      </c>
      <c r="X148" s="640">
        <f t="shared" si="15"/>
        <v>0</v>
      </c>
      <c r="Y148" s="745">
        <f t="shared" si="15"/>
        <v>0</v>
      </c>
      <c r="Z148" s="750">
        <f t="shared" si="14"/>
        <v>0</v>
      </c>
      <c r="AA148" s="598"/>
      <c r="AB148" s="635">
        <f t="shared" si="20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18"/>
        <v>84</v>
      </c>
      <c r="H149" s="424">
        <v>46227</v>
      </c>
      <c r="I149" s="624">
        <f t="shared" ca="1" si="19"/>
        <v>81</v>
      </c>
      <c r="J149" s="625">
        <v>3</v>
      </c>
      <c r="K149" s="625">
        <v>-4.7843739999999997</v>
      </c>
      <c r="L149" s="625">
        <v>11.877181999999999</v>
      </c>
      <c r="M149" s="626" t="str">
        <f>VLOOKUP(J149,Secteurs!$A$2:$C$4,3)</f>
        <v>Armel SOKAMBA</v>
      </c>
      <c r="N149" s="675"/>
      <c r="O149" s="676">
        <v>0.5</v>
      </c>
      <c r="P149" s="676"/>
      <c r="Q149" s="676">
        <v>0.5</v>
      </c>
      <c r="R149" s="676"/>
      <c r="S149" s="677"/>
      <c r="T149" s="752">
        <f t="shared" ref="T149:Y158" si="21">+$G149*N149</f>
        <v>0</v>
      </c>
      <c r="U149" s="631">
        <f t="shared" si="21"/>
        <v>42</v>
      </c>
      <c r="V149" s="631">
        <f t="shared" si="21"/>
        <v>0</v>
      </c>
      <c r="W149" s="678">
        <f t="shared" si="21"/>
        <v>42</v>
      </c>
      <c r="X149" s="640">
        <f t="shared" si="21"/>
        <v>0</v>
      </c>
      <c r="Y149" s="745">
        <f t="shared" si="21"/>
        <v>0</v>
      </c>
      <c r="Z149" s="750">
        <f t="shared" si="14"/>
        <v>84</v>
      </c>
      <c r="AA149" s="598"/>
      <c r="AB149" s="635">
        <f t="shared" si="20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7"/>
        <v>1</v>
      </c>
      <c r="B150" s="669" t="s">
        <v>623</v>
      </c>
      <c r="C150" s="728" t="s">
        <v>612</v>
      </c>
      <c r="D150" s="646" t="s">
        <v>123</v>
      </c>
      <c r="E150" s="646" t="s">
        <v>36</v>
      </c>
      <c r="F150" s="826">
        <v>2</v>
      </c>
      <c r="G150" s="622">
        <f t="shared" si="18"/>
        <v>14</v>
      </c>
      <c r="H150" s="424">
        <v>46227</v>
      </c>
      <c r="I150" s="624">
        <f t="shared" ca="1" si="19"/>
        <v>81</v>
      </c>
      <c r="J150" s="625">
        <v>3</v>
      </c>
      <c r="K150" s="625"/>
      <c r="L150" s="625"/>
      <c r="M150" s="626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21"/>
        <v>0</v>
      </c>
      <c r="U150" s="631">
        <f t="shared" si="21"/>
        <v>0</v>
      </c>
      <c r="V150" s="631">
        <f t="shared" si="21"/>
        <v>0</v>
      </c>
      <c r="W150" s="678">
        <f t="shared" si="21"/>
        <v>14</v>
      </c>
      <c r="X150" s="640">
        <f t="shared" si="21"/>
        <v>0</v>
      </c>
      <c r="Y150" s="745">
        <f t="shared" si="21"/>
        <v>0</v>
      </c>
      <c r="Z150" s="750">
        <f t="shared" si="14"/>
        <v>14</v>
      </c>
      <c r="AA150" s="598"/>
      <c r="AB150" s="635"/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7"/>
        <v>1</v>
      </c>
      <c r="B151" s="669" t="s">
        <v>615</v>
      </c>
      <c r="C151" s="728" t="s">
        <v>612</v>
      </c>
      <c r="D151" s="646" t="s">
        <v>123</v>
      </c>
      <c r="E151" s="646" t="s">
        <v>36</v>
      </c>
      <c r="F151" s="826">
        <v>20</v>
      </c>
      <c r="G151" s="622">
        <f t="shared" si="18"/>
        <v>140</v>
      </c>
      <c r="H151" s="424">
        <v>46225</v>
      </c>
      <c r="I151" s="624">
        <f t="shared" ca="1" si="19"/>
        <v>83</v>
      </c>
      <c r="J151" s="625">
        <v>3</v>
      </c>
      <c r="K151" s="625">
        <v>-4.8042876999999997</v>
      </c>
      <c r="L151" s="625">
        <v>11.9212416</v>
      </c>
      <c r="M151" s="626" t="str">
        <f>VLOOKUP(J151,Secteurs!$A$2:$C$4,3)</f>
        <v>Armel SOKAMBA</v>
      </c>
      <c r="N151" s="675"/>
      <c r="O151" s="676">
        <v>1</v>
      </c>
      <c r="P151" s="676"/>
      <c r="Q151" s="676"/>
      <c r="R151" s="676"/>
      <c r="S151" s="677"/>
      <c r="T151" s="752">
        <f t="shared" si="21"/>
        <v>0</v>
      </c>
      <c r="U151" s="631">
        <f t="shared" si="21"/>
        <v>140</v>
      </c>
      <c r="V151" s="631">
        <f t="shared" si="21"/>
        <v>0</v>
      </c>
      <c r="W151" s="678">
        <f t="shared" si="21"/>
        <v>0</v>
      </c>
      <c r="X151" s="640">
        <f t="shared" si="21"/>
        <v>0</v>
      </c>
      <c r="Y151" s="745">
        <f t="shared" si="21"/>
        <v>0</v>
      </c>
      <c r="Z151" s="750">
        <f t="shared" si="14"/>
        <v>140</v>
      </c>
      <c r="AA151" s="598"/>
      <c r="AB151" s="635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7"/>
        <v>1</v>
      </c>
      <c r="B152" s="669" t="s">
        <v>624</v>
      </c>
      <c r="C152" s="728" t="s">
        <v>612</v>
      </c>
      <c r="D152" s="646" t="s">
        <v>123</v>
      </c>
      <c r="E152" s="646" t="s">
        <v>36</v>
      </c>
      <c r="F152" s="826">
        <v>3</v>
      </c>
      <c r="G152" s="622">
        <f t="shared" si="18"/>
        <v>21</v>
      </c>
      <c r="H152" s="424">
        <v>46227</v>
      </c>
      <c r="I152" s="624">
        <f t="shared" ca="1" si="19"/>
        <v>81</v>
      </c>
      <c r="J152" s="625">
        <v>3</v>
      </c>
      <c r="K152" s="625">
        <v>-4.7951009999999998</v>
      </c>
      <c r="L152" s="625">
        <v>11.903346000000001</v>
      </c>
      <c r="M152" s="626" t="str">
        <f>VLOOKUP(J152,Secteurs!$A$2:$C$4,3)</f>
        <v>Armel SOKAMBA</v>
      </c>
      <c r="N152" s="675"/>
      <c r="O152" s="676"/>
      <c r="P152" s="676"/>
      <c r="Q152" s="676"/>
      <c r="R152" s="676">
        <v>1</v>
      </c>
      <c r="S152" s="677"/>
      <c r="T152" s="752">
        <f t="shared" si="21"/>
        <v>0</v>
      </c>
      <c r="U152" s="631">
        <f t="shared" si="21"/>
        <v>0</v>
      </c>
      <c r="V152" s="631">
        <f t="shared" si="21"/>
        <v>0</v>
      </c>
      <c r="W152" s="678">
        <f t="shared" si="21"/>
        <v>0</v>
      </c>
      <c r="X152" s="640">
        <f t="shared" si="21"/>
        <v>21</v>
      </c>
      <c r="Y152" s="745">
        <f t="shared" si="21"/>
        <v>0</v>
      </c>
      <c r="Z152" s="750">
        <f t="shared" si="14"/>
        <v>21</v>
      </c>
      <c r="AA152" s="598"/>
      <c r="AB152" s="635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7"/>
        <v>1</v>
      </c>
      <c r="B153" s="669" t="s">
        <v>426</v>
      </c>
      <c r="C153" s="728" t="s">
        <v>612</v>
      </c>
      <c r="D153" s="646" t="s">
        <v>348</v>
      </c>
      <c r="E153" s="646" t="s">
        <v>36</v>
      </c>
      <c r="F153" s="826">
        <v>8</v>
      </c>
      <c r="G153" s="622">
        <f t="shared" si="18"/>
        <v>56</v>
      </c>
      <c r="H153" s="424">
        <v>46224</v>
      </c>
      <c r="I153" s="624">
        <f t="shared" ca="1" si="19"/>
        <v>84</v>
      </c>
      <c r="J153" s="625">
        <v>3</v>
      </c>
      <c r="K153" s="625">
        <v>-4.8606313999999999</v>
      </c>
      <c r="L153" s="625">
        <v>11.9139561</v>
      </c>
      <c r="M153" s="626" t="str">
        <f>VLOOKUP(J153,Secteurs!$A$2:$C$4,3)</f>
        <v>Armel SOKAMBA</v>
      </c>
      <c r="N153" s="675"/>
      <c r="O153" s="676"/>
      <c r="P153" s="676"/>
      <c r="Q153" s="676">
        <v>1</v>
      </c>
      <c r="R153" s="676"/>
      <c r="S153" s="677"/>
      <c r="T153" s="752">
        <f t="shared" si="21"/>
        <v>0</v>
      </c>
      <c r="U153" s="631">
        <f t="shared" si="21"/>
        <v>0</v>
      </c>
      <c r="V153" s="631">
        <f t="shared" si="21"/>
        <v>0</v>
      </c>
      <c r="W153" s="678">
        <f t="shared" si="21"/>
        <v>56</v>
      </c>
      <c r="X153" s="640">
        <f t="shared" si="21"/>
        <v>0</v>
      </c>
      <c r="Y153" s="745">
        <f t="shared" si="21"/>
        <v>0</v>
      </c>
      <c r="Z153" s="750">
        <f t="shared" si="14"/>
        <v>56</v>
      </c>
      <c r="AA153" s="598"/>
      <c r="AB153" s="635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18"/>
        <v>42</v>
      </c>
      <c r="H154" s="424">
        <v>46225</v>
      </c>
      <c r="I154" s="624">
        <f t="shared" ca="1" si="19"/>
        <v>83</v>
      </c>
      <c r="J154" s="625">
        <v>3</v>
      </c>
      <c r="K154" s="625">
        <v>-4.8278262999999999</v>
      </c>
      <c r="L154" s="625">
        <v>11.9010313</v>
      </c>
      <c r="M154" s="626" t="str">
        <f>VLOOKUP(J154,Secteurs!$A$2:$C$4,3)</f>
        <v>Armel SOKAMBA</v>
      </c>
      <c r="N154" s="675">
        <v>1</v>
      </c>
      <c r="O154" s="676"/>
      <c r="P154" s="676"/>
      <c r="Q154" s="676"/>
      <c r="R154" s="676"/>
      <c r="S154" s="677"/>
      <c r="T154" s="752">
        <f t="shared" si="21"/>
        <v>42</v>
      </c>
      <c r="U154" s="631">
        <f t="shared" si="21"/>
        <v>0</v>
      </c>
      <c r="V154" s="631">
        <f t="shared" si="21"/>
        <v>0</v>
      </c>
      <c r="W154" s="678">
        <f t="shared" si="21"/>
        <v>0</v>
      </c>
      <c r="X154" s="640">
        <f t="shared" si="21"/>
        <v>0</v>
      </c>
      <c r="Y154" s="745">
        <f t="shared" si="21"/>
        <v>0</v>
      </c>
      <c r="Z154" s="750">
        <f t="shared" si="14"/>
        <v>42</v>
      </c>
      <c r="AA154" s="598"/>
      <c r="AB154" s="635">
        <f t="shared" si="20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18"/>
        <v>126</v>
      </c>
      <c r="H155" s="424">
        <v>46224</v>
      </c>
      <c r="I155" s="624">
        <f t="shared" ca="1" si="19"/>
        <v>84</v>
      </c>
      <c r="J155" s="625">
        <v>3</v>
      </c>
      <c r="K155" s="625">
        <v>-4.8448352999999997</v>
      </c>
      <c r="L155" s="625">
        <v>11.8985547</v>
      </c>
      <c r="M155" s="626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21"/>
        <v>126</v>
      </c>
      <c r="U155" s="631">
        <f t="shared" si="21"/>
        <v>0</v>
      </c>
      <c r="V155" s="631">
        <f t="shared" si="21"/>
        <v>0</v>
      </c>
      <c r="W155" s="678">
        <f t="shared" si="21"/>
        <v>0</v>
      </c>
      <c r="X155" s="640">
        <f t="shared" si="21"/>
        <v>0</v>
      </c>
      <c r="Y155" s="745">
        <f t="shared" si="21"/>
        <v>0</v>
      </c>
      <c r="Z155" s="750">
        <f t="shared" si="14"/>
        <v>126</v>
      </c>
      <c r="AA155" s="598"/>
      <c r="AB155" s="635">
        <f t="shared" si="20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7"/>
        <v>1</v>
      </c>
      <c r="B156" s="669" t="s">
        <v>625</v>
      </c>
      <c r="C156" s="728" t="s">
        <v>612</v>
      </c>
      <c r="D156" s="646" t="s">
        <v>626</v>
      </c>
      <c r="E156" s="646" t="s">
        <v>627</v>
      </c>
      <c r="F156" s="826">
        <v>1</v>
      </c>
      <c r="G156" s="622">
        <f t="shared" si="18"/>
        <v>7</v>
      </c>
      <c r="H156" s="623">
        <v>46226</v>
      </c>
      <c r="I156" s="624">
        <f t="shared" ca="1" si="19"/>
        <v>82</v>
      </c>
      <c r="J156" s="625">
        <v>1</v>
      </c>
      <c r="K156" s="625" t="s">
        <v>723</v>
      </c>
      <c r="L156" s="625" t="s">
        <v>724</v>
      </c>
      <c r="M156" s="626" t="str">
        <f>VLOOKUP(J156,Secteurs!$A$2:$C$4,3)</f>
        <v>Alexis MABOUNDA</v>
      </c>
      <c r="N156" s="675">
        <v>1</v>
      </c>
      <c r="O156" s="676"/>
      <c r="P156" s="676"/>
      <c r="Q156" s="676"/>
      <c r="R156" s="676"/>
      <c r="S156" s="677"/>
      <c r="T156" s="752">
        <f t="shared" si="21"/>
        <v>7</v>
      </c>
      <c r="U156" s="631">
        <f t="shared" si="21"/>
        <v>0</v>
      </c>
      <c r="V156" s="631">
        <f t="shared" si="21"/>
        <v>0</v>
      </c>
      <c r="W156" s="678">
        <f t="shared" si="21"/>
        <v>0</v>
      </c>
      <c r="X156" s="640">
        <f t="shared" si="21"/>
        <v>0</v>
      </c>
      <c r="Y156" s="745">
        <f t="shared" si="21"/>
        <v>0</v>
      </c>
      <c r="Z156" s="750">
        <f t="shared" si="14"/>
        <v>7</v>
      </c>
      <c r="AA156" s="598"/>
      <c r="AB156" s="635">
        <f t="shared" si="20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625"/>
      <c r="L157" s="625"/>
      <c r="M157" s="626"/>
      <c r="N157" s="675"/>
      <c r="O157" s="676"/>
      <c r="P157" s="676"/>
      <c r="Q157" s="676"/>
      <c r="R157" s="676"/>
      <c r="S157" s="677"/>
      <c r="T157" s="752">
        <f t="shared" si="21"/>
        <v>0</v>
      </c>
      <c r="U157" s="631">
        <f t="shared" si="21"/>
        <v>0</v>
      </c>
      <c r="V157" s="631">
        <f t="shared" si="21"/>
        <v>0</v>
      </c>
      <c r="W157" s="678">
        <f t="shared" si="21"/>
        <v>0</v>
      </c>
      <c r="X157" s="640">
        <f t="shared" si="21"/>
        <v>0</v>
      </c>
      <c r="Y157" s="745">
        <f t="shared" si="21"/>
        <v>0</v>
      </c>
      <c r="Z157" s="750">
        <f t="shared" si="14"/>
        <v>0</v>
      </c>
      <c r="AA157" s="598"/>
      <c r="AB157" s="635">
        <f t="shared" si="20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7"/>
        <v>0</v>
      </c>
      <c r="B158" s="669"/>
      <c r="C158" s="669"/>
      <c r="D158" s="646"/>
      <c r="E158" s="646"/>
      <c r="F158" s="826"/>
      <c r="G158" s="622">
        <f t="shared" si="18"/>
        <v>0</v>
      </c>
      <c r="H158" s="623"/>
      <c r="I158" s="624"/>
      <c r="J158" s="625"/>
      <c r="K158" s="625"/>
      <c r="L158" s="625"/>
      <c r="M158" s="626"/>
      <c r="N158" s="675"/>
      <c r="O158" s="676"/>
      <c r="P158" s="676"/>
      <c r="Q158" s="676"/>
      <c r="R158" s="676"/>
      <c r="S158" s="677"/>
      <c r="T158" s="752">
        <f t="shared" si="21"/>
        <v>0</v>
      </c>
      <c r="U158" s="631">
        <f t="shared" si="21"/>
        <v>0</v>
      </c>
      <c r="V158" s="631">
        <f t="shared" si="21"/>
        <v>0</v>
      </c>
      <c r="W158" s="678">
        <f t="shared" si="21"/>
        <v>0</v>
      </c>
      <c r="X158" s="640">
        <f t="shared" si="21"/>
        <v>0</v>
      </c>
      <c r="Y158" s="745">
        <f t="shared" si="21"/>
        <v>0</v>
      </c>
      <c r="Z158" s="750">
        <f t="shared" si="14"/>
        <v>0</v>
      </c>
      <c r="AA158" s="598"/>
      <c r="AB158" s="635">
        <f t="shared" si="20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327"/>
      <c r="B159" s="328"/>
      <c r="C159" s="328"/>
      <c r="D159" s="402"/>
      <c r="E159" s="402"/>
      <c r="F159" s="828"/>
      <c r="G159" s="680"/>
      <c r="H159" s="681"/>
      <c r="I159" s="681"/>
      <c r="J159" s="682"/>
      <c r="K159" s="682"/>
      <c r="L159" s="682"/>
      <c r="M159" s="682"/>
      <c r="N159" s="683"/>
      <c r="O159" s="684"/>
      <c r="P159" s="684"/>
      <c r="Q159" s="684"/>
      <c r="R159" s="684"/>
      <c r="S159" s="685"/>
      <c r="T159" s="686"/>
      <c r="U159" s="687"/>
      <c r="V159" s="687"/>
      <c r="W159" s="687"/>
      <c r="X159" s="687"/>
      <c r="Y159" s="747"/>
      <c r="Z159" s="687"/>
      <c r="AA159" s="689"/>
      <c r="AB159" s="307"/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2962</v>
      </c>
      <c r="G160" s="456">
        <f>SUBTOTAL(9,G2:G159)</f>
        <v>20734</v>
      </c>
      <c r="H160" s="343"/>
      <c r="I160" s="690">
        <f ca="1">(SUBTOTAL(9,I2:I159))/A160</f>
        <v>83.444444444444443</v>
      </c>
      <c r="J160" s="345"/>
      <c r="K160" s="345"/>
      <c r="L160" s="345"/>
      <c r="M160" s="345"/>
      <c r="N160" s="346">
        <f>(SUBTOTAL(9,N2:N159))/S$170</f>
        <v>0.61637931034482762</v>
      </c>
      <c r="O160" s="347">
        <f>(SUBTOTAL(9,O2:O159))/T$170</f>
        <v>0.67045454545454541</v>
      </c>
      <c r="P160" s="347">
        <f>(SUBTOTAL(9,P2:P159))/V$170</f>
        <v>0.50961538461538458</v>
      </c>
      <c r="Q160" s="347">
        <f>(SUBTOTAL(9,Q2:Q159))/W$170</f>
        <v>0.55263157894736847</v>
      </c>
      <c r="R160" s="347">
        <f>(SUBTOTAL(9,R2:R159))/X$170</f>
        <v>0.46698113207547171</v>
      </c>
      <c r="S160" s="348">
        <f>(SUBTOTAL(9,S2:S159))/Y$170</f>
        <v>0.52307692307692311</v>
      </c>
      <c r="T160" s="457">
        <f t="shared" ref="T160:Y160" si="22">SUBTOTAL(9,T2:T159)</f>
        <v>4438</v>
      </c>
      <c r="U160" s="753">
        <f t="shared" si="22"/>
        <v>1795.5</v>
      </c>
      <c r="V160" s="753">
        <f t="shared" si="22"/>
        <v>1729</v>
      </c>
      <c r="W160" s="753">
        <f t="shared" si="22"/>
        <v>3925.25</v>
      </c>
      <c r="X160" s="753">
        <f t="shared" si="22"/>
        <v>4261.25</v>
      </c>
      <c r="Y160" s="754">
        <f t="shared" si="22"/>
        <v>4585</v>
      </c>
      <c r="Z160" s="751">
        <f t="shared" si="14"/>
        <v>20734</v>
      </c>
      <c r="AA160" s="342"/>
      <c r="AB160" s="349"/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6"/>
      <c r="M161" s="107"/>
      <c r="N161" s="321"/>
      <c r="O161" s="321"/>
      <c r="P161" s="321"/>
      <c r="Q161" s="321"/>
      <c r="S161" s="321"/>
      <c r="T161" s="460">
        <f>T160/G160</f>
        <v>0.21404456448345713</v>
      </c>
      <c r="U161" s="460">
        <f>U160/G160</f>
        <v>8.659689399054693E-2</v>
      </c>
      <c r="V161" s="460">
        <f>V160/G160</f>
        <v>8.3389601620526665E-2</v>
      </c>
      <c r="W161" s="460">
        <f>W160/G160</f>
        <v>0.18931465226198516</v>
      </c>
      <c r="X161" s="460">
        <f>X160/G160</f>
        <v>0.20551991897366645</v>
      </c>
      <c r="Y161" s="460">
        <f>Y160/G160</f>
        <v>0.2211343686698177</v>
      </c>
      <c r="Z161" s="321"/>
      <c r="AA161" s="321"/>
      <c r="AB161" s="351"/>
      <c r="AC161" s="349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107"/>
      <c r="L162" s="86"/>
      <c r="M162" s="765"/>
      <c r="N162" s="766"/>
      <c r="O162" s="321"/>
      <c r="P162" s="321"/>
      <c r="Q162" s="321"/>
      <c r="S162" s="321"/>
      <c r="T162" s="460"/>
      <c r="U162" s="460"/>
      <c r="V162" s="460"/>
      <c r="W162" s="460"/>
      <c r="X162" s="460"/>
      <c r="Y162" s="460"/>
      <c r="Z162" s="321"/>
      <c r="AA162" s="321"/>
      <c r="AB162" s="351"/>
      <c r="AC162" s="349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L163" s="87"/>
      <c r="M163" s="87"/>
      <c r="R163" s="589" t="s">
        <v>270</v>
      </c>
      <c r="S163" s="755" t="s">
        <v>284</v>
      </c>
      <c r="T163" s="756" t="s">
        <v>271</v>
      </c>
      <c r="U163" s="737" t="s">
        <v>24</v>
      </c>
      <c r="V163" s="737" t="s">
        <v>26</v>
      </c>
      <c r="W163" s="737" t="s">
        <v>27</v>
      </c>
      <c r="X163" s="757" t="s">
        <v>28</v>
      </c>
      <c r="Y163" s="758" t="s">
        <v>29</v>
      </c>
      <c r="AB163" s="358"/>
      <c r="AC163" s="107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1">
      <c r="A164" s="359" t="s">
        <v>282</v>
      </c>
      <c r="B164" s="360">
        <f>T160</f>
        <v>4438</v>
      </c>
      <c r="C164" s="360"/>
      <c r="D164" s="360"/>
      <c r="E164" s="407"/>
      <c r="F164" s="763">
        <f>B164/$G$160</f>
        <v>0.21404456448345713</v>
      </c>
      <c r="G164" s="359"/>
      <c r="H164" s="107"/>
      <c r="I164" s="107"/>
      <c r="J164" s="107"/>
      <c r="K164" s="107"/>
      <c r="L164" s="86"/>
      <c r="M164" s="107"/>
      <c r="R164" s="709">
        <v>0.25</v>
      </c>
      <c r="S164" s="710">
        <f t="shared" ref="S164:T167" si="23">+SUMIF(N$2:N$159,$R164,$A$2:$A$159)</f>
        <v>5</v>
      </c>
      <c r="T164" s="711">
        <f t="shared" si="23"/>
        <v>0</v>
      </c>
      <c r="U164" s="712">
        <f>+S164+T164</f>
        <v>5</v>
      </c>
      <c r="V164" s="712">
        <f t="shared" ref="V164:Y167" si="24">+SUMIF(P$2:P$159,$R164,$A$2:$A$159)</f>
        <v>7</v>
      </c>
      <c r="W164" s="712">
        <f t="shared" si="24"/>
        <v>12</v>
      </c>
      <c r="X164" s="712">
        <f t="shared" si="24"/>
        <v>11</v>
      </c>
      <c r="Y164" s="712">
        <f t="shared" si="24"/>
        <v>16</v>
      </c>
      <c r="Z164" s="366"/>
      <c r="AB164" s="367"/>
      <c r="AC164" s="358"/>
      <c r="AD164" s="87"/>
      <c r="AE164" s="87"/>
      <c r="AF164" s="87"/>
      <c r="AG164" s="87"/>
      <c r="AH164" s="87"/>
      <c r="AI164" s="87"/>
      <c r="AJ164" s="87"/>
      <c r="AK164" s="87"/>
    </row>
    <row r="165" spans="1:38" ht="18.75">
      <c r="A165" s="368" t="s">
        <v>271</v>
      </c>
      <c r="B165" s="369">
        <f>U160</f>
        <v>1795.5</v>
      </c>
      <c r="C165" s="369"/>
      <c r="D165" s="369"/>
      <c r="E165" s="408"/>
      <c r="F165" s="762">
        <f>B165/$G$160</f>
        <v>8.659689399054693E-2</v>
      </c>
      <c r="G165" s="359"/>
      <c r="H165" s="107"/>
      <c r="I165" s="107"/>
      <c r="J165" s="107"/>
      <c r="K165" s="107"/>
      <c r="L165" s="86"/>
      <c r="M165" s="107"/>
      <c r="R165" s="709">
        <v>0.5</v>
      </c>
      <c r="S165" s="710">
        <f t="shared" si="23"/>
        <v>34</v>
      </c>
      <c r="T165" s="711">
        <f t="shared" si="23"/>
        <v>14</v>
      </c>
      <c r="U165" s="712">
        <f t="shared" ref="U165:U167" si="25">+S165+T165</f>
        <v>48</v>
      </c>
      <c r="V165" s="712">
        <f t="shared" si="24"/>
        <v>15</v>
      </c>
      <c r="W165" s="712">
        <f t="shared" si="24"/>
        <v>35</v>
      </c>
      <c r="X165" s="712">
        <f t="shared" si="24"/>
        <v>40</v>
      </c>
      <c r="Y165" s="712">
        <f t="shared" si="24"/>
        <v>38</v>
      </c>
      <c r="Z165" s="366"/>
      <c r="AB165" s="371"/>
      <c r="AC165" s="367"/>
      <c r="AD165" s="107"/>
      <c r="AE165" s="107"/>
      <c r="AF165" s="107"/>
      <c r="AG165" s="107"/>
      <c r="AH165" s="107"/>
      <c r="AI165" s="107"/>
      <c r="AJ165" s="107"/>
      <c r="AK165" s="107"/>
      <c r="AL165" s="107"/>
    </row>
    <row r="166" spans="1:38" ht="18.75">
      <c r="A166" s="698" t="s">
        <v>24</v>
      </c>
      <c r="B166" s="360">
        <f>B164+B165</f>
        <v>6233.5</v>
      </c>
      <c r="C166" s="360"/>
      <c r="D166" s="360"/>
      <c r="E166" s="407"/>
      <c r="F166" s="699">
        <f>B166/$G$160</f>
        <v>0.30064145847400403</v>
      </c>
      <c r="G166" s="700">
        <f>+F166-U171</f>
        <v>-4.0574757742212197E-2</v>
      </c>
      <c r="H166" s="374"/>
      <c r="I166" s="374"/>
      <c r="J166" s="375"/>
      <c r="K166" s="375"/>
      <c r="L166" s="375"/>
      <c r="M166" s="375"/>
      <c r="R166" s="709">
        <v>0.75</v>
      </c>
      <c r="S166" s="710">
        <f t="shared" si="23"/>
        <v>6</v>
      </c>
      <c r="T166" s="711">
        <f t="shared" si="23"/>
        <v>1</v>
      </c>
      <c r="U166" s="712">
        <f t="shared" si="25"/>
        <v>7</v>
      </c>
      <c r="V166" s="712">
        <f t="shared" si="24"/>
        <v>0</v>
      </c>
      <c r="W166" s="712">
        <f t="shared" si="24"/>
        <v>0</v>
      </c>
      <c r="X166" s="712">
        <f t="shared" si="24"/>
        <v>0</v>
      </c>
      <c r="Y166" s="712">
        <f t="shared" si="24"/>
        <v>0</v>
      </c>
      <c r="Z166" s="366"/>
      <c r="AB166" s="367"/>
      <c r="AC166" s="371"/>
      <c r="AD166" s="107"/>
      <c r="AE166" s="94"/>
      <c r="AF166" s="107"/>
      <c r="AG166" s="107"/>
      <c r="AH166" s="107"/>
      <c r="AI166" s="107"/>
      <c r="AJ166" s="107"/>
      <c r="AK166" s="94"/>
      <c r="AL166" s="107"/>
    </row>
    <row r="167" spans="1:38" ht="18.75">
      <c r="A167" s="698" t="s">
        <v>26</v>
      </c>
      <c r="B167" s="360">
        <f>V160</f>
        <v>1729</v>
      </c>
      <c r="C167" s="360"/>
      <c r="D167" s="360"/>
      <c r="E167" s="407"/>
      <c r="F167" s="699">
        <f t="shared" ref="F167:F170" si="26">B167/$G$160</f>
        <v>8.3389601620526665E-2</v>
      </c>
      <c r="G167" s="700">
        <f>+F167-V171</f>
        <v>-6.1374254065003631E-3</v>
      </c>
      <c r="H167" s="374"/>
      <c r="I167" s="374"/>
      <c r="J167" s="375"/>
      <c r="K167" s="375"/>
      <c r="L167" s="375"/>
      <c r="M167" s="375"/>
      <c r="R167" s="709">
        <v>1</v>
      </c>
      <c r="S167" s="710">
        <f t="shared" si="23"/>
        <v>13</v>
      </c>
      <c r="T167" s="711">
        <f t="shared" si="23"/>
        <v>7</v>
      </c>
      <c r="U167" s="712">
        <f t="shared" si="25"/>
        <v>20</v>
      </c>
      <c r="V167" s="712">
        <f t="shared" si="24"/>
        <v>4</v>
      </c>
      <c r="W167" s="712">
        <f t="shared" si="24"/>
        <v>10</v>
      </c>
      <c r="X167" s="712">
        <f t="shared" si="24"/>
        <v>2</v>
      </c>
      <c r="Y167" s="712">
        <f t="shared" si="24"/>
        <v>11</v>
      </c>
      <c r="Z167" s="366"/>
      <c r="AB167" s="459"/>
      <c r="AC167" s="367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27</v>
      </c>
      <c r="B168" s="360">
        <f>W160</f>
        <v>3925.25</v>
      </c>
      <c r="C168" s="360"/>
      <c r="D168" s="360"/>
      <c r="E168" s="407"/>
      <c r="F168" s="699">
        <f t="shared" si="26"/>
        <v>0.18931465226198516</v>
      </c>
      <c r="G168" s="700">
        <f>+F168-W171</f>
        <v>-2.3523185575852701E-2</v>
      </c>
      <c r="H168" s="374"/>
      <c r="I168" s="374"/>
      <c r="J168" s="375"/>
      <c r="K168" s="375"/>
      <c r="L168" s="375"/>
      <c r="M168" s="375"/>
      <c r="R168" s="759" t="s">
        <v>320</v>
      </c>
      <c r="S168" s="714">
        <f>+SUMPRODUCT($R$164:$R$167,S164:S167)/S170</f>
        <v>0.61637931034482762</v>
      </c>
      <c r="T168" s="715">
        <f t="shared" ref="T168:W168" si="27">+SUMPRODUCT($R$164:$R$167,T164:T167)/T170</f>
        <v>0.67045454545454541</v>
      </c>
      <c r="U168" s="716">
        <f t="shared" si="27"/>
        <v>0.63124999999999998</v>
      </c>
      <c r="V168" s="716">
        <f>+SUMPRODUCT($R$164:$R$167,V164:V167)/V170</f>
        <v>0.50961538461538458</v>
      </c>
      <c r="W168" s="716">
        <f t="shared" si="27"/>
        <v>0.53508771929824561</v>
      </c>
      <c r="X168" s="716">
        <f>+SUMPRODUCT($R$164:$R$167,X164:X167)/X170</f>
        <v>0.46698113207547171</v>
      </c>
      <c r="Y168" s="716">
        <f>+SUMPRODUCT($R$164:$R$167,Y164:Y167)/Y170</f>
        <v>0.52307692307692311</v>
      </c>
      <c r="Z168" s="380"/>
      <c r="AB168" s="459"/>
      <c r="AC168" s="367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28</v>
      </c>
      <c r="B169" s="360">
        <f>X160</f>
        <v>4261.25</v>
      </c>
      <c r="C169" s="360"/>
      <c r="D169" s="360"/>
      <c r="E169" s="407"/>
      <c r="F169" s="699">
        <f t="shared" si="26"/>
        <v>0.20551991897366645</v>
      </c>
      <c r="G169" s="700">
        <f>+F169-X171</f>
        <v>3.8290189243936706E-2</v>
      </c>
      <c r="H169" s="374"/>
      <c r="I169" s="374"/>
      <c r="J169" s="375" t="s">
        <v>274</v>
      </c>
      <c r="K169" s="375"/>
      <c r="L169" s="375"/>
      <c r="M169" s="375"/>
      <c r="R169" s="759"/>
      <c r="S169" s="693">
        <f>+N160</f>
        <v>0.61637931034482762</v>
      </c>
      <c r="T169" s="694">
        <f>+O160</f>
        <v>0.67045454545454541</v>
      </c>
      <c r="U169" s="717">
        <f>+(S169*S170+T169*T170)/U170</f>
        <v>0.63124999999999998</v>
      </c>
      <c r="V169" s="717">
        <f>+P160</f>
        <v>0.50961538461538458</v>
      </c>
      <c r="W169" s="717">
        <f>+Q160</f>
        <v>0.55263157894736847</v>
      </c>
      <c r="X169" s="717">
        <f>+R160</f>
        <v>0.46698113207547171</v>
      </c>
      <c r="Y169" s="717">
        <f>+S160</f>
        <v>0.52307692307692311</v>
      </c>
      <c r="AB169" s="459"/>
      <c r="AC169" s="367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29</v>
      </c>
      <c r="B170" s="360">
        <f>Y160</f>
        <v>4585</v>
      </c>
      <c r="C170" s="360"/>
      <c r="D170" s="360"/>
      <c r="E170" s="407"/>
      <c r="F170" s="699">
        <f t="shared" si="26"/>
        <v>0.2211343686698177</v>
      </c>
      <c r="G170" s="700">
        <f>+F170-Y171</f>
        <v>-8.5953610599120434E-3</v>
      </c>
      <c r="H170" s="374"/>
      <c r="I170" s="374"/>
      <c r="J170" s="375"/>
      <c r="K170" s="375"/>
      <c r="L170" s="375"/>
      <c r="M170" s="375"/>
      <c r="Q170" s="697">
        <v>148</v>
      </c>
      <c r="R170" s="718" t="s">
        <v>272</v>
      </c>
      <c r="S170" s="719">
        <f>SUM(S164:S167)</f>
        <v>58</v>
      </c>
      <c r="T170" s="719">
        <f>SUM(T164:T167)</f>
        <v>22</v>
      </c>
      <c r="U170" s="720">
        <f>SUM(U164:U167)</f>
        <v>80</v>
      </c>
      <c r="V170" s="719">
        <f>SUM(V164:V167)</f>
        <v>26</v>
      </c>
      <c r="W170" s="719">
        <f t="shared" ref="W170" si="28">SUM(W164:W167)</f>
        <v>57</v>
      </c>
      <c r="X170" s="719">
        <f>SUM(X164:X167)</f>
        <v>53</v>
      </c>
      <c r="Y170" s="719">
        <f>SUM(Y164:Y167)</f>
        <v>65</v>
      </c>
      <c r="Z170" s="389"/>
      <c r="AB170" s="459"/>
      <c r="AC170" s="367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701" t="s">
        <v>30</v>
      </c>
      <c r="B171" s="702">
        <f>SUM(B166:B170)</f>
        <v>20734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L171" s="86"/>
      <c r="M171" s="107"/>
      <c r="Q171" s="393"/>
      <c r="R171" s="721" t="s">
        <v>273</v>
      </c>
      <c r="S171" s="695">
        <f>+(S169*S170)/$Q$170</f>
        <v>0.24155405405405406</v>
      </c>
      <c r="T171" s="696">
        <f t="shared" ref="T171:Y171" si="29">+(T169*T170)/$Q$170</f>
        <v>9.9662162162162157E-2</v>
      </c>
      <c r="U171" s="699">
        <f>+T171+S171</f>
        <v>0.34121621621621623</v>
      </c>
      <c r="V171" s="699">
        <f t="shared" si="29"/>
        <v>8.9527027027027029E-2</v>
      </c>
      <c r="W171" s="699">
        <f t="shared" si="29"/>
        <v>0.21283783783783786</v>
      </c>
      <c r="X171" s="699">
        <f t="shared" si="29"/>
        <v>0.16722972972972974</v>
      </c>
      <c r="Y171" s="699">
        <f t="shared" si="29"/>
        <v>0.22972972972972974</v>
      </c>
      <c r="Z171" s="397"/>
      <c r="AB171" s="459"/>
      <c r="AC171" s="398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399"/>
      <c r="F172" s="107"/>
      <c r="G172" s="107"/>
      <c r="H172" s="107"/>
      <c r="I172" s="107"/>
      <c r="J172" s="107"/>
      <c r="K172" s="107"/>
      <c r="L172" s="86"/>
      <c r="M172" s="107"/>
      <c r="Q172" s="735" t="s">
        <v>629</v>
      </c>
      <c r="R172" s="735"/>
      <c r="S172" s="735"/>
      <c r="T172" s="735"/>
      <c r="U172" s="781">
        <f>+U170/$Q$170</f>
        <v>0.54054054054054057</v>
      </c>
      <c r="V172" s="781">
        <f t="shared" ref="V172:Y172" si="30">+V170/$Q$170</f>
        <v>0.17567567567567569</v>
      </c>
      <c r="W172" s="781">
        <f t="shared" si="30"/>
        <v>0.38513513513513514</v>
      </c>
      <c r="X172" s="781">
        <f t="shared" si="30"/>
        <v>0.35810810810810811</v>
      </c>
      <c r="Y172" s="781">
        <f t="shared" si="30"/>
        <v>0.4391891891891892</v>
      </c>
      <c r="AB172" s="459"/>
      <c r="AC172" s="397"/>
      <c r="AD172" s="107"/>
      <c r="AE172" s="107"/>
      <c r="AF172" s="107"/>
      <c r="AG172" s="107"/>
      <c r="AH172" s="107"/>
      <c r="AI172" s="107"/>
      <c r="AJ172" s="107"/>
      <c r="AK172" s="107"/>
      <c r="AL172" s="324"/>
    </row>
    <row r="173" spans="1:38" ht="18.75">
      <c r="A173" s="324"/>
      <c r="F173" s="107"/>
      <c r="G173" s="107"/>
      <c r="H173" s="107"/>
      <c r="I173" s="107"/>
      <c r="J173" s="107"/>
      <c r="K173" s="107"/>
      <c r="L173" s="86"/>
      <c r="M173" s="107"/>
      <c r="N173" s="107"/>
      <c r="O173" s="107"/>
      <c r="P173" s="107"/>
      <c r="Q173" s="107"/>
      <c r="R173" s="107"/>
      <c r="S173" s="107"/>
      <c r="T173" s="107"/>
      <c r="V173" s="107"/>
      <c r="W173" s="107"/>
      <c r="X173" s="107"/>
      <c r="Y173" s="107"/>
      <c r="AC173" s="397"/>
      <c r="AD173" s="324"/>
      <c r="AE173" s="324"/>
      <c r="AF173" s="324"/>
      <c r="AG173" s="324"/>
      <c r="AH173" s="324"/>
      <c r="AI173" s="324"/>
      <c r="AJ173" s="324"/>
      <c r="AK173" s="324"/>
      <c r="AL173" s="107"/>
    </row>
    <row r="174" spans="1:38" ht="18.75">
      <c r="A174" s="397"/>
      <c r="B174" s="397"/>
      <c r="C174" s="397"/>
      <c r="D174" s="397"/>
      <c r="E174" s="86"/>
      <c r="F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D175" s="107"/>
      <c r="AE175" s="107"/>
      <c r="AF175" s="107"/>
      <c r="AG175" s="107"/>
      <c r="AH175" s="107"/>
      <c r="AI175" s="107"/>
      <c r="AJ175" s="107"/>
      <c r="AK175" s="107"/>
    </row>
  </sheetData>
  <autoFilter ref="A1:AA158" xr:uid="{E2ADE3E5-F384-4ACC-8B28-D4A0F67BAD9C}"/>
  <mergeCells count="6">
    <mergeCell ref="AE74:AF74"/>
    <mergeCell ref="AD21:AK21"/>
    <mergeCell ref="AD27:AK27"/>
    <mergeCell ref="AD38:AK38"/>
    <mergeCell ref="AD39:AK39"/>
    <mergeCell ref="AD33:AO33"/>
  </mergeCells>
  <conditionalFormatting sqref="I2:I158">
    <cfRule type="cellIs" dxfId="143" priority="1" operator="lessThan">
      <formula>7</formula>
    </cfRule>
    <cfRule type="cellIs" dxfId="142" priority="2" operator="between">
      <formula>14</formula>
      <formula>7</formula>
    </cfRule>
    <cfRule type="cellIs" dxfId="141" priority="3" operator="greaterThan">
      <formula>14</formula>
    </cfRule>
  </conditionalFormatting>
  <conditionalFormatting sqref="I160">
    <cfRule type="cellIs" dxfId="140" priority="4" operator="lessThan">
      <formula>7</formula>
    </cfRule>
    <cfRule type="cellIs" dxfId="139" priority="5" operator="between">
      <formula>14</formula>
      <formula>7</formula>
    </cfRule>
    <cfRule type="cellIs" dxfId="13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46F8-2864-4CFB-94E4-E2844B6FD78E}">
  <dimension ref="A1:BW177"/>
  <sheetViews>
    <sheetView zoomScale="85" zoomScaleNormal="85" workbookViewId="0">
      <pane xSplit="8" ySplit="5" topLeftCell="I1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46231</v>
      </c>
      <c r="I2" s="624">
        <f t="shared" ref="I2:I33" ca="1" si="2">+IF(A2=1,(+TODAY())-H2,"Sans objet")</f>
        <v>77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0</v>
      </c>
      <c r="X2" s="631">
        <f t="shared" ref="X2:X33" si="7">+$G2*R2</f>
        <v>70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28</v>
      </c>
      <c r="AE2" s="794">
        <v>0.22339999999999999</v>
      </c>
      <c r="AF2" s="795">
        <v>0.06</v>
      </c>
      <c r="AG2" s="764">
        <f>SUM(AE2:AF2)</f>
        <v>0.28339999999999999</v>
      </c>
      <c r="AH2" s="796">
        <v>7.0999999999999994E-2</v>
      </c>
      <c r="AI2" s="796">
        <v>0.20300000000000001</v>
      </c>
      <c r="AJ2" s="796">
        <v>0.182</v>
      </c>
      <c r="AK2" s="796">
        <v>0.26100000000000001</v>
      </c>
      <c r="AL2" s="602">
        <f>SUM(AG2:AK2)</f>
        <v>1.0004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46232</v>
      </c>
      <c r="I3" s="624">
        <f t="shared" ca="1" si="2"/>
        <v>76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29</v>
      </c>
      <c r="AE3" s="794">
        <v>0.19450000000000001</v>
      </c>
      <c r="AF3" s="795">
        <v>7.3999999999999996E-2</v>
      </c>
      <c r="AG3" s="764">
        <f>SUM(AE3:AF3)</f>
        <v>0.26850000000000002</v>
      </c>
      <c r="AH3" s="796">
        <v>8.2000000000000003E-2</v>
      </c>
      <c r="AI3" s="796">
        <v>0.21</v>
      </c>
      <c r="AJ3" s="796">
        <v>0.20799999999999999</v>
      </c>
      <c r="AK3" s="796">
        <v>0.23100000000000001</v>
      </c>
      <c r="AL3" s="602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46232</v>
      </c>
      <c r="I4" s="624">
        <f t="shared" ca="1" si="2"/>
        <v>76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30</v>
      </c>
      <c r="AE4" s="794">
        <v>0.214</v>
      </c>
      <c r="AF4" s="795">
        <v>8.6999999999999994E-2</v>
      </c>
      <c r="AG4" s="764">
        <f>SUM(AE4:AF4)</f>
        <v>0.30099999999999999</v>
      </c>
      <c r="AH4" s="796">
        <v>8.3000000000000004E-2</v>
      </c>
      <c r="AI4" s="796">
        <v>0.189</v>
      </c>
      <c r="AJ4" s="796">
        <v>0.20599999999999999</v>
      </c>
      <c r="AK4" s="796">
        <v>0.221</v>
      </c>
      <c r="AL4" s="602">
        <f>SUM(AG4:AK4)</f>
        <v>0.99999999999999989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46234</v>
      </c>
      <c r="I5" s="624">
        <f t="shared" ca="1" si="2"/>
        <v>74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31</v>
      </c>
      <c r="AE5" s="794">
        <v>0.22109999999999999</v>
      </c>
      <c r="AF5" s="795">
        <v>7.0999999999999994E-2</v>
      </c>
      <c r="AG5" s="764">
        <f>SUM(AE5:AF5)</f>
        <v>0.29209999999999997</v>
      </c>
      <c r="AH5" s="796">
        <v>8.5999999999999993E-2</v>
      </c>
      <c r="AI5" s="796">
        <v>0.19400000000000001</v>
      </c>
      <c r="AJ5" s="796">
        <v>0.189</v>
      </c>
      <c r="AK5" s="796">
        <v>0.24</v>
      </c>
      <c r="AL5" s="602">
        <f>SUM(AG5:AK5)</f>
        <v>1.0011000000000001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46231</v>
      </c>
      <c r="I6" s="624">
        <f t="shared" ca="1" si="2"/>
        <v>77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7.0999999999999952E-3</v>
      </c>
      <c r="AF6" s="603">
        <f t="shared" si="11"/>
        <v>-1.6E-2</v>
      </c>
      <c r="AG6" s="603">
        <f t="shared" si="11"/>
        <v>-8.900000000000019E-3</v>
      </c>
      <c r="AH6" s="603">
        <f t="shared" si="11"/>
        <v>2.9999999999999888E-3</v>
      </c>
      <c r="AI6" s="603">
        <f t="shared" si="11"/>
        <v>5.0000000000000044E-3</v>
      </c>
      <c r="AJ6" s="603">
        <f t="shared" si="11"/>
        <v>-1.6999999999999987E-2</v>
      </c>
      <c r="AK6" s="603">
        <f t="shared" si="11"/>
        <v>1.8999999999999989E-2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46231</v>
      </c>
      <c r="I7" s="624">
        <f t="shared" ca="1" si="2"/>
        <v>77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46234</v>
      </c>
      <c r="I8" s="624">
        <f t="shared" ca="1" si="2"/>
        <v>74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46234</v>
      </c>
      <c r="I9" s="624">
        <f t="shared" ca="1" si="2"/>
        <v>74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46231</v>
      </c>
      <c r="I10" s="624">
        <f t="shared" ca="1" si="2"/>
        <v>77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84</v>
      </c>
      <c r="Y10" s="745">
        <f t="shared" si="8"/>
        <v>0</v>
      </c>
      <c r="Z10" s="750">
        <f t="shared" si="9"/>
        <v>168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46234</v>
      </c>
      <c r="I11" s="624">
        <f t="shared" ca="1" si="2"/>
        <v>74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46233</v>
      </c>
      <c r="I12" s="624">
        <f t="shared" ca="1" si="2"/>
        <v>75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46232</v>
      </c>
      <c r="I13" s="624">
        <f t="shared" ca="1" si="2"/>
        <v>76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46234</v>
      </c>
      <c r="I14" s="624">
        <f t="shared" ca="1" si="2"/>
        <v>74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46232</v>
      </c>
      <c r="I15" s="624">
        <f t="shared" ca="1" si="2"/>
        <v>76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46231</v>
      </c>
      <c r="I16" s="624">
        <f t="shared" ca="1" si="2"/>
        <v>77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77</v>
      </c>
      <c r="Y16" s="745">
        <f t="shared" si="8"/>
        <v>0</v>
      </c>
      <c r="Z16" s="750">
        <f t="shared" si="9"/>
        <v>154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46232</v>
      </c>
      <c r="I17" s="624">
        <f t="shared" ca="1" si="2"/>
        <v>76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46232</v>
      </c>
      <c r="I18" s="624">
        <f t="shared" ca="1" si="2"/>
        <v>76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46232</v>
      </c>
      <c r="I19" s="624">
        <f t="shared" ca="1" si="2"/>
        <v>76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46232</v>
      </c>
      <c r="I20" s="624">
        <f t="shared" ca="1" si="2"/>
        <v>76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46232</v>
      </c>
      <c r="I21" s="624">
        <f t="shared" ca="1" si="2"/>
        <v>76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46231</v>
      </c>
      <c r="I22" s="624">
        <f t="shared" ca="1" si="2"/>
        <v>77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46231</v>
      </c>
      <c r="I23" s="624">
        <f t="shared" ca="1" si="2"/>
        <v>77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46234</v>
      </c>
      <c r="I24" s="624">
        <f t="shared" ca="1" si="2"/>
        <v>74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46231</v>
      </c>
      <c r="I25" s="624">
        <f t="shared" ca="1" si="2"/>
        <v>77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46233</v>
      </c>
      <c r="I27" s="624">
        <f t="shared" ca="1" si="2"/>
        <v>75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46231</v>
      </c>
      <c r="I28" s="624">
        <f t="shared" ca="1" si="2"/>
        <v>77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45.5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46232</v>
      </c>
      <c r="I29" s="624">
        <f t="shared" ca="1" si="2"/>
        <v>76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46232</v>
      </c>
      <c r="I30" s="624">
        <f t="shared" ca="1" si="2"/>
        <v>76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46232</v>
      </c>
      <c r="I31" s="624">
        <f t="shared" ca="1" si="2"/>
        <v>76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46232</v>
      </c>
      <c r="I32" s="624">
        <f t="shared" ca="1" si="2"/>
        <v>76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3"/>
        <v>94.5</v>
      </c>
      <c r="U32" s="631">
        <f t="shared" si="4"/>
        <v>0</v>
      </c>
      <c r="V32" s="631">
        <f t="shared" si="5"/>
        <v>31.5</v>
      </c>
      <c r="W32" s="640">
        <f t="shared" si="6"/>
        <v>0</v>
      </c>
      <c r="X32" s="640">
        <f t="shared" si="7"/>
        <v>0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46231</v>
      </c>
      <c r="I33" s="624">
        <f t="shared" ca="1" si="2"/>
        <v>77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1</v>
      </c>
      <c r="O33" s="471"/>
      <c r="P33" s="471"/>
      <c r="Q33" s="471"/>
      <c r="R33" s="471"/>
      <c r="S33" s="472"/>
      <c r="T33" s="630">
        <f t="shared" si="3"/>
        <v>238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0</v>
      </c>
      <c r="Y33" s="745">
        <f t="shared" si="8"/>
        <v>0</v>
      </c>
      <c r="Z33" s="750">
        <f t="shared" si="9"/>
        <v>238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ref="G34:G65" si="13">F34*7</f>
        <v>224</v>
      </c>
      <c r="H34" s="424">
        <v>46231</v>
      </c>
      <c r="I34" s="624">
        <f t="shared" ref="I34:I65" ca="1" si="14">+IF(A34=1,(+TODAY())-H34,"Sans objet")</f>
        <v>77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112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112</v>
      </c>
      <c r="Y34" s="745">
        <f t="shared" ref="Y34:Y65" si="20">+$G34*S34</f>
        <v>0</v>
      </c>
      <c r="Z34" s="750">
        <f t="shared" ref="Z34:Z65" si="21">SUM(T34:Y34)</f>
        <v>224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46234</v>
      </c>
      <c r="I35" s="624">
        <f t="shared" ca="1" si="14"/>
        <v>74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0.5</v>
      </c>
      <c r="O35" s="471"/>
      <c r="P35" s="471">
        <v>0.5</v>
      </c>
      <c r="Q35" s="471"/>
      <c r="R35" s="471"/>
      <c r="S35" s="472"/>
      <c r="T35" s="630">
        <f t="shared" si="15"/>
        <v>77</v>
      </c>
      <c r="U35" s="631">
        <f t="shared" si="16"/>
        <v>0</v>
      </c>
      <c r="V35" s="631">
        <f t="shared" si="17"/>
        <v>77</v>
      </c>
      <c r="W35" s="640">
        <f t="shared" si="18"/>
        <v>0</v>
      </c>
      <c r="X35" s="640">
        <f t="shared" si="19"/>
        <v>0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46231</v>
      </c>
      <c r="I36" s="624">
        <f t="shared" ca="1" si="14"/>
        <v>77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20</v>
      </c>
      <c r="G37" s="622">
        <f t="shared" si="13"/>
        <v>140</v>
      </c>
      <c r="H37" s="424">
        <v>46231</v>
      </c>
      <c r="I37" s="624">
        <f t="shared" ca="1" si="14"/>
        <v>77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140</v>
      </c>
      <c r="Z37" s="750">
        <f t="shared" si="21"/>
        <v>140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46233</v>
      </c>
      <c r="I38" s="624">
        <f t="shared" ca="1" si="14"/>
        <v>75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46234</v>
      </c>
      <c r="I39" s="624">
        <f t="shared" ca="1" si="14"/>
        <v>74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46234</v>
      </c>
      <c r="I40" s="624">
        <f t="shared" ca="1" si="14"/>
        <v>74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46232</v>
      </c>
      <c r="I41" s="624">
        <f t="shared" ca="1" si="14"/>
        <v>76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46233</v>
      </c>
      <c r="I42" s="624">
        <f t="shared" ca="1" si="14"/>
        <v>75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46233</v>
      </c>
      <c r="I43" s="624">
        <f t="shared" ca="1" si="14"/>
        <v>75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161</v>
      </c>
      <c r="W43" s="640">
        <f t="shared" si="18"/>
        <v>0</v>
      </c>
      <c r="X43" s="640">
        <f t="shared" si="19"/>
        <v>0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46231</v>
      </c>
      <c r="I44" s="624">
        <f t="shared" ca="1" si="14"/>
        <v>77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46231</v>
      </c>
      <c r="I45" s="624">
        <f t="shared" ca="1" si="14"/>
        <v>77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15"/>
        <v>35</v>
      </c>
      <c r="U45" s="631">
        <f t="shared" si="16"/>
        <v>0</v>
      </c>
      <c r="V45" s="631">
        <f t="shared" si="17"/>
        <v>0</v>
      </c>
      <c r="W45" s="640">
        <f t="shared" si="18"/>
        <v>70</v>
      </c>
      <c r="X45" s="640">
        <f t="shared" si="19"/>
        <v>0</v>
      </c>
      <c r="Y45" s="745">
        <f t="shared" si="20"/>
        <v>35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46231</v>
      </c>
      <c r="I46" s="624">
        <f t="shared" ca="1" si="14"/>
        <v>77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46233</v>
      </c>
      <c r="I47" s="624">
        <f t="shared" ca="1" si="14"/>
        <v>75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46233</v>
      </c>
      <c r="I48" s="624">
        <f t="shared" ca="1" si="14"/>
        <v>75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46232</v>
      </c>
      <c r="I49" s="624">
        <f t="shared" ca="1" si="14"/>
        <v>76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42</v>
      </c>
      <c r="X49" s="640">
        <f t="shared" si="19"/>
        <v>0</v>
      </c>
      <c r="Y49" s="745">
        <f t="shared" si="20"/>
        <v>42</v>
      </c>
      <c r="Z49" s="750">
        <f t="shared" si="21"/>
        <v>84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46234</v>
      </c>
      <c r="I50" s="624">
        <f t="shared" ca="1" si="14"/>
        <v>74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46231</v>
      </c>
      <c r="I51" s="624">
        <f t="shared" ca="1" si="14"/>
        <v>77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46231</v>
      </c>
      <c r="I52" s="624">
        <f t="shared" ca="1" si="14"/>
        <v>77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175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46231</v>
      </c>
      <c r="I54" s="624">
        <f t="shared" ca="1" si="14"/>
        <v>77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46232</v>
      </c>
      <c r="I55" s="624">
        <f t="shared" ca="1" si="14"/>
        <v>76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/>
      <c r="P55" s="471"/>
      <c r="Q55" s="471">
        <v>0.5</v>
      </c>
      <c r="R55" s="471"/>
      <c r="S55" s="472">
        <v>0.5</v>
      </c>
      <c r="T55" s="630">
        <f t="shared" si="15"/>
        <v>0</v>
      </c>
      <c r="U55" s="631">
        <f t="shared" si="16"/>
        <v>0</v>
      </c>
      <c r="V55" s="631">
        <f t="shared" si="17"/>
        <v>0</v>
      </c>
      <c r="W55" s="640">
        <f t="shared" si="18"/>
        <v>105</v>
      </c>
      <c r="X55" s="640">
        <f t="shared" si="19"/>
        <v>0</v>
      </c>
      <c r="Y55" s="745">
        <f t="shared" si="20"/>
        <v>105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46231</v>
      </c>
      <c r="I56" s="624">
        <f t="shared" ca="1" si="14"/>
        <v>77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0.25</v>
      </c>
      <c r="R56" s="471"/>
      <c r="S56" s="472">
        <v>0.25</v>
      </c>
      <c r="T56" s="630">
        <f t="shared" si="15"/>
        <v>0</v>
      </c>
      <c r="U56" s="631">
        <f t="shared" si="16"/>
        <v>105</v>
      </c>
      <c r="V56" s="631">
        <f t="shared" si="17"/>
        <v>0</v>
      </c>
      <c r="W56" s="640">
        <f t="shared" si="18"/>
        <v>52.5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46232</v>
      </c>
      <c r="I57" s="624">
        <f t="shared" ca="1" si="14"/>
        <v>76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0.25</v>
      </c>
      <c r="R57" s="471">
        <v>0.5</v>
      </c>
      <c r="S57" s="472">
        <v>0.25</v>
      </c>
      <c r="T57" s="630">
        <f t="shared" si="15"/>
        <v>0</v>
      </c>
      <c r="U57" s="631">
        <f t="shared" si="16"/>
        <v>0</v>
      </c>
      <c r="V57" s="631">
        <f t="shared" si="17"/>
        <v>0</v>
      </c>
      <c r="W57" s="640">
        <f t="shared" si="18"/>
        <v>63</v>
      </c>
      <c r="X57" s="640">
        <f t="shared" si="19"/>
        <v>126</v>
      </c>
      <c r="Y57" s="745">
        <f t="shared" si="20"/>
        <v>63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46232</v>
      </c>
      <c r="I58" s="624">
        <f t="shared" ca="1" si="14"/>
        <v>76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46232</v>
      </c>
      <c r="I59" s="624">
        <f t="shared" ca="1" si="14"/>
        <v>76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46232</v>
      </c>
      <c r="I60" s="624">
        <f t="shared" ca="1" si="14"/>
        <v>76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46232</v>
      </c>
      <c r="I61" s="624">
        <f t="shared" ca="1" si="14"/>
        <v>76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77</v>
      </c>
      <c r="W61" s="640">
        <f t="shared" si="18"/>
        <v>0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46233</v>
      </c>
      <c r="I62" s="624">
        <f t="shared" ca="1" si="14"/>
        <v>75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46232</v>
      </c>
      <c r="I63" s="624">
        <f t="shared" ca="1" si="14"/>
        <v>76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>
        <v>0.25</v>
      </c>
      <c r="O63" s="471"/>
      <c r="P63" s="471">
        <v>0.25</v>
      </c>
      <c r="Q63" s="471"/>
      <c r="R63" s="471"/>
      <c r="S63" s="472">
        <v>0.5</v>
      </c>
      <c r="T63" s="630">
        <f t="shared" si="15"/>
        <v>45.5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46233</v>
      </c>
      <c r="I64" s="624">
        <f t="shared" ca="1" si="14"/>
        <v>75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22</v>
      </c>
      <c r="G65" s="622">
        <f t="shared" si="13"/>
        <v>154</v>
      </c>
      <c r="H65" s="424">
        <v>46231</v>
      </c>
      <c r="I65" s="624">
        <f t="shared" ca="1" si="14"/>
        <v>77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77</v>
      </c>
      <c r="X65" s="640">
        <f t="shared" si="19"/>
        <v>0</v>
      </c>
      <c r="Y65" s="745">
        <f t="shared" si="20"/>
        <v>77</v>
      </c>
      <c r="Z65" s="750">
        <f t="shared" si="21"/>
        <v>154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46232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24"/>
        <v>140</v>
      </c>
      <c r="H67" s="424">
        <v>46231</v>
      </c>
      <c r="I67" s="624">
        <f t="shared" ref="I67:I98" ca="1" si="33">+IF(A67=1,(+TODAY())-H67,"Sans objet")</f>
        <v>77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70</v>
      </c>
      <c r="X67" s="640">
        <f t="shared" si="29"/>
        <v>0</v>
      </c>
      <c r="Y67" s="745">
        <f t="shared" si="30"/>
        <v>70</v>
      </c>
      <c r="Z67" s="750">
        <f t="shared" si="31"/>
        <v>140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46232</v>
      </c>
      <c r="I68" s="624">
        <f t="shared" ca="1" si="33"/>
        <v>76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91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91</v>
      </c>
      <c r="Y68" s="745">
        <f t="shared" si="30"/>
        <v>0</v>
      </c>
      <c r="Z68" s="750">
        <f t="shared" si="31"/>
        <v>182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46234</v>
      </c>
      <c r="I69" s="624">
        <f t="shared" ca="1" si="33"/>
        <v>74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46232</v>
      </c>
      <c r="I70" s="624">
        <f t="shared" ca="1" si="33"/>
        <v>76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46233</v>
      </c>
      <c r="I71" s="624">
        <f t="shared" ca="1" si="33"/>
        <v>75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25"/>
        <v>0</v>
      </c>
      <c r="U71" s="640">
        <f t="shared" si="26"/>
        <v>119</v>
      </c>
      <c r="V71" s="640">
        <f t="shared" si="27"/>
        <v>0</v>
      </c>
      <c r="W71" s="640">
        <f t="shared" si="28"/>
        <v>0</v>
      </c>
      <c r="X71" s="640">
        <f t="shared" si="29"/>
        <v>119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46233</v>
      </c>
      <c r="I72" s="624">
        <f t="shared" ca="1" si="33"/>
        <v>75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46232</v>
      </c>
      <c r="I73" s="624">
        <f t="shared" ca="1" si="33"/>
        <v>76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77</v>
      </c>
      <c r="X73" s="640">
        <f t="shared" si="29"/>
        <v>0</v>
      </c>
      <c r="Y73" s="745">
        <f t="shared" si="30"/>
        <v>0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623">
        <v>46233</v>
      </c>
      <c r="I74" s="624">
        <f t="shared" ca="1" si="33"/>
        <v>75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38.5</v>
      </c>
      <c r="X74" s="640">
        <f t="shared" si="29"/>
        <v>0</v>
      </c>
      <c r="Y74" s="745">
        <f t="shared" si="30"/>
        <v>38.5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623">
        <v>46233</v>
      </c>
      <c r="I75" s="624">
        <f t="shared" ca="1" si="33"/>
        <v>75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45.5</v>
      </c>
      <c r="X75" s="640">
        <f t="shared" si="29"/>
        <v>0</v>
      </c>
      <c r="Y75" s="745">
        <f t="shared" si="30"/>
        <v>45.5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623">
        <v>46233</v>
      </c>
      <c r="I76" s="624">
        <f t="shared" ca="1" si="33"/>
        <v>75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38.5</v>
      </c>
      <c r="X76" s="640">
        <f t="shared" si="29"/>
        <v>0</v>
      </c>
      <c r="Y76" s="745">
        <f t="shared" si="30"/>
        <v>38.5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623">
        <v>46233</v>
      </c>
      <c r="I77" s="624">
        <f t="shared" ca="1" si="33"/>
        <v>75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175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46231</v>
      </c>
      <c r="I79" s="624">
        <f t="shared" ca="1" si="33"/>
        <v>77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46231</v>
      </c>
      <c r="I80" s="624">
        <f t="shared" ca="1" si="33"/>
        <v>77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46233</v>
      </c>
      <c r="I81" s="624">
        <f t="shared" ca="1" si="33"/>
        <v>75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46232</v>
      </c>
      <c r="I82" s="624">
        <f t="shared" ca="1" si="33"/>
        <v>76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46231</v>
      </c>
      <c r="I83" s="624">
        <f t="shared" ca="1" si="33"/>
        <v>77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46232</v>
      </c>
      <c r="I84" s="624">
        <f t="shared" ca="1" si="33"/>
        <v>76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0.25</v>
      </c>
      <c r="S84" s="472">
        <v>0.25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91</v>
      </c>
      <c r="X84" s="640">
        <f t="shared" si="29"/>
        <v>45.5</v>
      </c>
      <c r="Y84" s="745">
        <f t="shared" si="30"/>
        <v>45.5</v>
      </c>
      <c r="Z84" s="750">
        <f t="shared" si="31"/>
        <v>182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46231</v>
      </c>
      <c r="I85" s="624">
        <f t="shared" ca="1" si="33"/>
        <v>77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46231</v>
      </c>
      <c r="I86" s="624">
        <f t="shared" ca="1" si="33"/>
        <v>77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46231</v>
      </c>
      <c r="I87" s="624">
        <f t="shared" ca="1" si="33"/>
        <v>77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0</v>
      </c>
      <c r="X87" s="640">
        <f t="shared" si="29"/>
        <v>84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46231</v>
      </c>
      <c r="I88" s="624">
        <f t="shared" ca="1" si="33"/>
        <v>77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46232</v>
      </c>
      <c r="I89" s="624">
        <f t="shared" ca="1" si="33"/>
        <v>76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46231</v>
      </c>
      <c r="I90" s="624">
        <f t="shared" ca="1" si="33"/>
        <v>77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0</v>
      </c>
      <c r="X90" s="640">
        <f t="shared" si="29"/>
        <v>84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46233</v>
      </c>
      <c r="I91" s="624">
        <f t="shared" ca="1" si="33"/>
        <v>75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74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46233</v>
      </c>
      <c r="I93" s="624">
        <f t="shared" ca="1" si="33"/>
        <v>75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25"/>
        <v>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70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46234</v>
      </c>
      <c r="I94" s="624">
        <f t="shared" ca="1" si="33"/>
        <v>74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46233</v>
      </c>
      <c r="I95" s="624">
        <f t="shared" ca="1" si="33"/>
        <v>75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46231</v>
      </c>
      <c r="I96" s="624">
        <f t="shared" ca="1" si="33"/>
        <v>77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623">
        <v>46233</v>
      </c>
      <c r="I97" s="624">
        <f t="shared" ca="1" si="33"/>
        <v>75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46232</v>
      </c>
      <c r="I98" s="624">
        <f t="shared" ca="1" si="33"/>
        <v>76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17.5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46232</v>
      </c>
      <c r="I99" s="624">
        <f t="shared" ref="I99:I130" ca="1" si="44">+IF(A99=1,(+TODAY())-H99,"Sans objet")</f>
        <v>76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14</v>
      </c>
      <c r="X99" s="640">
        <f t="shared" si="40"/>
        <v>0</v>
      </c>
      <c r="Y99" s="745">
        <f t="shared" si="41"/>
        <v>14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46234</v>
      </c>
      <c r="I100" s="624">
        <f t="shared" ca="1" si="44"/>
        <v>74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46234</v>
      </c>
      <c r="I101" s="624">
        <f t="shared" ca="1" si="44"/>
        <v>74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0.5</v>
      </c>
      <c r="R101" s="471"/>
      <c r="S101" s="472"/>
      <c r="T101" s="630">
        <f t="shared" si="36"/>
        <v>0</v>
      </c>
      <c r="U101" s="631">
        <f t="shared" si="37"/>
        <v>168</v>
      </c>
      <c r="V101" s="631">
        <f t="shared" si="38"/>
        <v>0</v>
      </c>
      <c r="W101" s="640">
        <f t="shared" si="39"/>
        <v>168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46234</v>
      </c>
      <c r="I102" s="624">
        <f t="shared" ca="1" si="44"/>
        <v>74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46232</v>
      </c>
      <c r="I103" s="624">
        <f t="shared" ca="1" si="44"/>
        <v>76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46231</v>
      </c>
      <c r="I104" s="624">
        <f t="shared" ca="1" si="44"/>
        <v>77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0.5</v>
      </c>
      <c r="R104" s="471"/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46233</v>
      </c>
      <c r="I105" s="624">
        <f t="shared" ca="1" si="44"/>
        <v>75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46233</v>
      </c>
      <c r="I106" s="624">
        <f t="shared" ca="1" si="44"/>
        <v>75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36"/>
        <v>0</v>
      </c>
      <c r="U106" s="640">
        <f t="shared" si="37"/>
        <v>105</v>
      </c>
      <c r="V106" s="640">
        <f t="shared" si="38"/>
        <v>0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46234</v>
      </c>
      <c r="I107" s="624">
        <f t="shared" ca="1" si="44"/>
        <v>74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46232</v>
      </c>
      <c r="I108" s="624">
        <f t="shared" ca="1" si="44"/>
        <v>76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46234</v>
      </c>
      <c r="I109" s="624">
        <f t="shared" ca="1" si="44"/>
        <v>74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49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46231</v>
      </c>
      <c r="I110" s="624">
        <f t="shared" ca="1" si="44"/>
        <v>77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46232</v>
      </c>
      <c r="I111" s="624">
        <f t="shared" ca="1" si="44"/>
        <v>76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46233</v>
      </c>
      <c r="I112" s="624">
        <f t="shared" ca="1" si="44"/>
        <v>75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46233</v>
      </c>
      <c r="I113" s="624">
        <f t="shared" ca="1" si="44"/>
        <v>75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>
        <v>0.25</v>
      </c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35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46234</v>
      </c>
      <c r="I114" s="624">
        <f t="shared" ca="1" si="44"/>
        <v>74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46232</v>
      </c>
      <c r="I115" s="624">
        <f t="shared" ca="1" si="44"/>
        <v>76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0.25</v>
      </c>
      <c r="R115" s="471">
        <v>0.25</v>
      </c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73.5</v>
      </c>
      <c r="X115" s="640">
        <f t="shared" si="40"/>
        <v>73.5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46231</v>
      </c>
      <c r="I116" s="624">
        <f t="shared" ca="1" si="44"/>
        <v>77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46232</v>
      </c>
      <c r="I117" s="624">
        <f t="shared" ca="1" si="44"/>
        <v>76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46231</v>
      </c>
      <c r="I118" s="624">
        <f t="shared" ca="1" si="44"/>
        <v>77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46231</v>
      </c>
      <c r="I119" s="624">
        <f t="shared" ca="1" si="44"/>
        <v>77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46233</v>
      </c>
      <c r="I120" s="624">
        <f t="shared" ca="1" si="44"/>
        <v>75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36"/>
        <v>0</v>
      </c>
      <c r="U120" s="631">
        <f t="shared" si="37"/>
        <v>84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42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46233</v>
      </c>
      <c r="I121" s="624">
        <f t="shared" ca="1" si="44"/>
        <v>75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36"/>
        <v>0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56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46233</v>
      </c>
      <c r="I122" s="624">
        <f t="shared" ca="1" si="44"/>
        <v>75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46232</v>
      </c>
      <c r="I123" s="624">
        <f t="shared" ca="1" si="44"/>
        <v>76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46231</v>
      </c>
      <c r="I124" s="624">
        <f t="shared" ca="1" si="44"/>
        <v>77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46231</v>
      </c>
      <c r="I125" s="624">
        <f t="shared" ca="1" si="44"/>
        <v>77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46234</v>
      </c>
      <c r="I126" s="624">
        <f t="shared" ca="1" si="44"/>
        <v>74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46232</v>
      </c>
      <c r="I127" s="624">
        <f t="shared" ca="1" si="44"/>
        <v>76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46231</v>
      </c>
      <c r="I128" s="624">
        <f t="shared" ca="1" si="44"/>
        <v>77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46233</v>
      </c>
      <c r="I129" s="624">
        <f t="shared" ca="1" si="44"/>
        <v>75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46232</v>
      </c>
      <c r="I130" s="624">
        <f t="shared" ca="1" si="44"/>
        <v>76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46231</v>
      </c>
      <c r="I131" s="624">
        <f t="shared" ref="I131:I158" ca="1" si="55">+IF(A131=1,(+TODAY())-H131,"Sans objet")</f>
        <v>77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0</v>
      </c>
      <c r="X131" s="640">
        <f t="shared" si="51"/>
        <v>63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46234</v>
      </c>
      <c r="I132" s="624">
        <f t="shared" ca="1" si="55"/>
        <v>74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46231</v>
      </c>
      <c r="I133" s="624">
        <f t="shared" ca="1" si="55"/>
        <v>77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7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7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46234</v>
      </c>
      <c r="I134" s="674">
        <f t="shared" ca="1" si="55"/>
        <v>74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46231</v>
      </c>
      <c r="I135" s="624">
        <f t="shared" ca="1" si="55"/>
        <v>77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46234</v>
      </c>
      <c r="I136" s="624">
        <f t="shared" ca="1" si="55"/>
        <v>74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47"/>
        <v>0</v>
      </c>
      <c r="U136" s="631">
        <f t="shared" si="48"/>
        <v>0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35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46232</v>
      </c>
      <c r="I137" s="624">
        <f t="shared" ca="1" si="55"/>
        <v>76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46231</v>
      </c>
      <c r="I138" s="624">
        <f t="shared" ca="1" si="55"/>
        <v>77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46231</v>
      </c>
      <c r="I139" s="624">
        <f t="shared" ca="1" si="55"/>
        <v>77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46232</v>
      </c>
      <c r="I140" s="624">
        <f t="shared" ca="1" si="55"/>
        <v>76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46233</v>
      </c>
      <c r="I141" s="624">
        <f t="shared" ca="1" si="55"/>
        <v>75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46231</v>
      </c>
      <c r="I142" s="624">
        <f t="shared" ca="1" si="55"/>
        <v>77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46233</v>
      </c>
      <c r="I143" s="624">
        <f t="shared" ca="1" si="55"/>
        <v>75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47"/>
        <v>0</v>
      </c>
      <c r="U143" s="631">
        <f t="shared" si="48"/>
        <v>28</v>
      </c>
      <c r="V143" s="631">
        <f t="shared" si="49"/>
        <v>0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46234</v>
      </c>
      <c r="I144" s="624">
        <f t="shared" ca="1" si="55"/>
        <v>74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46234</v>
      </c>
      <c r="I145" s="624">
        <f t="shared" ca="1" si="55"/>
        <v>74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47"/>
        <v>0</v>
      </c>
      <c r="U145" s="631">
        <f t="shared" si="48"/>
        <v>17.5</v>
      </c>
      <c r="V145" s="631">
        <f t="shared" si="49"/>
        <v>0</v>
      </c>
      <c r="W145" s="678">
        <f t="shared" si="50"/>
        <v>0</v>
      </c>
      <c r="X145" s="678">
        <f t="shared" si="51"/>
        <v>17.5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46231</v>
      </c>
      <c r="I146" s="624">
        <f t="shared" ca="1" si="55"/>
        <v>77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>
        <v>1</v>
      </c>
      <c r="Q146" s="676"/>
      <c r="R146" s="676"/>
      <c r="S146" s="677"/>
      <c r="T146" s="630">
        <f t="shared" si="47"/>
        <v>0</v>
      </c>
      <c r="U146" s="631">
        <f t="shared" si="48"/>
        <v>0</v>
      </c>
      <c r="V146" s="631">
        <f t="shared" si="49"/>
        <v>21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21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46232</v>
      </c>
      <c r="I147" s="624">
        <f t="shared" ca="1" si="55"/>
        <v>76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>
        <v>0.5</v>
      </c>
      <c r="P147" s="471"/>
      <c r="Q147" s="471"/>
      <c r="R147" s="471"/>
      <c r="S147" s="472">
        <v>0.5</v>
      </c>
      <c r="T147" s="630">
        <f t="shared" si="47"/>
        <v>0</v>
      </c>
      <c r="U147" s="631">
        <f t="shared" si="48"/>
        <v>17.5</v>
      </c>
      <c r="V147" s="631">
        <f t="shared" si="49"/>
        <v>0</v>
      </c>
      <c r="W147" s="640">
        <f t="shared" si="50"/>
        <v>0</v>
      </c>
      <c r="X147" s="640">
        <f t="shared" si="51"/>
        <v>0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46232</v>
      </c>
      <c r="I148" s="624">
        <f t="shared" ca="1" si="55"/>
        <v>76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46204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623">
        <v>46234</v>
      </c>
      <c r="I150" s="624">
        <f t="shared" ca="1" si="55"/>
        <v>74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623">
        <v>46234</v>
      </c>
      <c r="I151" s="624">
        <f t="shared" ca="1" si="55"/>
        <v>74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46233</v>
      </c>
      <c r="I152" s="624">
        <f t="shared" ca="1" si="55"/>
        <v>75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1</v>
      </c>
      <c r="P152" s="676"/>
      <c r="Q152" s="676"/>
      <c r="R152" s="676"/>
      <c r="S152" s="677"/>
      <c r="T152" s="752">
        <f t="shared" si="47"/>
        <v>0</v>
      </c>
      <c r="U152" s="631">
        <f t="shared" si="48"/>
        <v>140</v>
      </c>
      <c r="V152" s="631">
        <f t="shared" si="49"/>
        <v>0</v>
      </c>
      <c r="W152" s="678">
        <f t="shared" si="50"/>
        <v>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46233</v>
      </c>
      <c r="I153" s="624">
        <f t="shared" ca="1" si="55"/>
        <v>75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8</v>
      </c>
      <c r="G154" s="622">
        <f t="shared" si="46"/>
        <v>56</v>
      </c>
      <c r="H154" s="424">
        <v>46231</v>
      </c>
      <c r="I154" s="624">
        <f t="shared" ca="1" si="55"/>
        <v>77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56</v>
      </c>
      <c r="X154" s="640">
        <f t="shared" si="51"/>
        <v>0</v>
      </c>
      <c r="Y154" s="745">
        <f t="shared" si="52"/>
        <v>0</v>
      </c>
      <c r="Z154" s="750">
        <f t="shared" si="53"/>
        <v>56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46231</v>
      </c>
      <c r="I155" s="624">
        <f t="shared" ca="1" si="55"/>
        <v>77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46231</v>
      </c>
      <c r="I156" s="624">
        <f t="shared" ca="1" si="55"/>
        <v>77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/>
      <c r="R156" s="676"/>
      <c r="S156" s="677">
        <v>0.5</v>
      </c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63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46231</v>
      </c>
      <c r="I157" s="624">
        <f t="shared" ca="1" si="55"/>
        <v>77</v>
      </c>
      <c r="J157" s="625">
        <v>1</v>
      </c>
      <c r="K157" s="625"/>
      <c r="L157" s="625"/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46234</v>
      </c>
      <c r="I158" s="624">
        <f t="shared" ca="1" si="55"/>
        <v>74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2940</v>
      </c>
      <c r="G162" s="456">
        <f>SUBTOTAL(9,G2:G161)</f>
        <v>20580</v>
      </c>
      <c r="H162" s="343"/>
      <c r="I162" s="806">
        <f ca="1">(SUBTOTAL(9,I2:I161))/A162</f>
        <v>76.554838709677426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0.63636363636363635</v>
      </c>
      <c r="P162" s="347">
        <f>(SUBTOTAL(9,P2:P161))/V$172</f>
        <v>0.5089285714285714</v>
      </c>
      <c r="Q162" s="347">
        <f>(SUBTOTAL(9,Q2:Q161))/W$172</f>
        <v>0.51209677419354838</v>
      </c>
      <c r="R162" s="347">
        <f>(SUBTOTAL(9,R2:R161))/X$172</f>
        <v>0.47</v>
      </c>
      <c r="S162" s="348">
        <f>(SUBTOTAL(9,S2:S161))/Y$172</f>
        <v>0.52536231884057971</v>
      </c>
      <c r="T162" s="457">
        <f t="shared" ref="T162:Y162" si="57">SUBTOTAL(9,T2:T161)</f>
        <v>4550</v>
      </c>
      <c r="U162" s="753">
        <f t="shared" si="57"/>
        <v>1456</v>
      </c>
      <c r="V162" s="753">
        <f t="shared" si="57"/>
        <v>1760.5</v>
      </c>
      <c r="W162" s="753">
        <f t="shared" si="57"/>
        <v>3988.25</v>
      </c>
      <c r="X162" s="753">
        <f t="shared" si="57"/>
        <v>3883.25</v>
      </c>
      <c r="Y162" s="754">
        <f t="shared" si="57"/>
        <v>4942</v>
      </c>
      <c r="Z162" s="751">
        <f>SUM(T162:Y162)</f>
        <v>20580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0.22108843537414966</v>
      </c>
      <c r="U163" s="808">
        <f>U162/G162</f>
        <v>7.0748299319727898E-2</v>
      </c>
      <c r="V163" s="808">
        <f>V162/G162</f>
        <v>8.5544217687074833E-2</v>
      </c>
      <c r="W163" s="808">
        <f>W162/G162</f>
        <v>0.19379251700680272</v>
      </c>
      <c r="X163" s="808">
        <f>X162/G162</f>
        <v>0.18869047619047619</v>
      </c>
      <c r="Y163" s="808">
        <f>Y162/G162</f>
        <v>0.24013605442176872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4550</v>
      </c>
      <c r="C166" s="360"/>
      <c r="D166" s="360"/>
      <c r="E166" s="407"/>
      <c r="F166" s="813">
        <f t="shared" ref="F166:F172" si="58">B166/$G$162</f>
        <v>0.22108843537414966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6</v>
      </c>
      <c r="T166" s="711">
        <f t="shared" si="59"/>
        <v>0</v>
      </c>
      <c r="U166" s="712">
        <f>+S166+T166</f>
        <v>6</v>
      </c>
      <c r="V166" s="712">
        <f t="shared" ref="V166:Y169" si="60">+SUMIF(P$2:P$161,$R166,$A$2:$A$161)</f>
        <v>9</v>
      </c>
      <c r="W166" s="712">
        <f t="shared" si="60"/>
        <v>17</v>
      </c>
      <c r="X166" s="712">
        <f t="shared" si="60"/>
        <v>10</v>
      </c>
      <c r="Y166" s="712">
        <f t="shared" si="60"/>
        <v>15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1456</v>
      </c>
      <c r="C167" s="369"/>
      <c r="D167" s="369"/>
      <c r="E167" s="408"/>
      <c r="F167" s="816">
        <f t="shared" si="58"/>
        <v>7.0748299319727898E-2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16</v>
      </c>
      <c r="U167" s="712">
        <f>+S167+T167</f>
        <v>52</v>
      </c>
      <c r="V167" s="712">
        <f t="shared" si="60"/>
        <v>14</v>
      </c>
      <c r="W167" s="712">
        <f t="shared" si="60"/>
        <v>37</v>
      </c>
      <c r="X167" s="712">
        <f t="shared" si="60"/>
        <v>38</v>
      </c>
      <c r="Y167" s="712">
        <f t="shared" si="60"/>
        <v>43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6006</v>
      </c>
      <c r="C168" s="360"/>
      <c r="D168" s="360"/>
      <c r="E168" s="407"/>
      <c r="F168" s="699">
        <f t="shared" si="58"/>
        <v>0.29183673469387755</v>
      </c>
      <c r="G168" s="700">
        <f>+F168-U173</f>
        <v>-4.7690292333149475E-2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5</v>
      </c>
      <c r="T168" s="711">
        <f t="shared" si="59"/>
        <v>0</v>
      </c>
      <c r="U168" s="712">
        <f>+S168+T168</f>
        <v>5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0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1760.5</v>
      </c>
      <c r="C169" s="360"/>
      <c r="D169" s="360"/>
      <c r="E169" s="407"/>
      <c r="F169" s="699">
        <f t="shared" si="58"/>
        <v>8.5544217687074833E-2</v>
      </c>
      <c r="G169" s="700">
        <f>+F169-V173</f>
        <v>-1.0739566096708952E-2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13</v>
      </c>
      <c r="T169" s="711">
        <f t="shared" si="59"/>
        <v>6</v>
      </c>
      <c r="U169" s="712">
        <f>+S169+T169</f>
        <v>19</v>
      </c>
      <c r="V169" s="712">
        <f t="shared" si="60"/>
        <v>5</v>
      </c>
      <c r="W169" s="712">
        <f t="shared" si="60"/>
        <v>8</v>
      </c>
      <c r="X169" s="712">
        <f t="shared" si="60"/>
        <v>2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3988.25</v>
      </c>
      <c r="C170" s="360"/>
      <c r="D170" s="360"/>
      <c r="E170" s="407"/>
      <c r="F170" s="699">
        <f t="shared" si="58"/>
        <v>0.19379251700680272</v>
      </c>
      <c r="G170" s="700">
        <f>+F170-W173</f>
        <v>-2.0734510020224306E-2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0.63636363636363635</v>
      </c>
      <c r="U170" s="716">
        <f t="shared" si="61"/>
        <v>0.61280487804878048</v>
      </c>
      <c r="V170" s="716">
        <f t="shared" si="61"/>
        <v>0.5089285714285714</v>
      </c>
      <c r="W170" s="716">
        <f t="shared" si="61"/>
        <v>0.49596774193548387</v>
      </c>
      <c r="X170" s="716">
        <f t="shared" si="61"/>
        <v>0.47</v>
      </c>
      <c r="Y170" s="716">
        <f t="shared" si="61"/>
        <v>0.52536231884057971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0.18869047619047619</v>
      </c>
      <c r="G171" s="700">
        <f>+F171-X173</f>
        <v>2.9906692406692414E-2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0.63636363636363635</v>
      </c>
      <c r="U171" s="717">
        <f>+(S171*S172+T171*T172)/U172</f>
        <v>0.61280487804878048</v>
      </c>
      <c r="V171" s="717">
        <f>+P162</f>
        <v>0.5089285714285714</v>
      </c>
      <c r="W171" s="717">
        <f>+Q162</f>
        <v>0.51209677419354838</v>
      </c>
      <c r="X171" s="717">
        <f>+R162</f>
        <v>0.47</v>
      </c>
      <c r="Y171" s="717">
        <f>+S162</f>
        <v>0.52536231884057971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4942</v>
      </c>
      <c r="C172" s="360"/>
      <c r="D172" s="360"/>
      <c r="E172" s="407"/>
      <c r="F172" s="699">
        <f t="shared" si="58"/>
        <v>0.24013605442176872</v>
      </c>
      <c r="G172" s="700">
        <f>+F172-Y173</f>
        <v>-4.7963780106637099E-3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22</v>
      </c>
      <c r="U172" s="720">
        <f t="shared" si="62"/>
        <v>82</v>
      </c>
      <c r="V172" s="719">
        <f t="shared" si="62"/>
        <v>28</v>
      </c>
      <c r="W172" s="719">
        <f t="shared" si="62"/>
        <v>62</v>
      </c>
      <c r="X172" s="719">
        <f t="shared" si="62"/>
        <v>50</v>
      </c>
      <c r="Y172" s="719">
        <f t="shared" si="62"/>
        <v>69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20580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9.45945945945946E-2</v>
      </c>
      <c r="U173" s="699">
        <f>+T173+S173</f>
        <v>0.33952702702702703</v>
      </c>
      <c r="V173" s="699">
        <f>+(V171*V172)/$Q$172</f>
        <v>9.6283783783783786E-2</v>
      </c>
      <c r="W173" s="699">
        <f>+(W171*W172)/$Q$172</f>
        <v>0.21452702702702703</v>
      </c>
      <c r="X173" s="699">
        <f>+(X171*X172)/$Q$172</f>
        <v>0.15878378378378377</v>
      </c>
      <c r="Y173" s="699">
        <f>+(Y171*Y172)/$Q$172</f>
        <v>0.24493243243243243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0.55405405405405406</v>
      </c>
      <c r="V174" s="781">
        <f>+V172/$Q$172</f>
        <v>0.1891891891891892</v>
      </c>
      <c r="W174" s="781">
        <f>+W172/$Q$172</f>
        <v>0.41891891891891891</v>
      </c>
      <c r="X174" s="781">
        <f>+X172/$Q$172</f>
        <v>0.33783783783783783</v>
      </c>
      <c r="Y174" s="781">
        <f>+Y172/$Q$172</f>
        <v>0.46621621621621623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37" priority="1" operator="lessThan">
      <formula>7</formula>
    </cfRule>
    <cfRule type="cellIs" dxfId="136" priority="2" operator="between">
      <formula>14</formula>
      <formula>7</formula>
    </cfRule>
    <cfRule type="cellIs" dxfId="135" priority="3" operator="greaterThan">
      <formula>14</formula>
    </cfRule>
  </conditionalFormatting>
  <conditionalFormatting sqref="I162">
    <cfRule type="cellIs" dxfId="134" priority="4" operator="lessThan">
      <formula>7</formula>
    </cfRule>
    <cfRule type="cellIs" dxfId="133" priority="5" operator="between">
      <formula>14</formula>
      <formula>7</formula>
    </cfRule>
    <cfRule type="cellIs" dxfId="13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4F26-88F0-47EB-B6DA-0458BBF63E5C}">
  <dimension ref="A1:BW177"/>
  <sheetViews>
    <sheetView topLeftCell="A12" zoomScale="85" zoomScaleNormal="85" workbookViewId="0">
      <pane xSplit="8" topLeftCell="I1" activePane="topRight" state="frozen"/>
      <selection activeCell="AH25" sqref="AH25"/>
      <selection pane="topRight" activeCell="K5" sqref="K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46238</v>
      </c>
      <c r="I2" s="624">
        <f t="shared" ref="I2:I33" ca="1" si="2">+IF(A2=1,(+TODAY())-H2,"Sans objet")</f>
        <v>70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29</v>
      </c>
      <c r="AE2" s="794">
        <v>0.19450000000000001</v>
      </c>
      <c r="AF2" s="795">
        <v>7.3999999999999996E-2</v>
      </c>
      <c r="AG2" s="764">
        <f>SUM(AE2:AF2)</f>
        <v>0.26850000000000002</v>
      </c>
      <c r="AH2" s="796">
        <v>8.2000000000000003E-2</v>
      </c>
      <c r="AI2" s="796">
        <v>0.21</v>
      </c>
      <c r="AJ2" s="796">
        <v>0.20799999999999999</v>
      </c>
      <c r="AK2" s="796">
        <v>0.23100000000000001</v>
      </c>
      <c r="AL2" s="602">
        <f>SUM(AG2:AK2)</f>
        <v>0.99949999999999994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46239</v>
      </c>
      <c r="I3" s="624">
        <f t="shared" ca="1" si="2"/>
        <v>69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30</v>
      </c>
      <c r="AE3" s="794">
        <v>0.214</v>
      </c>
      <c r="AF3" s="795">
        <v>8.6999999999999994E-2</v>
      </c>
      <c r="AG3" s="764">
        <f>SUM(AE3:AF3)</f>
        <v>0.30099999999999999</v>
      </c>
      <c r="AH3" s="796">
        <v>8.3000000000000004E-2</v>
      </c>
      <c r="AI3" s="796">
        <v>0.189</v>
      </c>
      <c r="AJ3" s="796">
        <v>0.20599999999999999</v>
      </c>
      <c r="AK3" s="796">
        <v>0.221</v>
      </c>
      <c r="AL3" s="602">
        <f>SUM(AG3:AK3)</f>
        <v>0.99999999999999989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46238</v>
      </c>
      <c r="I4" s="624">
        <f t="shared" ca="1" si="2"/>
        <v>70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31</v>
      </c>
      <c r="AE4" s="794">
        <v>0.22109999999999999</v>
      </c>
      <c r="AF4" s="795">
        <v>7.0999999999999994E-2</v>
      </c>
      <c r="AG4" s="764">
        <f>SUM(AE4:AF4)</f>
        <v>0.29209999999999997</v>
      </c>
      <c r="AH4" s="796">
        <v>8.5999999999999993E-2</v>
      </c>
      <c r="AI4" s="796">
        <v>0.19400000000000001</v>
      </c>
      <c r="AJ4" s="796">
        <v>0.189</v>
      </c>
      <c r="AK4" s="796">
        <v>0.24</v>
      </c>
      <c r="AL4" s="602">
        <f>SUM(AG4:AK4)</f>
        <v>1.0011000000000001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46240</v>
      </c>
      <c r="I5" s="624">
        <f t="shared" ca="1" si="2"/>
        <v>68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32</v>
      </c>
      <c r="AE5" s="794">
        <v>0.2243</v>
      </c>
      <c r="AF5" s="795">
        <v>5.1999999999999998E-2</v>
      </c>
      <c r="AG5" s="764">
        <f>SUM(AE5:AF5)</f>
        <v>0.27629999999999999</v>
      </c>
      <c r="AH5" s="796">
        <v>0.09</v>
      </c>
      <c r="AI5" s="796">
        <v>0.192</v>
      </c>
      <c r="AJ5" s="796">
        <v>0.21299999999999999</v>
      </c>
      <c r="AK5" s="796">
        <v>0.22800000000000001</v>
      </c>
      <c r="AL5" s="602">
        <f>SUM(AG5:AK5)</f>
        <v>0.99929999999999997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46238</v>
      </c>
      <c r="I6" s="624">
        <f t="shared" ca="1" si="2"/>
        <v>70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3.2000000000000084E-3</v>
      </c>
      <c r="AF6" s="603">
        <f t="shared" si="11"/>
        <v>-1.8999999999999996E-2</v>
      </c>
      <c r="AG6" s="603">
        <f t="shared" si="11"/>
        <v>-1.5799999999999981E-2</v>
      </c>
      <c r="AH6" s="603">
        <f t="shared" si="11"/>
        <v>4.0000000000000036E-3</v>
      </c>
      <c r="AI6" s="603">
        <f t="shared" si="11"/>
        <v>-2.0000000000000018E-3</v>
      </c>
      <c r="AJ6" s="603">
        <f t="shared" si="11"/>
        <v>2.3999999999999994E-2</v>
      </c>
      <c r="AK6" s="603">
        <f t="shared" si="11"/>
        <v>-1.1999999999999983E-2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46238</v>
      </c>
      <c r="I7" s="624">
        <f t="shared" ca="1" si="2"/>
        <v>70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46240</v>
      </c>
      <c r="I8" s="624">
        <f t="shared" ca="1" si="2"/>
        <v>68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46241</v>
      </c>
      <c r="I9" s="624">
        <f t="shared" ca="1" si="2"/>
        <v>67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46239</v>
      </c>
      <c r="I10" s="624">
        <f t="shared" ca="1" si="2"/>
        <v>69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46240</v>
      </c>
      <c r="I11" s="624">
        <f t="shared" ca="1" si="2"/>
        <v>68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46240</v>
      </c>
      <c r="I12" s="624">
        <f t="shared" ca="1" si="2"/>
        <v>68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46241</v>
      </c>
      <c r="I13" s="624">
        <f t="shared" ca="1" si="2"/>
        <v>67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46240</v>
      </c>
      <c r="I14" s="624">
        <f t="shared" ca="1" si="2"/>
        <v>68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77</v>
      </c>
      <c r="X14" s="640">
        <f t="shared" si="7"/>
        <v>0</v>
      </c>
      <c r="Y14" s="745">
        <f t="shared" si="8"/>
        <v>77</v>
      </c>
      <c r="Z14" s="750">
        <f t="shared" si="9"/>
        <v>154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46240</v>
      </c>
      <c r="I15" s="624">
        <f t="shared" ca="1" si="2"/>
        <v>68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46239</v>
      </c>
      <c r="I16" s="624">
        <f t="shared" ca="1" si="2"/>
        <v>69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46239</v>
      </c>
      <c r="I17" s="624">
        <f t="shared" ca="1" si="2"/>
        <v>69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46239</v>
      </c>
      <c r="I18" s="624">
        <f t="shared" ca="1" si="2"/>
        <v>69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46241</v>
      </c>
      <c r="I19" s="624">
        <f t="shared" ca="1" si="2"/>
        <v>67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46239</v>
      </c>
      <c r="I20" s="624">
        <f t="shared" ca="1" si="2"/>
        <v>69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46241</v>
      </c>
      <c r="I21" s="624">
        <f t="shared" ca="1" si="2"/>
        <v>67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46238</v>
      </c>
      <c r="I22" s="624">
        <f t="shared" ca="1" si="2"/>
        <v>70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46238</v>
      </c>
      <c r="I23" s="624">
        <f t="shared" ca="1" si="2"/>
        <v>70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46240</v>
      </c>
      <c r="I24" s="624">
        <f t="shared" ca="1" si="2"/>
        <v>68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46238</v>
      </c>
      <c r="I25" s="624">
        <f t="shared" ca="1" si="2"/>
        <v>70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46241</v>
      </c>
      <c r="I27" s="624">
        <f t="shared" ca="1" si="2"/>
        <v>67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46238</v>
      </c>
      <c r="I28" s="624">
        <f t="shared" ca="1" si="2"/>
        <v>70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46239</v>
      </c>
      <c r="I29" s="624">
        <f t="shared" ca="1" si="2"/>
        <v>69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46239</v>
      </c>
      <c r="I30" s="624">
        <f t="shared" ca="1" si="2"/>
        <v>69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46239</v>
      </c>
      <c r="I31" s="624">
        <f t="shared" ca="1" si="2"/>
        <v>69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46241</v>
      </c>
      <c r="I32" s="624">
        <f t="shared" ca="1" si="2"/>
        <v>67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46239</v>
      </c>
      <c r="I33" s="624">
        <f t="shared" ca="1" si="2"/>
        <v>69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46239</v>
      </c>
      <c r="I34" s="624">
        <f t="shared" ref="I34:I65" ca="1" si="14">+IF(A34=1,(+TODAY())-H34,"Sans objet")</f>
        <v>69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46240</v>
      </c>
      <c r="I35" s="624">
        <f t="shared" ca="1" si="14"/>
        <v>68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46239</v>
      </c>
      <c r="I36" s="624">
        <f t="shared" ca="1" si="14"/>
        <v>69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46239</v>
      </c>
      <c r="I37" s="624">
        <f t="shared" ca="1" si="14"/>
        <v>69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46241</v>
      </c>
      <c r="I38" s="624">
        <f t="shared" ca="1" si="14"/>
        <v>67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46241</v>
      </c>
      <c r="I39" s="624">
        <f t="shared" ca="1" si="14"/>
        <v>67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46240</v>
      </c>
      <c r="I40" s="624">
        <f t="shared" ca="1" si="14"/>
        <v>68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69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46239</v>
      </c>
      <c r="I42" s="624">
        <f t="shared" ca="1" si="14"/>
        <v>69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46239</v>
      </c>
      <c r="I43" s="624">
        <f t="shared" ca="1" si="14"/>
        <v>69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0.25</v>
      </c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80.5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46239</v>
      </c>
      <c r="I44" s="624">
        <f t="shared" ca="1" si="14"/>
        <v>69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46238</v>
      </c>
      <c r="I45" s="624">
        <f t="shared" ca="1" si="14"/>
        <v>70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0.5</v>
      </c>
      <c r="O45" s="471"/>
      <c r="P45" s="471"/>
      <c r="Q45" s="471"/>
      <c r="R45" s="471">
        <v>0.5</v>
      </c>
      <c r="S45" s="472"/>
      <c r="T45" s="630">
        <f t="shared" si="15"/>
        <v>70</v>
      </c>
      <c r="U45" s="631">
        <f t="shared" si="16"/>
        <v>0</v>
      </c>
      <c r="V45" s="631">
        <f t="shared" si="17"/>
        <v>0</v>
      </c>
      <c r="W45" s="640">
        <f t="shared" si="18"/>
        <v>0</v>
      </c>
      <c r="X45" s="640">
        <f t="shared" si="19"/>
        <v>70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46239</v>
      </c>
      <c r="I46" s="624">
        <f t="shared" ca="1" si="14"/>
        <v>69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46240</v>
      </c>
      <c r="I47" s="624">
        <f t="shared" ca="1" si="14"/>
        <v>68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46240</v>
      </c>
      <c r="I48" s="624">
        <f t="shared" ca="1" si="14"/>
        <v>68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46238</v>
      </c>
      <c r="I49" s="624">
        <f t="shared" ca="1" si="14"/>
        <v>70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46241</v>
      </c>
      <c r="I50" s="624">
        <f t="shared" ca="1" si="14"/>
        <v>67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46238</v>
      </c>
      <c r="I51" s="624">
        <f t="shared" ca="1" si="14"/>
        <v>70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46238</v>
      </c>
      <c r="I52" s="624">
        <f t="shared" ca="1" si="14"/>
        <v>70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175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46239</v>
      </c>
      <c r="I54" s="624">
        <f t="shared" ca="1" si="14"/>
        <v>69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46238</v>
      </c>
      <c r="I55" s="624">
        <f t="shared" ca="1" si="14"/>
        <v>70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/>
      <c r="P55" s="471">
        <v>0.25</v>
      </c>
      <c r="Q55" s="471"/>
      <c r="R55" s="471"/>
      <c r="S55" s="472">
        <v>0.25</v>
      </c>
      <c r="T55" s="630">
        <f t="shared" si="15"/>
        <v>105</v>
      </c>
      <c r="U55" s="631">
        <f t="shared" si="16"/>
        <v>0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46239</v>
      </c>
      <c r="I56" s="624">
        <f t="shared" ca="1" si="14"/>
        <v>69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/>
      <c r="P56" s="471">
        <v>0.5</v>
      </c>
      <c r="Q56" s="471"/>
      <c r="R56" s="471"/>
      <c r="S56" s="472">
        <v>0.5</v>
      </c>
      <c r="T56" s="630">
        <f t="shared" si="15"/>
        <v>0</v>
      </c>
      <c r="U56" s="631">
        <f t="shared" si="16"/>
        <v>0</v>
      </c>
      <c r="V56" s="631">
        <f t="shared" si="17"/>
        <v>105</v>
      </c>
      <c r="W56" s="640">
        <f t="shared" si="18"/>
        <v>0</v>
      </c>
      <c r="X56" s="640">
        <f t="shared" si="19"/>
        <v>0</v>
      </c>
      <c r="Y56" s="745">
        <f t="shared" si="20"/>
        <v>105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46241</v>
      </c>
      <c r="I57" s="624">
        <f t="shared" ca="1" si="14"/>
        <v>67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1</v>
      </c>
      <c r="P57" s="471"/>
      <c r="Q57" s="471"/>
      <c r="R57" s="471"/>
      <c r="S57" s="472"/>
      <c r="T57" s="630">
        <f t="shared" si="15"/>
        <v>0</v>
      </c>
      <c r="U57" s="631">
        <f t="shared" si="16"/>
        <v>252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0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46239</v>
      </c>
      <c r="I58" s="624">
        <f t="shared" ca="1" si="14"/>
        <v>69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46239</v>
      </c>
      <c r="I59" s="624">
        <f t="shared" ca="1" si="14"/>
        <v>69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46239</v>
      </c>
      <c r="I60" s="624">
        <f t="shared" ca="1" si="14"/>
        <v>69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46239</v>
      </c>
      <c r="I61" s="624">
        <f t="shared" ca="1" si="14"/>
        <v>69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0</v>
      </c>
      <c r="W61" s="640">
        <f t="shared" si="18"/>
        <v>0</v>
      </c>
      <c r="X61" s="640">
        <f t="shared" si="19"/>
        <v>77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46240</v>
      </c>
      <c r="I62" s="624">
        <f t="shared" ca="1" si="14"/>
        <v>68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46239</v>
      </c>
      <c r="I63" s="624">
        <f t="shared" ca="1" si="14"/>
        <v>69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0.25</v>
      </c>
      <c r="Q63" s="471"/>
      <c r="R63" s="471">
        <v>0.25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45.5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46241</v>
      </c>
      <c r="I64" s="624">
        <f t="shared" ca="1" si="14"/>
        <v>67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46239</v>
      </c>
      <c r="I65" s="624">
        <f t="shared" ca="1" si="14"/>
        <v>69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46239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46239</v>
      </c>
      <c r="I67" s="624">
        <f t="shared" ref="I67:I98" ca="1" si="33">+IF(A67=1,(+TODAY())-H67,"Sans objet")</f>
        <v>69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46238</v>
      </c>
      <c r="I68" s="624">
        <f t="shared" ca="1" si="33"/>
        <v>70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46240</v>
      </c>
      <c r="I69" s="624">
        <f t="shared" ca="1" si="33"/>
        <v>68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46238</v>
      </c>
      <c r="I70" s="624">
        <f t="shared" ca="1" si="33"/>
        <v>70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68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46241</v>
      </c>
      <c r="I72" s="624">
        <f t="shared" ca="1" si="33"/>
        <v>67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21</v>
      </c>
      <c r="G73" s="622">
        <f t="shared" si="24"/>
        <v>147</v>
      </c>
      <c r="H73" s="424">
        <v>46238</v>
      </c>
      <c r="I73" s="624">
        <f t="shared" ca="1" si="33"/>
        <v>70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73.5</v>
      </c>
      <c r="W73" s="640">
        <f t="shared" si="28"/>
        <v>73.5</v>
      </c>
      <c r="X73" s="640">
        <f t="shared" si="29"/>
        <v>0</v>
      </c>
      <c r="Y73" s="745">
        <f t="shared" si="30"/>
        <v>0</v>
      </c>
      <c r="Z73" s="750">
        <f t="shared" si="31"/>
        <v>147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46239</v>
      </c>
      <c r="I74" s="624">
        <f t="shared" ca="1" si="33"/>
        <v>69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25"/>
        <v>0</v>
      </c>
      <c r="U74" s="631">
        <f t="shared" si="26"/>
        <v>0</v>
      </c>
      <c r="V74" s="631">
        <f t="shared" si="27"/>
        <v>0</v>
      </c>
      <c r="W74" s="640">
        <f t="shared" si="28"/>
        <v>77</v>
      </c>
      <c r="X74" s="640">
        <f t="shared" si="29"/>
        <v>77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46239</v>
      </c>
      <c r="I75" s="624">
        <f t="shared" ca="1" si="33"/>
        <v>69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25"/>
        <v>0</v>
      </c>
      <c r="U75" s="631">
        <f t="shared" si="26"/>
        <v>0</v>
      </c>
      <c r="V75" s="631">
        <f t="shared" si="27"/>
        <v>0</v>
      </c>
      <c r="W75" s="640">
        <f t="shared" si="28"/>
        <v>91</v>
      </c>
      <c r="X75" s="640">
        <f t="shared" si="29"/>
        <v>91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46239</v>
      </c>
      <c r="I76" s="624">
        <f t="shared" ca="1" si="33"/>
        <v>69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/>
      <c r="P76" s="471"/>
      <c r="Q76" s="471">
        <v>0.5</v>
      </c>
      <c r="R76" s="471">
        <v>0.5</v>
      </c>
      <c r="S76" s="472"/>
      <c r="T76" s="630">
        <f t="shared" si="25"/>
        <v>0</v>
      </c>
      <c r="U76" s="631">
        <f t="shared" si="26"/>
        <v>0</v>
      </c>
      <c r="V76" s="631">
        <f t="shared" si="27"/>
        <v>0</v>
      </c>
      <c r="W76" s="640">
        <f t="shared" si="28"/>
        <v>77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46239</v>
      </c>
      <c r="I77" s="624">
        <f t="shared" ca="1" si="33"/>
        <v>69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>
        <v>0.5</v>
      </c>
      <c r="S77" s="472"/>
      <c r="T77" s="630">
        <f t="shared" si="25"/>
        <v>0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35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175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46238</v>
      </c>
      <c r="I79" s="624">
        <f t="shared" ca="1" si="33"/>
        <v>70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46238</v>
      </c>
      <c r="I80" s="624">
        <f t="shared" ca="1" si="33"/>
        <v>70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46241</v>
      </c>
      <c r="I81" s="624">
        <f t="shared" ca="1" si="33"/>
        <v>67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0.25</v>
      </c>
      <c r="O81" s="471"/>
      <c r="P81" s="471"/>
      <c r="Q81" s="471">
        <v>0.5</v>
      </c>
      <c r="R81" s="471"/>
      <c r="S81" s="472">
        <v>0.25</v>
      </c>
      <c r="T81" s="630">
        <f t="shared" si="25"/>
        <v>21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21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46239</v>
      </c>
      <c r="I82" s="624">
        <f t="shared" ca="1" si="33"/>
        <v>69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>
        <v>0.25</v>
      </c>
      <c r="S82" s="472">
        <v>0.25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35</v>
      </c>
      <c r="Y82" s="745">
        <f t="shared" si="30"/>
        <v>35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46239</v>
      </c>
      <c r="I83" s="624">
        <f t="shared" ca="1" si="33"/>
        <v>69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0</v>
      </c>
      <c r="X83" s="640">
        <f t="shared" si="29"/>
        <v>0</v>
      </c>
      <c r="Y83" s="745">
        <f t="shared" si="30"/>
        <v>210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46238</v>
      </c>
      <c r="I84" s="624">
        <f t="shared" ca="1" si="33"/>
        <v>70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98</v>
      </c>
      <c r="X84" s="640">
        <f t="shared" si="29"/>
        <v>0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46238</v>
      </c>
      <c r="I85" s="624">
        <f t="shared" ca="1" si="33"/>
        <v>70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46238</v>
      </c>
      <c r="I86" s="624">
        <f t="shared" ca="1" si="33"/>
        <v>70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46238</v>
      </c>
      <c r="I87" s="624">
        <f t="shared" ca="1" si="33"/>
        <v>70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46238</v>
      </c>
      <c r="I88" s="624">
        <f t="shared" ca="1" si="33"/>
        <v>70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46241</v>
      </c>
      <c r="I89" s="624">
        <f t="shared" ca="1" si="33"/>
        <v>67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46238</v>
      </c>
      <c r="I90" s="624">
        <f t="shared" ca="1" si="33"/>
        <v>70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46240</v>
      </c>
      <c r="I91" s="624">
        <f t="shared" ca="1" si="33"/>
        <v>68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74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46241</v>
      </c>
      <c r="I93" s="624">
        <f t="shared" ca="1" si="33"/>
        <v>67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46241</v>
      </c>
      <c r="I94" s="624">
        <f t="shared" ca="1" si="33"/>
        <v>67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46240</v>
      </c>
      <c r="I95" s="624">
        <f t="shared" ca="1" si="33"/>
        <v>68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46238</v>
      </c>
      <c r="I96" s="624">
        <f t="shared" ca="1" si="33"/>
        <v>70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46239</v>
      </c>
      <c r="I97" s="624">
        <f t="shared" ca="1" si="33"/>
        <v>69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46241</v>
      </c>
      <c r="I98" s="624">
        <f t="shared" ca="1" si="33"/>
        <v>67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46240</v>
      </c>
      <c r="I99" s="624">
        <f t="shared" ref="I99:I130" ca="1" si="44">+IF(A99=1,(+TODAY())-H99,"Sans objet")</f>
        <v>68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46240</v>
      </c>
      <c r="I100" s="624">
        <f t="shared" ca="1" si="44"/>
        <v>68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46241</v>
      </c>
      <c r="I101" s="624">
        <f t="shared" ca="1" si="44"/>
        <v>67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46241</v>
      </c>
      <c r="I102" s="624">
        <f t="shared" ca="1" si="44"/>
        <v>67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46238</v>
      </c>
      <c r="I103" s="624">
        <f t="shared" ca="1" si="44"/>
        <v>70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46238</v>
      </c>
      <c r="I104" s="624">
        <f t="shared" ca="1" si="44"/>
        <v>70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46239</v>
      </c>
      <c r="I105" s="624">
        <f t="shared" ca="1" si="44"/>
        <v>69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46240</v>
      </c>
      <c r="I106" s="624">
        <f t="shared" ca="1" si="44"/>
        <v>68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46240</v>
      </c>
      <c r="I107" s="624">
        <f t="shared" ca="1" si="44"/>
        <v>68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46239</v>
      </c>
      <c r="I108" s="624">
        <f t="shared" ca="1" si="44"/>
        <v>69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46241</v>
      </c>
      <c r="I109" s="624">
        <f t="shared" ca="1" si="44"/>
        <v>67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1</v>
      </c>
      <c r="S109" s="472"/>
      <c r="T109" s="630">
        <f t="shared" si="36"/>
        <v>0</v>
      </c>
      <c r="U109" s="631">
        <f t="shared" si="37"/>
        <v>0</v>
      </c>
      <c r="V109" s="631">
        <f t="shared" si="38"/>
        <v>0</v>
      </c>
      <c r="W109" s="640">
        <f t="shared" si="39"/>
        <v>0</v>
      </c>
      <c r="X109" s="640">
        <f t="shared" si="40"/>
        <v>98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46239</v>
      </c>
      <c r="I110" s="624">
        <f t="shared" ca="1" si="44"/>
        <v>69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46238</v>
      </c>
      <c r="I111" s="624">
        <f t="shared" ca="1" si="44"/>
        <v>70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70</v>
      </c>
      <c r="W111" s="640">
        <f t="shared" si="39"/>
        <v>0</v>
      </c>
      <c r="X111" s="640">
        <f t="shared" si="40"/>
        <v>0</v>
      </c>
      <c r="Y111" s="745">
        <f t="shared" si="41"/>
        <v>70</v>
      </c>
      <c r="Z111" s="750">
        <f t="shared" si="42"/>
        <v>140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46241</v>
      </c>
      <c r="I112" s="624">
        <f t="shared" ca="1" si="44"/>
        <v>67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/>
      <c r="R112" s="471"/>
      <c r="S112" s="472">
        <v>1</v>
      </c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0</v>
      </c>
      <c r="X112" s="640">
        <f t="shared" si="40"/>
        <v>0</v>
      </c>
      <c r="Y112" s="745">
        <f t="shared" si="41"/>
        <v>21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46240</v>
      </c>
      <c r="I113" s="624">
        <f t="shared" ca="1" si="44"/>
        <v>68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70</v>
      </c>
      <c r="W113" s="640">
        <f t="shared" si="39"/>
        <v>0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46240</v>
      </c>
      <c r="I114" s="624">
        <f t="shared" ca="1" si="44"/>
        <v>68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46241</v>
      </c>
      <c r="I115" s="624">
        <f t="shared" ca="1" si="44"/>
        <v>67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46238</v>
      </c>
      <c r="I116" s="624">
        <f t="shared" ca="1" si="44"/>
        <v>70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46239</v>
      </c>
      <c r="I117" s="624">
        <f t="shared" ca="1" si="44"/>
        <v>69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46238</v>
      </c>
      <c r="I118" s="624">
        <f t="shared" ca="1" si="44"/>
        <v>70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46238</v>
      </c>
      <c r="I119" s="624">
        <f t="shared" ca="1" si="44"/>
        <v>70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46241</v>
      </c>
      <c r="I120" s="624">
        <f t="shared" ca="1" si="44"/>
        <v>67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46241</v>
      </c>
      <c r="I121" s="624">
        <f t="shared" ca="1" si="44"/>
        <v>67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46241</v>
      </c>
      <c r="I122" s="624">
        <f t="shared" ca="1" si="44"/>
        <v>67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46240</v>
      </c>
      <c r="I123" s="624">
        <f t="shared" ca="1" si="44"/>
        <v>68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46238</v>
      </c>
      <c r="I124" s="624">
        <f t="shared" ca="1" si="44"/>
        <v>70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46238</v>
      </c>
      <c r="I125" s="624">
        <f t="shared" ca="1" si="44"/>
        <v>70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46241</v>
      </c>
      <c r="I126" s="624">
        <f t="shared" ca="1" si="44"/>
        <v>67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46238</v>
      </c>
      <c r="I127" s="624">
        <f t="shared" ca="1" si="44"/>
        <v>70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46238</v>
      </c>
      <c r="I128" s="624">
        <f t="shared" ca="1" si="44"/>
        <v>70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46240</v>
      </c>
      <c r="I129" s="624">
        <f t="shared" ca="1" si="44"/>
        <v>68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46241</v>
      </c>
      <c r="I130" s="624">
        <f t="shared" ca="1" si="44"/>
        <v>67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46238</v>
      </c>
      <c r="I131" s="624">
        <f t="shared" ref="I131:I158" ca="1" si="55">+IF(A131=1,(+TODAY())-H131,"Sans objet")</f>
        <v>70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46240</v>
      </c>
      <c r="I132" s="624">
        <f t="shared" ca="1" si="55"/>
        <v>68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46238</v>
      </c>
      <c r="I133" s="624">
        <f t="shared" ca="1" si="55"/>
        <v>70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46241</v>
      </c>
      <c r="I134" s="674">
        <f t="shared" ca="1" si="55"/>
        <v>67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46238</v>
      </c>
      <c r="I135" s="624">
        <f t="shared" ca="1" si="55"/>
        <v>70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46240</v>
      </c>
      <c r="I136" s="624">
        <f t="shared" ca="1" si="55"/>
        <v>68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46240</v>
      </c>
      <c r="I137" s="624">
        <f t="shared" ca="1" si="55"/>
        <v>68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46238</v>
      </c>
      <c r="I138" s="624">
        <f t="shared" ca="1" si="55"/>
        <v>70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46238</v>
      </c>
      <c r="I139" s="624">
        <f t="shared" ca="1" si="55"/>
        <v>70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7</v>
      </c>
      <c r="G140" s="622">
        <f t="shared" si="46"/>
        <v>49</v>
      </c>
      <c r="H140" s="424">
        <v>46238</v>
      </c>
      <c r="I140" s="624">
        <f t="shared" ca="1" si="55"/>
        <v>70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49</v>
      </c>
      <c r="X140" s="678">
        <f t="shared" si="51"/>
        <v>0</v>
      </c>
      <c r="Y140" s="746">
        <f t="shared" si="52"/>
        <v>0</v>
      </c>
      <c r="Z140" s="750">
        <f t="shared" si="53"/>
        <v>49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46240</v>
      </c>
      <c r="I141" s="624">
        <f t="shared" ca="1" si="55"/>
        <v>68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46238</v>
      </c>
      <c r="I142" s="624">
        <f t="shared" ca="1" si="55"/>
        <v>70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46240</v>
      </c>
      <c r="I143" s="624">
        <f t="shared" ca="1" si="55"/>
        <v>68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46240</v>
      </c>
      <c r="I144" s="624">
        <f t="shared" ca="1" si="55"/>
        <v>68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46240</v>
      </c>
      <c r="I145" s="624">
        <f t="shared" ca="1" si="55"/>
        <v>68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46238</v>
      </c>
      <c r="I146" s="624">
        <f t="shared" ca="1" si="55"/>
        <v>70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46239</v>
      </c>
      <c r="I147" s="624">
        <f t="shared" ca="1" si="55"/>
        <v>69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46239</v>
      </c>
      <c r="I148" s="624">
        <f t="shared" ca="1" si="55"/>
        <v>69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46240</v>
      </c>
      <c r="I150" s="624">
        <f t="shared" ca="1" si="55"/>
        <v>68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46240</v>
      </c>
      <c r="I151" s="624">
        <f t="shared" ca="1" si="55"/>
        <v>68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46239</v>
      </c>
      <c r="I152" s="624">
        <f t="shared" ca="1" si="55"/>
        <v>69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46240</v>
      </c>
      <c r="I153" s="624">
        <f t="shared" ca="1" si="55"/>
        <v>68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46238</v>
      </c>
      <c r="I154" s="624">
        <f t="shared" ca="1" si="55"/>
        <v>70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46239</v>
      </c>
      <c r="I155" s="624">
        <f t="shared" ca="1" si="55"/>
        <v>69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46238</v>
      </c>
      <c r="I156" s="624">
        <f t="shared" ca="1" si="55"/>
        <v>70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46238</v>
      </c>
      <c r="I157" s="624">
        <f t="shared" ca="1" si="55"/>
        <v>70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46241</v>
      </c>
      <c r="I158" s="624">
        <f t="shared" ca="1" si="55"/>
        <v>67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2967</v>
      </c>
      <c r="G162" s="456">
        <f>SUBTOTAL(9,G2:G161)</f>
        <v>20769</v>
      </c>
      <c r="H162" s="343"/>
      <c r="I162" s="806">
        <f ca="1">(SUBTOTAL(9,I2:I161))/A162</f>
        <v>69.670967741935485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0.7321428571428571</v>
      </c>
      <c r="P162" s="347">
        <f>(SUBTOTAL(9,P2:P161))/V$172</f>
        <v>0.50862068965517238</v>
      </c>
      <c r="Q162" s="347">
        <f>(SUBTOTAL(9,Q2:Q161))/W$172</f>
        <v>0.53389830508474578</v>
      </c>
      <c r="R162" s="347">
        <f>(SUBTOTAL(9,R2:R161))/X$172</f>
        <v>0.4788135593220339</v>
      </c>
      <c r="S162" s="348">
        <f>(SUBTOTAL(9,S2:S161))/Y$172</f>
        <v>0.56451612903225812</v>
      </c>
      <c r="T162" s="457">
        <f t="shared" ref="T162:Y162" si="57">SUBTOTAL(9,T2:T161)</f>
        <v>4658.5</v>
      </c>
      <c r="U162" s="753">
        <f t="shared" si="57"/>
        <v>1079.75</v>
      </c>
      <c r="V162" s="753">
        <f t="shared" si="57"/>
        <v>1879.5</v>
      </c>
      <c r="W162" s="753">
        <f t="shared" si="57"/>
        <v>3981.25</v>
      </c>
      <c r="X162" s="753">
        <f t="shared" si="57"/>
        <v>4431</v>
      </c>
      <c r="Y162" s="754">
        <f t="shared" si="57"/>
        <v>4739</v>
      </c>
      <c r="Z162" s="751">
        <f>SUM(T162:Y162)</f>
        <v>20769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0.22430064037748568</v>
      </c>
      <c r="U163" s="808">
        <f>U162/G162</f>
        <v>5.1988540613414222E-2</v>
      </c>
      <c r="V163" s="808">
        <f>V162/G162</f>
        <v>9.0495449949443876E-2</v>
      </c>
      <c r="W163" s="808">
        <f>W162/G162</f>
        <v>0.19169194472531176</v>
      </c>
      <c r="X163" s="808">
        <f>X162/G162</f>
        <v>0.21334681496461072</v>
      </c>
      <c r="Y163" s="808">
        <f>Y162/G162</f>
        <v>0.22817660936973375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4658.5</v>
      </c>
      <c r="C166" s="360"/>
      <c r="D166" s="360"/>
      <c r="E166" s="407"/>
      <c r="F166" s="813">
        <f t="shared" ref="F166:F172" si="58">B166/$G$162</f>
        <v>0.22430064037748568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5</v>
      </c>
      <c r="T166" s="711">
        <f t="shared" si="59"/>
        <v>0</v>
      </c>
      <c r="U166" s="712">
        <f>+S166+T166</f>
        <v>5</v>
      </c>
      <c r="V166" s="712">
        <f t="shared" ref="V166:Y169" si="60">+SUMIF(P$2:P$161,$R166,$A$2:$A$161)</f>
        <v>9</v>
      </c>
      <c r="W166" s="712">
        <f t="shared" si="60"/>
        <v>10</v>
      </c>
      <c r="X166" s="712">
        <f t="shared" si="60"/>
        <v>15</v>
      </c>
      <c r="Y166" s="712">
        <f t="shared" si="60"/>
        <v>9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1079.75</v>
      </c>
      <c r="C167" s="369"/>
      <c r="D167" s="369"/>
      <c r="E167" s="408"/>
      <c r="F167" s="816">
        <f t="shared" si="58"/>
        <v>5.1988540613414222E-2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37</v>
      </c>
      <c r="T167" s="711">
        <f t="shared" si="59"/>
        <v>7</v>
      </c>
      <c r="U167" s="712">
        <f>+S167+T167</f>
        <v>44</v>
      </c>
      <c r="V167" s="712">
        <f t="shared" si="60"/>
        <v>15</v>
      </c>
      <c r="W167" s="712">
        <f t="shared" si="60"/>
        <v>42</v>
      </c>
      <c r="X167" s="712">
        <f t="shared" si="60"/>
        <v>39</v>
      </c>
      <c r="Y167" s="712">
        <f t="shared" si="60"/>
        <v>40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5738.25</v>
      </c>
      <c r="C168" s="360"/>
      <c r="D168" s="360"/>
      <c r="E168" s="407"/>
      <c r="F168" s="699">
        <f t="shared" si="58"/>
        <v>0.27628918099089989</v>
      </c>
      <c r="G168" s="700">
        <f>+F168-U173</f>
        <v>-3.7900008198289314E-2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6</v>
      </c>
      <c r="T168" s="711">
        <f t="shared" si="59"/>
        <v>1</v>
      </c>
      <c r="U168" s="712">
        <f>+S168+T168</f>
        <v>7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1879.5</v>
      </c>
      <c r="C169" s="360"/>
      <c r="D169" s="360"/>
      <c r="E169" s="407"/>
      <c r="F169" s="699">
        <f t="shared" si="58"/>
        <v>9.0495449949443876E-2</v>
      </c>
      <c r="G169" s="700">
        <f>+F169-V173</f>
        <v>-9.1667122127182671E-3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5</v>
      </c>
      <c r="W169" s="712">
        <f t="shared" si="60"/>
        <v>7</v>
      </c>
      <c r="X169" s="712">
        <f t="shared" si="60"/>
        <v>5</v>
      </c>
      <c r="Y169" s="712">
        <f t="shared" si="60"/>
        <v>12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3981.25</v>
      </c>
      <c r="C170" s="360"/>
      <c r="D170" s="360"/>
      <c r="E170" s="407"/>
      <c r="F170" s="699">
        <f t="shared" si="58"/>
        <v>0.19169194472531176</v>
      </c>
      <c r="G170" s="700">
        <f>+F170-W173</f>
        <v>-2.1145893112526071E-2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0.7321428571428571</v>
      </c>
      <c r="U170" s="716">
        <f t="shared" si="61"/>
        <v>0.6283783783783784</v>
      </c>
      <c r="V170" s="716">
        <f t="shared" si="61"/>
        <v>0.50862068965517238</v>
      </c>
      <c r="W170" s="716">
        <f t="shared" si="61"/>
        <v>0.51694915254237284</v>
      </c>
      <c r="X170" s="716">
        <f t="shared" si="61"/>
        <v>0.4788135593220339</v>
      </c>
      <c r="Y170" s="716">
        <f t="shared" si="61"/>
        <v>0.56451612903225812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4431</v>
      </c>
      <c r="C171" s="360"/>
      <c r="D171" s="360"/>
      <c r="E171" s="407"/>
      <c r="F171" s="699">
        <f t="shared" si="58"/>
        <v>0.21334681496461072</v>
      </c>
      <c r="G171" s="700">
        <f>+F171-X173</f>
        <v>2.2468436586232349E-2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0.7321428571428571</v>
      </c>
      <c r="U171" s="717">
        <f>+(S171*S172+T171*T172)/U172</f>
        <v>0.6283783783783784</v>
      </c>
      <c r="V171" s="717">
        <f>+P162</f>
        <v>0.50862068965517238</v>
      </c>
      <c r="W171" s="717">
        <f>+Q162</f>
        <v>0.53389830508474578</v>
      </c>
      <c r="X171" s="717">
        <f>+R162</f>
        <v>0.4788135593220339</v>
      </c>
      <c r="Y171" s="717">
        <f>+S162</f>
        <v>0.56451612903225812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4739</v>
      </c>
      <c r="C172" s="360"/>
      <c r="D172" s="360"/>
      <c r="E172" s="407"/>
      <c r="F172" s="699">
        <f t="shared" si="58"/>
        <v>0.22817660936973375</v>
      </c>
      <c r="G172" s="700">
        <f>+F172-Y173</f>
        <v>-8.3098771167527397E-3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14</v>
      </c>
      <c r="U172" s="720">
        <f t="shared" si="62"/>
        <v>74</v>
      </c>
      <c r="V172" s="719">
        <f t="shared" si="62"/>
        <v>29</v>
      </c>
      <c r="W172" s="719">
        <f t="shared" si="62"/>
        <v>59</v>
      </c>
      <c r="X172" s="719">
        <f t="shared" si="62"/>
        <v>59</v>
      </c>
      <c r="Y172" s="719">
        <f t="shared" si="62"/>
        <v>62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20769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6.9256756756756757E-2</v>
      </c>
      <c r="U173" s="699">
        <f>+T173+S173</f>
        <v>0.3141891891891892</v>
      </c>
      <c r="V173" s="699">
        <f>+(V171*V172)/$Q$172</f>
        <v>9.9662162162162143E-2</v>
      </c>
      <c r="W173" s="699">
        <f>+(W171*W172)/$Q$172</f>
        <v>0.21283783783783783</v>
      </c>
      <c r="X173" s="699">
        <f>+(X171*X172)/$Q$172</f>
        <v>0.19087837837837837</v>
      </c>
      <c r="Y173" s="699">
        <f>+(Y171*Y172)/$Q$172</f>
        <v>0.23648648648648649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</v>
      </c>
      <c r="V174" s="781">
        <f>+V172/$Q$172</f>
        <v>0.19594594594594594</v>
      </c>
      <c r="W174" s="781">
        <f>+W172/$Q$172</f>
        <v>0.39864864864864863</v>
      </c>
      <c r="X174" s="781">
        <f>+X172/$Q$172</f>
        <v>0.39864864864864863</v>
      </c>
      <c r="Y174" s="781">
        <f>+Y172/$Q$172</f>
        <v>0.41891891891891891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31" priority="1" operator="lessThan">
      <formula>7</formula>
    </cfRule>
    <cfRule type="cellIs" dxfId="130" priority="2" operator="between">
      <formula>14</formula>
      <formula>7</formula>
    </cfRule>
    <cfRule type="cellIs" dxfId="129" priority="3" operator="greaterThan">
      <formula>14</formula>
    </cfRule>
  </conditionalFormatting>
  <conditionalFormatting sqref="I162">
    <cfRule type="cellIs" dxfId="128" priority="4" operator="lessThan">
      <formula>7</formula>
    </cfRule>
    <cfRule type="cellIs" dxfId="127" priority="5" operator="between">
      <formula>14</formula>
      <formula>7</formula>
    </cfRule>
    <cfRule type="cellIs" dxfId="12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C091-AFEF-497A-B83B-33F62CCD383D}">
  <dimension ref="A1:BW177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 thickBo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46245</v>
      </c>
      <c r="I2" s="624">
        <f t="shared" ref="I2:I33" ca="1" si="2">+IF(A2=1,(+TODAY())-H2,"Sans objet")</f>
        <v>63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30</v>
      </c>
      <c r="AE2" s="794">
        <v>0.214</v>
      </c>
      <c r="AF2" s="795">
        <v>8.6999999999999994E-2</v>
      </c>
      <c r="AG2" s="764">
        <f>SUM(AE2:AF2)</f>
        <v>0.30099999999999999</v>
      </c>
      <c r="AH2" s="796">
        <v>8.3000000000000004E-2</v>
      </c>
      <c r="AI2" s="796">
        <v>0.189</v>
      </c>
      <c r="AJ2" s="796">
        <v>0.20599999999999999</v>
      </c>
      <c r="AK2" s="796">
        <v>0.221</v>
      </c>
      <c r="AL2" s="602">
        <f>SUM(AG2:AK2)</f>
        <v>0.99999999999999989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46246</v>
      </c>
      <c r="I3" s="624">
        <f t="shared" ca="1" si="2"/>
        <v>62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31</v>
      </c>
      <c r="AE3" s="794">
        <v>0.22109999999999999</v>
      </c>
      <c r="AF3" s="795">
        <v>7.0999999999999994E-2</v>
      </c>
      <c r="AG3" s="764">
        <f>SUM(AE3:AF3)</f>
        <v>0.29209999999999997</v>
      </c>
      <c r="AH3" s="796">
        <v>8.5999999999999993E-2</v>
      </c>
      <c r="AI3" s="796">
        <v>0.19400000000000001</v>
      </c>
      <c r="AJ3" s="796">
        <v>0.189</v>
      </c>
      <c r="AK3" s="796">
        <v>0.24</v>
      </c>
      <c r="AL3" s="602">
        <f>SUM(AG3:AK3)</f>
        <v>1.0011000000000001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46245</v>
      </c>
      <c r="I4" s="624">
        <f t="shared" ca="1" si="2"/>
        <v>63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32</v>
      </c>
      <c r="AE4" s="794">
        <v>0.2243</v>
      </c>
      <c r="AF4" s="795">
        <v>5.1999999999999998E-2</v>
      </c>
      <c r="AG4" s="764">
        <f>SUM(AE4:AF4)</f>
        <v>0.27629999999999999</v>
      </c>
      <c r="AH4" s="796">
        <v>0.09</v>
      </c>
      <c r="AI4" s="796">
        <v>0.192</v>
      </c>
      <c r="AJ4" s="796">
        <v>0.21299999999999999</v>
      </c>
      <c r="AK4" s="796">
        <v>0.22800000000000001</v>
      </c>
      <c r="AL4" s="602">
        <f>SUM(AG4:AK4)</f>
        <v>0.99929999999999997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46246</v>
      </c>
      <c r="I5" s="624">
        <f t="shared" ca="1" si="2"/>
        <v>62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33</v>
      </c>
      <c r="AE5" s="794">
        <v>0.21390000000000001</v>
      </c>
      <c r="AF5" s="795">
        <v>8.1000000000000003E-2</v>
      </c>
      <c r="AG5" s="764">
        <f>SUM(AE5:AF5)</f>
        <v>0.2949</v>
      </c>
      <c r="AH5" s="796">
        <v>7.4999999999999997E-2</v>
      </c>
      <c r="AI5" s="796">
        <v>0.17100000000000001</v>
      </c>
      <c r="AJ5" s="796">
        <v>0.192</v>
      </c>
      <c r="AK5" s="796">
        <v>0.26700000000000002</v>
      </c>
      <c r="AL5" s="602">
        <f>SUM(AG5:AK5)</f>
        <v>0.99990000000000012</v>
      </c>
    </row>
    <row r="6" spans="1:38" ht="19.5" thickTop="1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56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-1.0399999999999993E-2</v>
      </c>
      <c r="AF6" s="603">
        <f t="shared" si="11"/>
        <v>2.9000000000000005E-2</v>
      </c>
      <c r="AG6" s="603">
        <f t="shared" si="11"/>
        <v>1.8600000000000005E-2</v>
      </c>
      <c r="AH6" s="603">
        <f t="shared" si="11"/>
        <v>-1.4999999999999999E-2</v>
      </c>
      <c r="AI6" s="603">
        <f t="shared" si="11"/>
        <v>-2.0999999999999991E-2</v>
      </c>
      <c r="AJ6" s="603">
        <f t="shared" si="11"/>
        <v>-2.0999999999999991E-2</v>
      </c>
      <c r="AK6" s="603">
        <f t="shared" si="11"/>
        <v>3.9000000000000007E-2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46246</v>
      </c>
      <c r="I7" s="624">
        <f t="shared" ca="1" si="2"/>
        <v>62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46246</v>
      </c>
      <c r="I8" s="624">
        <f t="shared" ca="1" si="2"/>
        <v>62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46245</v>
      </c>
      <c r="I9" s="624">
        <f t="shared" ca="1" si="2"/>
        <v>63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46247</v>
      </c>
      <c r="I10" s="624">
        <f t="shared" ca="1" si="2"/>
        <v>61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46246</v>
      </c>
      <c r="I11" s="624">
        <f t="shared" ca="1" si="2"/>
        <v>62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46247</v>
      </c>
      <c r="I12" s="624">
        <f t="shared" ca="1" si="2"/>
        <v>61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46247</v>
      </c>
      <c r="I13" s="624">
        <f t="shared" ca="1" si="2"/>
        <v>61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46246</v>
      </c>
      <c r="I14" s="624">
        <f t="shared" ca="1" si="2"/>
        <v>62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56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46247</v>
      </c>
      <c r="I16" s="624">
        <f t="shared" ca="1" si="2"/>
        <v>61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46247</v>
      </c>
      <c r="I17" s="624">
        <f t="shared" ca="1" si="2"/>
        <v>61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56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55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56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46247</v>
      </c>
      <c r="I21" s="624">
        <f t="shared" ca="1" si="2"/>
        <v>61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/>
      <c r="S21" s="472">
        <v>0.5</v>
      </c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0</v>
      </c>
      <c r="Y21" s="745">
        <f t="shared" si="8"/>
        <v>126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46246</v>
      </c>
      <c r="I22" s="624">
        <f t="shared" ca="1" si="2"/>
        <v>62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46246</v>
      </c>
      <c r="I23" s="624">
        <f t="shared" ca="1" si="2"/>
        <v>62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 t="s">
        <v>732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26</v>
      </c>
      <c r="G24" s="622">
        <f t="shared" si="1"/>
        <v>182</v>
      </c>
      <c r="H24" s="424">
        <v>46246</v>
      </c>
      <c r="I24" s="624">
        <f t="shared" ca="1" si="2"/>
        <v>62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91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91</v>
      </c>
      <c r="Y24" s="745">
        <f t="shared" si="8"/>
        <v>0</v>
      </c>
      <c r="Z24" s="750">
        <f t="shared" si="9"/>
        <v>182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46252</v>
      </c>
      <c r="I25" s="624">
        <f t="shared" ca="1" si="2"/>
        <v>56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46247</v>
      </c>
      <c r="I27" s="624">
        <f t="shared" ca="1" si="2"/>
        <v>61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46246</v>
      </c>
      <c r="I28" s="624">
        <f t="shared" ca="1" si="2"/>
        <v>62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46247</v>
      </c>
      <c r="I29" s="624">
        <f t="shared" ca="1" si="2"/>
        <v>61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8400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46246</v>
      </c>
      <c r="I30" s="624">
        <f t="shared" ca="1" si="2"/>
        <v>62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46246</v>
      </c>
      <c r="I31" s="624">
        <f t="shared" ca="1" si="2"/>
        <v>62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46247</v>
      </c>
      <c r="I32" s="624">
        <f t="shared" ca="1" si="2"/>
        <v>61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46247</v>
      </c>
      <c r="I33" s="624">
        <f t="shared" ca="1" si="2"/>
        <v>61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46247</v>
      </c>
      <c r="I34" s="624">
        <f t="shared" ref="I34:I65" ca="1" si="14">+IF(A34=1,(+TODAY())-H34,"Sans objet")</f>
        <v>61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57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56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46247</v>
      </c>
      <c r="I37" s="624">
        <f t="shared" ca="1" si="14"/>
        <v>61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46248</v>
      </c>
      <c r="I38" s="624">
        <f t="shared" ca="1" si="14"/>
        <v>60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46248</v>
      </c>
      <c r="I39" s="624">
        <f t="shared" ca="1" si="14"/>
        <v>60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46246</v>
      </c>
      <c r="I40" s="624">
        <f t="shared" ca="1" si="14"/>
        <v>62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69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56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101.5</v>
      </c>
      <c r="X42" s="640">
        <f t="shared" si="19"/>
        <v>101.5</v>
      </c>
      <c r="Y42" s="745">
        <f t="shared" si="20"/>
        <v>101.5</v>
      </c>
      <c r="Z42" s="750">
        <f t="shared" si="21"/>
        <v>507.5</v>
      </c>
      <c r="AA42" s="761"/>
      <c r="AB42" s="793">
        <f t="shared" si="22"/>
        <v>101.5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56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56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>
        <v>0.25</v>
      </c>
      <c r="P44" s="471"/>
      <c r="Q44" s="471"/>
      <c r="R44" s="471">
        <v>0.25</v>
      </c>
      <c r="S44" s="472"/>
      <c r="T44" s="630">
        <f t="shared" si="15"/>
        <v>140</v>
      </c>
      <c r="U44" s="631">
        <f t="shared" si="16"/>
        <v>70</v>
      </c>
      <c r="V44" s="631">
        <f t="shared" si="17"/>
        <v>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46246</v>
      </c>
      <c r="I45" s="624">
        <f t="shared" ca="1" si="14"/>
        <v>62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56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15"/>
        <v>154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46247</v>
      </c>
      <c r="I47" s="624">
        <f t="shared" ca="1" si="14"/>
        <v>61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46246</v>
      </c>
      <c r="I48" s="624">
        <f t="shared" ca="1" si="14"/>
        <v>62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46245</v>
      </c>
      <c r="I49" s="624">
        <f t="shared" ca="1" si="14"/>
        <v>63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46248</v>
      </c>
      <c r="I50" s="624">
        <f t="shared" ca="1" si="14"/>
        <v>60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70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46246</v>
      </c>
      <c r="I51" s="624">
        <f t="shared" ca="1" si="14"/>
        <v>62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46246</v>
      </c>
      <c r="I52" s="624">
        <f t="shared" ca="1" si="14"/>
        <v>62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175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46248</v>
      </c>
      <c r="I54" s="624">
        <f t="shared" ca="1" si="14"/>
        <v>60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46245</v>
      </c>
      <c r="I55" s="624">
        <f t="shared" ca="1" si="14"/>
        <v>63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15"/>
        <v>105</v>
      </c>
      <c r="U55" s="631">
        <f t="shared" si="16"/>
        <v>52.5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46247</v>
      </c>
      <c r="I56" s="624">
        <f t="shared" ca="1" si="14"/>
        <v>61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0.25</v>
      </c>
      <c r="O56" s="471"/>
      <c r="P56" s="471"/>
      <c r="Q56" s="471">
        <v>0.5</v>
      </c>
      <c r="R56" s="471"/>
      <c r="S56" s="472">
        <v>0.25</v>
      </c>
      <c r="T56" s="630">
        <f t="shared" si="15"/>
        <v>52.5</v>
      </c>
      <c r="U56" s="631">
        <f t="shared" si="16"/>
        <v>0</v>
      </c>
      <c r="V56" s="631">
        <f t="shared" si="17"/>
        <v>0</v>
      </c>
      <c r="W56" s="640">
        <f t="shared" si="18"/>
        <v>105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57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46247</v>
      </c>
      <c r="I58" s="624">
        <f t="shared" ca="1" si="14"/>
        <v>61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/>
      <c r="R58" s="471"/>
      <c r="S58" s="472">
        <v>0.5</v>
      </c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0</v>
      </c>
      <c r="X58" s="640">
        <f t="shared" si="19"/>
        <v>0</v>
      </c>
      <c r="Y58" s="745">
        <f t="shared" si="20"/>
        <v>126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46247</v>
      </c>
      <c r="I59" s="624">
        <f t="shared" ca="1" si="14"/>
        <v>61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/>
      <c r="R59" s="471"/>
      <c r="S59" s="472">
        <v>0.5</v>
      </c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0</v>
      </c>
      <c r="X59" s="640">
        <f t="shared" si="19"/>
        <v>0</v>
      </c>
      <c r="Y59" s="745">
        <f t="shared" si="20"/>
        <v>112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46247</v>
      </c>
      <c r="I60" s="624">
        <f t="shared" ca="1" si="14"/>
        <v>61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46246</v>
      </c>
      <c r="I61" s="624">
        <f t="shared" ca="1" si="14"/>
        <v>62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0.25</v>
      </c>
      <c r="Q61" s="471">
        <v>0.25</v>
      </c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38.5</v>
      </c>
      <c r="W61" s="640">
        <f t="shared" si="18"/>
        <v>38.5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46247</v>
      </c>
      <c r="I62" s="624">
        <f t="shared" ca="1" si="14"/>
        <v>61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46246</v>
      </c>
      <c r="I63" s="624">
        <f t="shared" ca="1" si="14"/>
        <v>62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0</v>
      </c>
      <c r="W63" s="640">
        <f t="shared" si="18"/>
        <v>0</v>
      </c>
      <c r="X63" s="640">
        <f t="shared" si="19"/>
        <v>91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46248</v>
      </c>
      <c r="I64" s="624">
        <f t="shared" ca="1" si="14"/>
        <v>60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46247</v>
      </c>
      <c r="I65" s="624">
        <f t="shared" ca="1" si="14"/>
        <v>61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46247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/>
      <c r="S66" s="472">
        <v>0.5</v>
      </c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0</v>
      </c>
      <c r="Y66" s="745">
        <f t="shared" ref="Y66:Y97" si="30">+$G66*S66</f>
        <v>105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46247</v>
      </c>
      <c r="I67" s="624">
        <f t="shared" ref="I67:I98" ca="1" si="33">+IF(A67=1,(+TODAY())-H67,"Sans objet")</f>
        <v>61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46245</v>
      </c>
      <c r="I68" s="624">
        <f t="shared" ca="1" si="33"/>
        <v>63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46245</v>
      </c>
      <c r="I69" s="624">
        <f t="shared" ca="1" si="33"/>
        <v>63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46245</v>
      </c>
      <c r="I70" s="624">
        <f t="shared" ca="1" si="33"/>
        <v>63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68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46248</v>
      </c>
      <c r="I72" s="624">
        <f t="shared" ca="1" si="33"/>
        <v>60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46245</v>
      </c>
      <c r="I73" s="624">
        <f t="shared" ca="1" si="33"/>
        <v>63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46245</v>
      </c>
      <c r="I74" s="624">
        <f t="shared" ca="1" si="33"/>
        <v>63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46245</v>
      </c>
      <c r="I75" s="624">
        <f t="shared" ca="1" si="33"/>
        <v>63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/>
      <c r="R75" s="471"/>
      <c r="S75" s="472">
        <v>0.5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91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46245</v>
      </c>
      <c r="I76" s="624">
        <f t="shared" ca="1" si="33"/>
        <v>63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/>
      <c r="S76" s="472">
        <v>0.5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0</v>
      </c>
      <c r="Y76" s="745">
        <f t="shared" si="30"/>
        <v>77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56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175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46244</v>
      </c>
      <c r="I79" s="624">
        <f t="shared" ca="1" si="33"/>
        <v>64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46246</v>
      </c>
      <c r="I80" s="624">
        <f t="shared" ca="1" si="33"/>
        <v>62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46246</v>
      </c>
      <c r="I81" s="624">
        <f t="shared" ca="1" si="33"/>
        <v>62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25"/>
        <v>0</v>
      </c>
      <c r="U81" s="631">
        <f t="shared" si="26"/>
        <v>0</v>
      </c>
      <c r="V81" s="631">
        <f t="shared" si="27"/>
        <v>0</v>
      </c>
      <c r="W81" s="640">
        <f t="shared" si="28"/>
        <v>35</v>
      </c>
      <c r="X81" s="640">
        <f t="shared" si="29"/>
        <v>0</v>
      </c>
      <c r="Y81" s="745">
        <f t="shared" si="30"/>
        <v>35</v>
      </c>
      <c r="Z81" s="750">
        <f t="shared" si="31"/>
        <v>70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46247</v>
      </c>
      <c r="I82" s="624">
        <f t="shared" ca="1" si="33"/>
        <v>61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46248</v>
      </c>
      <c r="I83" s="624">
        <f t="shared" ca="1" si="33"/>
        <v>60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52.5</v>
      </c>
      <c r="X83" s="640">
        <f t="shared" si="29"/>
        <v>52.5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46245</v>
      </c>
      <c r="I84" s="624">
        <f t="shared" ca="1" si="33"/>
        <v>63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46244</v>
      </c>
      <c r="I85" s="624">
        <f t="shared" ca="1" si="33"/>
        <v>64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46245</v>
      </c>
      <c r="I86" s="624">
        <f t="shared" ca="1" si="33"/>
        <v>63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46245</v>
      </c>
      <c r="I87" s="624">
        <f t="shared" ca="1" si="33"/>
        <v>63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46244</v>
      </c>
      <c r="I88" s="624">
        <f t="shared" ca="1" si="33"/>
        <v>64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46247</v>
      </c>
      <c r="I89" s="624">
        <f t="shared" ca="1" si="33"/>
        <v>61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46245</v>
      </c>
      <c r="I90" s="624">
        <f t="shared" ca="1" si="33"/>
        <v>63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46246</v>
      </c>
      <c r="I91" s="624">
        <f t="shared" ca="1" si="33"/>
        <v>62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46248</v>
      </c>
      <c r="I92" s="624">
        <f t="shared" ca="1" si="33"/>
        <v>60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46248</v>
      </c>
      <c r="I93" s="624">
        <f t="shared" ca="1" si="33"/>
        <v>60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46248</v>
      </c>
      <c r="I94" s="624">
        <f t="shared" ca="1" si="33"/>
        <v>60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46246</v>
      </c>
      <c r="I95" s="624">
        <f t="shared" ca="1" si="33"/>
        <v>62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46244</v>
      </c>
      <c r="I96" s="624">
        <f t="shared" ca="1" si="33"/>
        <v>64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56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46248</v>
      </c>
      <c r="I98" s="624">
        <f t="shared" ca="1" si="33"/>
        <v>60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46247</v>
      </c>
      <c r="I99" s="624">
        <f t="shared" ref="I99:I130" ca="1" si="44">+IF(A99=1,(+TODAY())-H99,"Sans objet")</f>
        <v>61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/>
      <c r="O99" s="471"/>
      <c r="P99" s="471"/>
      <c r="Q99" s="471"/>
      <c r="R99" s="471"/>
      <c r="S99" s="472">
        <v>1</v>
      </c>
      <c r="T99" s="630">
        <f t="shared" si="36"/>
        <v>0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56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46246</v>
      </c>
      <c r="I100" s="624">
        <f t="shared" ca="1" si="44"/>
        <v>62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>
        <v>0.5</v>
      </c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70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46245</v>
      </c>
      <c r="I101" s="624">
        <f t="shared" ca="1" si="44"/>
        <v>63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46248</v>
      </c>
      <c r="I102" s="624">
        <f t="shared" ca="1" si="44"/>
        <v>60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168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57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46246</v>
      </c>
      <c r="I104" s="624">
        <f t="shared" ca="1" si="44"/>
        <v>62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56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>
        <v>0.5</v>
      </c>
      <c r="P105" s="471"/>
      <c r="Q105" s="471"/>
      <c r="R105" s="471">
        <v>0.5</v>
      </c>
      <c r="S105" s="472"/>
      <c r="T105" s="630">
        <f t="shared" si="36"/>
        <v>0</v>
      </c>
      <c r="U105" s="631">
        <f t="shared" si="37"/>
        <v>28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46247</v>
      </c>
      <c r="I106" s="624">
        <f t="shared" ca="1" si="44"/>
        <v>61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46246</v>
      </c>
      <c r="I107" s="624">
        <f t="shared" ca="1" si="44"/>
        <v>62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46247</v>
      </c>
      <c r="I108" s="624">
        <f t="shared" ca="1" si="44"/>
        <v>61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46248</v>
      </c>
      <c r="I109" s="624">
        <f t="shared" ca="1" si="44"/>
        <v>60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36"/>
        <v>0</v>
      </c>
      <c r="U109" s="631">
        <f t="shared" si="37"/>
        <v>98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56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46245</v>
      </c>
      <c r="I111" s="624">
        <f t="shared" ca="1" si="44"/>
        <v>63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46248</v>
      </c>
      <c r="I112" s="624">
        <f t="shared" ca="1" si="44"/>
        <v>60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46246</v>
      </c>
      <c r="I113" s="624">
        <f t="shared" ca="1" si="44"/>
        <v>62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57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46247</v>
      </c>
      <c r="I115" s="624">
        <f t="shared" ca="1" si="44"/>
        <v>61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46244</v>
      </c>
      <c r="I116" s="624">
        <f t="shared" ca="1" si="44"/>
        <v>64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46246</v>
      </c>
      <c r="I117" s="624">
        <f t="shared" ca="1" si="44"/>
        <v>62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46245</v>
      </c>
      <c r="I118" s="624">
        <f t="shared" ca="1" si="44"/>
        <v>63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46245</v>
      </c>
      <c r="I119" s="624">
        <f t="shared" ca="1" si="44"/>
        <v>63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46248</v>
      </c>
      <c r="I120" s="624">
        <f t="shared" ca="1" si="44"/>
        <v>60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/>
      <c r="R120" s="471"/>
      <c r="S120" s="472">
        <v>0.5</v>
      </c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0</v>
      </c>
      <c r="X120" s="640">
        <f t="shared" si="40"/>
        <v>0</v>
      </c>
      <c r="Y120" s="745">
        <f t="shared" si="41"/>
        <v>84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46248</v>
      </c>
      <c r="I121" s="624">
        <f t="shared" ca="1" si="44"/>
        <v>60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46248</v>
      </c>
      <c r="I122" s="624">
        <f t="shared" ca="1" si="44"/>
        <v>60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46244</v>
      </c>
      <c r="I123" s="624">
        <f t="shared" ca="1" si="44"/>
        <v>64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46246</v>
      </c>
      <c r="I124" s="624">
        <f t="shared" ca="1" si="44"/>
        <v>62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46244</v>
      </c>
      <c r="I125" s="624">
        <f t="shared" ca="1" si="44"/>
        <v>64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46248</v>
      </c>
      <c r="I126" s="624">
        <f t="shared" ca="1" si="44"/>
        <v>60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46245</v>
      </c>
      <c r="I127" s="624">
        <f t="shared" ca="1" si="44"/>
        <v>63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46244</v>
      </c>
      <c r="I128" s="624">
        <f t="shared" ca="1" si="44"/>
        <v>64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46245</v>
      </c>
      <c r="I129" s="624">
        <f t="shared" ca="1" si="44"/>
        <v>63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46251</v>
      </c>
      <c r="I130" s="624">
        <f t="shared" ca="1" si="44"/>
        <v>57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46245</v>
      </c>
      <c r="I131" s="624">
        <f t="shared" ref="I131:I158" ca="1" si="55">+IF(A131=1,(+TODAY())-H131,"Sans objet")</f>
        <v>63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46246</v>
      </c>
      <c r="I132" s="624">
        <f t="shared" ca="1" si="55"/>
        <v>62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0</v>
      </c>
      <c r="X132" s="640">
        <f t="shared" si="51"/>
        <v>0</v>
      </c>
      <c r="Y132" s="745">
        <f t="shared" si="52"/>
        <v>112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56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46248</v>
      </c>
      <c r="I134" s="674">
        <f t="shared" ca="1" si="55"/>
        <v>60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46244</v>
      </c>
      <c r="I135" s="624">
        <f t="shared" ca="1" si="55"/>
        <v>64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46245</v>
      </c>
      <c r="I136" s="624">
        <f t="shared" ca="1" si="55"/>
        <v>63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0.75</v>
      </c>
      <c r="P136" s="676"/>
      <c r="Q136" s="676"/>
      <c r="R136" s="676"/>
      <c r="S136" s="677">
        <v>0.25</v>
      </c>
      <c r="T136" s="630">
        <f t="shared" si="47"/>
        <v>0</v>
      </c>
      <c r="U136" s="631">
        <f t="shared" si="48"/>
        <v>26.25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8.75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57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46244</v>
      </c>
      <c r="I138" s="624">
        <f t="shared" ca="1" si="55"/>
        <v>64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46246</v>
      </c>
      <c r="I139" s="624">
        <f t="shared" ca="1" si="55"/>
        <v>62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46245</v>
      </c>
      <c r="I140" s="624">
        <f t="shared" ca="1" si="55"/>
        <v>63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46246</v>
      </c>
      <c r="I141" s="624">
        <f t="shared" ca="1" si="55"/>
        <v>62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46244</v>
      </c>
      <c r="I142" s="624">
        <f t="shared" ca="1" si="55"/>
        <v>64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46252</v>
      </c>
      <c r="I143" s="624">
        <f t="shared" ca="1" si="55"/>
        <v>56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11</v>
      </c>
      <c r="G144" s="622">
        <f t="shared" si="46"/>
        <v>77</v>
      </c>
      <c r="H144" s="424">
        <v>46246</v>
      </c>
      <c r="I144" s="624">
        <f t="shared" ca="1" si="55"/>
        <v>62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77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77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46245</v>
      </c>
      <c r="I145" s="624">
        <f t="shared" ca="1" si="55"/>
        <v>63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46245</v>
      </c>
      <c r="I146" s="624">
        <f t="shared" ca="1" si="55"/>
        <v>63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46245</v>
      </c>
      <c r="I147" s="624">
        <f t="shared" ca="1" si="55"/>
        <v>63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46246</v>
      </c>
      <c r="I148" s="624">
        <f t="shared" ca="1" si="55"/>
        <v>62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/>
      <c r="Q148" s="676">
        <v>0.5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0</v>
      </c>
      <c r="W148" s="678">
        <f t="shared" si="50"/>
        <v>63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46248</v>
      </c>
      <c r="I150" s="624">
        <f t="shared" ca="1" si="55"/>
        <v>60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46248</v>
      </c>
      <c r="I151" s="624">
        <f t="shared" ca="1" si="55"/>
        <v>60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46244</v>
      </c>
      <c r="I152" s="624">
        <f t="shared" ca="1" si="55"/>
        <v>64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46252</v>
      </c>
      <c r="I153" s="624">
        <f t="shared" ca="1" si="55"/>
        <v>56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46246</v>
      </c>
      <c r="I154" s="624">
        <f t="shared" ca="1" si="55"/>
        <v>62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46252</v>
      </c>
      <c r="I155" s="624">
        <f t="shared" ca="1" si="55"/>
        <v>56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46246</v>
      </c>
      <c r="I156" s="624">
        <f t="shared" ca="1" si="55"/>
        <v>62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46244</v>
      </c>
      <c r="I157" s="624">
        <f t="shared" ca="1" si="55"/>
        <v>64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46248</v>
      </c>
      <c r="I158" s="624">
        <f t="shared" ca="1" si="55"/>
        <v>60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2964</v>
      </c>
      <c r="G162" s="456">
        <f>SUBTOTAL(9,G2:G161)</f>
        <v>20748</v>
      </c>
      <c r="H162" s="343"/>
      <c r="I162" s="806">
        <f ca="1">(SUBTOTAL(9,I2:I161))/A162</f>
        <v>62.116129032258065</v>
      </c>
      <c r="J162" s="345"/>
      <c r="K162" s="345"/>
      <c r="L162" s="345"/>
      <c r="M162" s="345"/>
      <c r="N162" s="346">
        <f>(SUBTOTAL(9,N2:N161))/S$172</f>
        <v>0.6166666666666667</v>
      </c>
      <c r="O162" s="347">
        <f>(SUBTOTAL(9,O2:O161))/T$172</f>
        <v>0.59375</v>
      </c>
      <c r="P162" s="347">
        <f>(SUBTOTAL(9,P2:P161))/V$172</f>
        <v>0.54761904761904767</v>
      </c>
      <c r="Q162" s="347">
        <f>(SUBTOTAL(9,Q2:Q161))/W$172</f>
        <v>0.55000000000000004</v>
      </c>
      <c r="R162" s="347">
        <f>(SUBTOTAL(9,R2:R161))/X$172</f>
        <v>0.46226415094339623</v>
      </c>
      <c r="S162" s="348">
        <f>(SUBTOTAL(9,S2:S161))/Y$172</f>
        <v>0.5535714285714286</v>
      </c>
      <c r="T162" s="457">
        <f t="shared" ref="T162:Y162" si="57">SUBTOTAL(9,T2:T161)</f>
        <v>4893</v>
      </c>
      <c r="U162" s="753">
        <f t="shared" si="57"/>
        <v>1624</v>
      </c>
      <c r="V162" s="753">
        <f t="shared" si="57"/>
        <v>1403.5</v>
      </c>
      <c r="W162" s="753">
        <f t="shared" si="57"/>
        <v>3545.5</v>
      </c>
      <c r="X162" s="753">
        <f t="shared" si="57"/>
        <v>3883.25</v>
      </c>
      <c r="Y162" s="754">
        <f t="shared" si="57"/>
        <v>5500.25</v>
      </c>
      <c r="Z162" s="751">
        <f>SUM(T162:Y162)</f>
        <v>20849.5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0.23582995951417005</v>
      </c>
      <c r="U163" s="808">
        <f>U162/G162</f>
        <v>7.8272604588394065E-2</v>
      </c>
      <c r="V163" s="808">
        <f>V162/G162</f>
        <v>6.7645074224021592E-2</v>
      </c>
      <c r="W163" s="808">
        <f>W162/G162</f>
        <v>0.17088394062078271</v>
      </c>
      <c r="X163" s="808">
        <f>X162/G162</f>
        <v>0.18716261808367071</v>
      </c>
      <c r="Y163" s="808">
        <f>Y162/G162</f>
        <v>0.2650978407557355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4893</v>
      </c>
      <c r="C166" s="360"/>
      <c r="D166" s="360"/>
      <c r="E166" s="407"/>
      <c r="F166" s="813">
        <f t="shared" ref="F166:F172" si="58">B166/$G$162</f>
        <v>0.23582995951417005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4</v>
      </c>
      <c r="T166" s="711">
        <f t="shared" si="59"/>
        <v>5</v>
      </c>
      <c r="U166" s="712">
        <f>+S166+T166</f>
        <v>9</v>
      </c>
      <c r="V166" s="712">
        <f t="shared" ref="V166:Y169" si="60">+SUMIF(P$2:P$161,$R166,$A$2:$A$161)</f>
        <v>4</v>
      </c>
      <c r="W166" s="712">
        <f t="shared" si="60"/>
        <v>11</v>
      </c>
      <c r="X166" s="712">
        <f t="shared" si="60"/>
        <v>16</v>
      </c>
      <c r="Y166" s="712">
        <f t="shared" si="60"/>
        <v>8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1624</v>
      </c>
      <c r="C167" s="369"/>
      <c r="D167" s="369"/>
      <c r="E167" s="408"/>
      <c r="F167" s="816">
        <f t="shared" si="58"/>
        <v>7.8272604588394065E-2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11</v>
      </c>
      <c r="U167" s="712">
        <f>+S167+T167</f>
        <v>47</v>
      </c>
      <c r="V167" s="712">
        <f t="shared" si="60"/>
        <v>13</v>
      </c>
      <c r="W167" s="712">
        <f t="shared" si="60"/>
        <v>35</v>
      </c>
      <c r="X167" s="712">
        <f t="shared" si="60"/>
        <v>33</v>
      </c>
      <c r="Y167" s="712">
        <f t="shared" si="60"/>
        <v>50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6517</v>
      </c>
      <c r="C168" s="360"/>
      <c r="D168" s="360"/>
      <c r="E168" s="407"/>
      <c r="F168" s="699">
        <f t="shared" si="58"/>
        <v>0.3141025641025641</v>
      </c>
      <c r="G168" s="700">
        <f>+F168-U173</f>
        <v>-3.2181219681219675E-2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8</v>
      </c>
      <c r="T168" s="711">
        <f t="shared" si="59"/>
        <v>2</v>
      </c>
      <c r="U168" s="712">
        <f>+S168+T168</f>
        <v>10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1403.5</v>
      </c>
      <c r="C169" s="360"/>
      <c r="D169" s="360"/>
      <c r="E169" s="407"/>
      <c r="F169" s="699">
        <f t="shared" si="58"/>
        <v>6.7645074224021592E-2</v>
      </c>
      <c r="G169" s="700">
        <f>+F169-V173</f>
        <v>-1.0057628478681122E-2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4</v>
      </c>
      <c r="W169" s="712">
        <f t="shared" si="60"/>
        <v>9</v>
      </c>
      <c r="X169" s="712">
        <f t="shared" si="60"/>
        <v>4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3545.5</v>
      </c>
      <c r="C170" s="360"/>
      <c r="D170" s="360"/>
      <c r="E170" s="407"/>
      <c r="F170" s="699">
        <f t="shared" si="58"/>
        <v>0.17088394062078271</v>
      </c>
      <c r="G170" s="700">
        <f>+F170-W173</f>
        <v>-3.3507951271109199E-2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0.6166666666666667</v>
      </c>
      <c r="T170" s="715">
        <f t="shared" si="61"/>
        <v>0.59375</v>
      </c>
      <c r="U170" s="716">
        <f t="shared" si="61"/>
        <v>0.61011904761904767</v>
      </c>
      <c r="V170" s="716">
        <f t="shared" si="61"/>
        <v>0.54761904761904767</v>
      </c>
      <c r="W170" s="716">
        <f t="shared" si="61"/>
        <v>0.53181818181818186</v>
      </c>
      <c r="X170" s="716">
        <f t="shared" si="61"/>
        <v>0.46226415094339623</v>
      </c>
      <c r="Y170" s="716">
        <f t="shared" si="61"/>
        <v>0.5535714285714286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0.18716261808367071</v>
      </c>
      <c r="G171" s="700">
        <f>+F171-X173</f>
        <v>2.1622077543130169E-2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0.6166666666666667</v>
      </c>
      <c r="T171" s="694">
        <f>+O162</f>
        <v>0.59375</v>
      </c>
      <c r="U171" s="717">
        <f>+(S171*S172+T171*T172)/U172</f>
        <v>0.61011904761904767</v>
      </c>
      <c r="V171" s="717">
        <f>+P162</f>
        <v>0.54761904761904767</v>
      </c>
      <c r="W171" s="717">
        <f>+Q162</f>
        <v>0.55000000000000004</v>
      </c>
      <c r="X171" s="717">
        <f>+R162</f>
        <v>0.46226415094339623</v>
      </c>
      <c r="Y171" s="717">
        <f>+S162</f>
        <v>0.5535714285714286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5500.25</v>
      </c>
      <c r="C172" s="360"/>
      <c r="D172" s="360"/>
      <c r="E172" s="407"/>
      <c r="F172" s="699">
        <f t="shared" si="58"/>
        <v>0.2650978407557355</v>
      </c>
      <c r="G172" s="700">
        <f>+F172-Y173</f>
        <v>3.2735164314111609E-3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24</v>
      </c>
      <c r="U172" s="720">
        <f t="shared" si="62"/>
        <v>84</v>
      </c>
      <c r="V172" s="719">
        <f t="shared" si="62"/>
        <v>21</v>
      </c>
      <c r="W172" s="719">
        <f t="shared" si="62"/>
        <v>55</v>
      </c>
      <c r="X172" s="719">
        <f t="shared" si="62"/>
        <v>53</v>
      </c>
      <c r="Y172" s="719">
        <f t="shared" si="62"/>
        <v>70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20849.5</v>
      </c>
      <c r="C173" s="702"/>
      <c r="D173" s="702"/>
      <c r="E173" s="703"/>
      <c r="F173" s="704">
        <f>SUM(F168:F172)</f>
        <v>1.0048920377867745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0.25</v>
      </c>
      <c r="T173" s="696">
        <f>+(T171*T172)/$Q$172</f>
        <v>9.6283783783783786E-2</v>
      </c>
      <c r="U173" s="699">
        <f>+T173+S173</f>
        <v>0.34628378378378377</v>
      </c>
      <c r="V173" s="699">
        <f>+(V171*V172)/$Q$172</f>
        <v>7.7702702702702714E-2</v>
      </c>
      <c r="W173" s="699">
        <f>+(W171*W172)/$Q$172</f>
        <v>0.20439189189189191</v>
      </c>
      <c r="X173" s="699">
        <f>+(X171*X172)/$Q$172</f>
        <v>0.16554054054054054</v>
      </c>
      <c r="Y173" s="699">
        <f>+(Y171*Y172)/$Q$172</f>
        <v>0.26182432432432434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0.56756756756756754</v>
      </c>
      <c r="V174" s="781">
        <f>+V172/$Q$172</f>
        <v>0.14189189189189189</v>
      </c>
      <c r="W174" s="781">
        <f>+W172/$Q$172</f>
        <v>0.3716216216216216</v>
      </c>
      <c r="X174" s="781">
        <f>+X172/$Q$172</f>
        <v>0.35810810810810811</v>
      </c>
      <c r="Y174" s="781">
        <f>+Y172/$Q$172</f>
        <v>0.47297297297297297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25" priority="1" operator="lessThan">
      <formula>7</formula>
    </cfRule>
    <cfRule type="cellIs" dxfId="124" priority="2" operator="between">
      <formula>14</formula>
      <formula>7</formula>
    </cfRule>
    <cfRule type="cellIs" dxfId="123" priority="3" operator="greaterThan">
      <formula>14</formula>
    </cfRule>
  </conditionalFormatting>
  <conditionalFormatting sqref="I162">
    <cfRule type="cellIs" dxfId="122" priority="4" operator="lessThan">
      <formula>7</formula>
    </cfRule>
    <cfRule type="cellIs" dxfId="121" priority="5" operator="between">
      <formula>14</formula>
      <formula>7</formula>
    </cfRule>
    <cfRule type="cellIs" dxfId="12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B3E9-8C54-4B78-8663-05AC52E12AB8}">
  <dimension ref="A1:BW178"/>
  <sheetViews>
    <sheetView zoomScale="85" zoomScaleNormal="85" workbookViewId="0">
      <pane xSplit="8" topLeftCell="N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46251</v>
      </c>
      <c r="I2" s="624">
        <f t="shared" ref="I2:I33" ca="1" si="2">+IF(A2=1,(+TODAY())-H2,"Sans objet")</f>
        <v>57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31</v>
      </c>
      <c r="AE2" s="794">
        <v>0.22109999999999999</v>
      </c>
      <c r="AF2" s="795">
        <v>7.0999999999999994E-2</v>
      </c>
      <c r="AG2" s="764">
        <f>SUM(AE2:AF2)</f>
        <v>0.29209999999999997</v>
      </c>
      <c r="AH2" s="796">
        <v>8.5999999999999993E-2</v>
      </c>
      <c r="AI2" s="796">
        <v>0.19400000000000001</v>
      </c>
      <c r="AJ2" s="796">
        <v>0.189</v>
      </c>
      <c r="AK2" s="796">
        <v>0.24</v>
      </c>
      <c r="AL2" s="602">
        <f>SUM(AG2:AK2)</f>
        <v>1.0011000000000001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46254</v>
      </c>
      <c r="I3" s="624">
        <f t="shared" ca="1" si="2"/>
        <v>54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32</v>
      </c>
      <c r="AE3" s="794">
        <v>0.2243</v>
      </c>
      <c r="AF3" s="795">
        <v>5.1999999999999998E-2</v>
      </c>
      <c r="AG3" s="764">
        <f>SUM(AE3:AF3)</f>
        <v>0.27629999999999999</v>
      </c>
      <c r="AH3" s="796">
        <v>0.09</v>
      </c>
      <c r="AI3" s="796">
        <v>0.192</v>
      </c>
      <c r="AJ3" s="796">
        <v>0.21299999999999999</v>
      </c>
      <c r="AK3" s="796">
        <v>0.22800000000000001</v>
      </c>
      <c r="AL3" s="602">
        <f>SUM(AG3:AK3)</f>
        <v>0.99929999999999997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46254</v>
      </c>
      <c r="I4" s="624">
        <f t="shared" ca="1" si="2"/>
        <v>54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33</v>
      </c>
      <c r="AE4" s="794">
        <v>0.21390000000000001</v>
      </c>
      <c r="AF4" s="795">
        <v>8.1000000000000003E-2</v>
      </c>
      <c r="AG4" s="764">
        <f>SUM(AE4:AF4)</f>
        <v>0.2949</v>
      </c>
      <c r="AH4" s="796">
        <v>7.4999999999999997E-2</v>
      </c>
      <c r="AI4" s="796">
        <v>0.17100000000000001</v>
      </c>
      <c r="AJ4" s="796">
        <v>0.192</v>
      </c>
      <c r="AK4" s="796">
        <v>0.26700000000000002</v>
      </c>
      <c r="AL4" s="602">
        <f>SUM(AG4:AK4)</f>
        <v>0.99990000000000012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46253</v>
      </c>
      <c r="I5" s="624">
        <f t="shared" ca="1" si="2"/>
        <v>55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34</v>
      </c>
      <c r="AE5" s="794">
        <v>0.29620000000000002</v>
      </c>
      <c r="AF5" s="795">
        <v>7.0999999999999994E-2</v>
      </c>
      <c r="AG5" s="764">
        <f>SUM(AE5:AF5)</f>
        <v>0.36720000000000003</v>
      </c>
      <c r="AH5" s="796">
        <v>6.9000000000000006E-2</v>
      </c>
      <c r="AI5" s="796">
        <v>0.188</v>
      </c>
      <c r="AJ5" s="796">
        <v>0.19400000000000001</v>
      </c>
      <c r="AK5" s="796">
        <v>0.182</v>
      </c>
      <c r="AL5" s="602">
        <f>SUM(AG5:AK5)</f>
        <v>1.0002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56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8.2300000000000012E-2</v>
      </c>
      <c r="AF6" s="603">
        <f t="shared" si="11"/>
        <v>-1.0000000000000009E-2</v>
      </c>
      <c r="AG6" s="603">
        <f t="shared" si="11"/>
        <v>7.2300000000000031E-2</v>
      </c>
      <c r="AH6" s="603">
        <f t="shared" si="11"/>
        <v>-5.9999999999999915E-3</v>
      </c>
      <c r="AI6" s="603">
        <f t="shared" si="11"/>
        <v>1.6999999999999987E-2</v>
      </c>
      <c r="AJ6" s="603">
        <f t="shared" si="11"/>
        <v>2.0000000000000018E-3</v>
      </c>
      <c r="AK6" s="603">
        <f t="shared" si="11"/>
        <v>-8.500000000000002E-2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46255</v>
      </c>
      <c r="I7" s="624">
        <f t="shared" ca="1" si="2"/>
        <v>53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46253</v>
      </c>
      <c r="I8" s="624">
        <f t="shared" ca="1" si="2"/>
        <v>55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46254</v>
      </c>
      <c r="I9" s="624">
        <f t="shared" ca="1" si="2"/>
        <v>54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46252</v>
      </c>
      <c r="I10" s="624">
        <f t="shared" ca="1" si="2"/>
        <v>56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46253</v>
      </c>
      <c r="I11" s="624">
        <f t="shared" ca="1" si="2"/>
        <v>55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46253</v>
      </c>
      <c r="I12" s="624">
        <f t="shared" ca="1" si="2"/>
        <v>55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46253</v>
      </c>
      <c r="I13" s="624">
        <f t="shared" ca="1" si="2"/>
        <v>55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46253</v>
      </c>
      <c r="I14" s="624">
        <f t="shared" ca="1" si="2"/>
        <v>55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56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46252</v>
      </c>
      <c r="I16" s="624">
        <f t="shared" ca="1" si="2"/>
        <v>56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46254</v>
      </c>
      <c r="I17" s="624">
        <f t="shared" ca="1" si="2"/>
        <v>54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56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55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56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46253</v>
      </c>
      <c r="I21" s="624">
        <f t="shared" ca="1" si="2"/>
        <v>55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46254</v>
      </c>
      <c r="I22" s="624">
        <f t="shared" ca="1" si="2"/>
        <v>54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46254</v>
      </c>
      <c r="I23" s="624">
        <f t="shared" ca="1" si="2"/>
        <v>54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46253</v>
      </c>
      <c r="I24" s="624">
        <f t="shared" ca="1" si="2"/>
        <v>55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46254</v>
      </c>
      <c r="I25" s="624">
        <f t="shared" ca="1" si="2"/>
        <v>54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46255</v>
      </c>
      <c r="I27" s="624">
        <f t="shared" ca="1" si="2"/>
        <v>53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46254</v>
      </c>
      <c r="I28" s="624">
        <f t="shared" ca="1" si="2"/>
        <v>54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46254</v>
      </c>
      <c r="I29" s="624">
        <f t="shared" ca="1" si="2"/>
        <v>54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46254</v>
      </c>
      <c r="I30" s="624">
        <f t="shared" ca="1" si="2"/>
        <v>54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46253</v>
      </c>
      <c r="I31" s="624">
        <f t="shared" ca="1" si="2"/>
        <v>55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46253</v>
      </c>
      <c r="I32" s="624">
        <f t="shared" ca="1" si="2"/>
        <v>55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46252</v>
      </c>
      <c r="I33" s="624">
        <f t="shared" ca="1" si="2"/>
        <v>56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ref="G34:G65" si="13">F34*7</f>
        <v>238</v>
      </c>
      <c r="H34" s="424">
        <v>46252</v>
      </c>
      <c r="I34" s="624">
        <f t="shared" ref="I34:I65" ca="1" si="14">+IF(A34=1,(+TODAY())-H34,"Sans objet")</f>
        <v>56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119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119</v>
      </c>
      <c r="Y34" s="745">
        <f t="shared" ref="Y34:Y65" si="20">+$G34*S34</f>
        <v>0</v>
      </c>
      <c r="Z34" s="750">
        <f t="shared" ref="Z34:Z65" si="21">SUM(T34:Y34)</f>
        <v>238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57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56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46252</v>
      </c>
      <c r="I37" s="624">
        <f t="shared" ca="1" si="14"/>
        <v>56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84</v>
      </c>
      <c r="X37" s="640">
        <f t="shared" si="19"/>
        <v>0</v>
      </c>
      <c r="Y37" s="745">
        <f t="shared" si="20"/>
        <v>84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46255</v>
      </c>
      <c r="I38" s="624">
        <f t="shared" ca="1" si="14"/>
        <v>53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46255</v>
      </c>
      <c r="I39" s="624">
        <f t="shared" ca="1" si="14"/>
        <v>53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46253</v>
      </c>
      <c r="I40" s="624">
        <f t="shared" ca="1" si="14"/>
        <v>55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46254</v>
      </c>
      <c r="I41" s="624">
        <f t="shared" ca="1" si="14"/>
        <v>54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56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56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56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46255</v>
      </c>
      <c r="I45" s="624">
        <f t="shared" ca="1" si="14"/>
        <v>53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56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>
        <v>0.25</v>
      </c>
      <c r="P46" s="471">
        <v>0.25</v>
      </c>
      <c r="Q46" s="471"/>
      <c r="R46" s="471">
        <v>0.25</v>
      </c>
      <c r="S46" s="472"/>
      <c r="T46" s="630">
        <f t="shared" si="15"/>
        <v>77</v>
      </c>
      <c r="U46" s="631">
        <f t="shared" si="16"/>
        <v>77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46253</v>
      </c>
      <c r="I47" s="624" t="str">
        <f t="shared" ca="1" si="14"/>
        <v>Sans objet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46252</v>
      </c>
      <c r="I48" s="624">
        <f t="shared" ca="1" si="14"/>
        <v>56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>
        <v>0.5</v>
      </c>
      <c r="O48" s="471"/>
      <c r="P48" s="471"/>
      <c r="Q48" s="471">
        <v>0.5</v>
      </c>
      <c r="R48" s="471"/>
      <c r="S48" s="472"/>
      <c r="T48" s="630">
        <f t="shared" si="15"/>
        <v>42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46254</v>
      </c>
      <c r="I49" s="624">
        <f t="shared" ca="1" si="14"/>
        <v>54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46255</v>
      </c>
      <c r="I50" s="624">
        <f t="shared" ca="1" si="14"/>
        <v>53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46255</v>
      </c>
      <c r="I51" s="624">
        <f t="shared" ca="1" si="14"/>
        <v>53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>
        <v>0.5</v>
      </c>
      <c r="O51" s="471"/>
      <c r="P51" s="471"/>
      <c r="Q51" s="471"/>
      <c r="R51" s="471"/>
      <c r="S51" s="472">
        <v>0.5</v>
      </c>
      <c r="T51" s="630">
        <f t="shared" si="15"/>
        <v>56</v>
      </c>
      <c r="U51" s="631">
        <f t="shared" si="16"/>
        <v>0</v>
      </c>
      <c r="V51" s="631">
        <f t="shared" si="17"/>
        <v>0</v>
      </c>
      <c r="W51" s="640">
        <f t="shared" si="18"/>
        <v>0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46255</v>
      </c>
      <c r="I52" s="624">
        <f t="shared" ca="1" si="14"/>
        <v>53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>
        <v>0.5</v>
      </c>
      <c r="O52" s="471"/>
      <c r="P52" s="471"/>
      <c r="Q52" s="471"/>
      <c r="R52" s="471"/>
      <c r="S52" s="472">
        <v>0.5</v>
      </c>
      <c r="T52" s="630">
        <f t="shared" si="15"/>
        <v>91</v>
      </c>
      <c r="U52" s="631">
        <f t="shared" si="16"/>
        <v>0</v>
      </c>
      <c r="V52" s="631">
        <f t="shared" si="17"/>
        <v>0</v>
      </c>
      <c r="W52" s="640">
        <f t="shared" si="18"/>
        <v>0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175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46252</v>
      </c>
      <c r="I54" s="624">
        <f t="shared" ca="1" si="14"/>
        <v>56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46254</v>
      </c>
      <c r="I55" s="624">
        <f t="shared" ca="1" si="14"/>
        <v>54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>
        <v>1</v>
      </c>
      <c r="P55" s="471"/>
      <c r="Q55" s="471"/>
      <c r="R55" s="471"/>
      <c r="S55" s="472"/>
      <c r="T55" s="630">
        <f t="shared" si="15"/>
        <v>0</v>
      </c>
      <c r="U55" s="631">
        <f t="shared" si="16"/>
        <v>210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3"/>
        <v>252</v>
      </c>
      <c r="H56" s="424">
        <v>46252</v>
      </c>
      <c r="I56" s="624">
        <f t="shared" ca="1" si="14"/>
        <v>56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15"/>
        <v>126</v>
      </c>
      <c r="U56" s="631">
        <f t="shared" si="16"/>
        <v>0</v>
      </c>
      <c r="V56" s="631">
        <f t="shared" si="17"/>
        <v>0</v>
      </c>
      <c r="W56" s="640">
        <f t="shared" si="18"/>
        <v>63</v>
      </c>
      <c r="X56" s="640">
        <f t="shared" si="19"/>
        <v>0</v>
      </c>
      <c r="Y56" s="745">
        <f t="shared" si="20"/>
        <v>63</v>
      </c>
      <c r="Z56" s="750">
        <f t="shared" si="21"/>
        <v>252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57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46253</v>
      </c>
      <c r="I58" s="624">
        <f t="shared" ca="1" si="14"/>
        <v>55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0.25</v>
      </c>
      <c r="R58" s="471"/>
      <c r="S58" s="472">
        <v>0.25</v>
      </c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63</v>
      </c>
      <c r="X58" s="640">
        <f t="shared" si="19"/>
        <v>0</v>
      </c>
      <c r="Y58" s="745">
        <f t="shared" si="20"/>
        <v>63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46253</v>
      </c>
      <c r="I59" s="624">
        <f t="shared" ca="1" si="14"/>
        <v>55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0.25</v>
      </c>
      <c r="R59" s="471"/>
      <c r="S59" s="472">
        <v>0.25</v>
      </c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56</v>
      </c>
      <c r="X59" s="640">
        <f t="shared" si="19"/>
        <v>0</v>
      </c>
      <c r="Y59" s="745">
        <f t="shared" si="20"/>
        <v>56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46254</v>
      </c>
      <c r="I60" s="624">
        <f t="shared" ca="1" si="14"/>
        <v>54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46253</v>
      </c>
      <c r="I61" s="624">
        <f t="shared" ca="1" si="14"/>
        <v>55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0</v>
      </c>
      <c r="X61" s="640">
        <f t="shared" si="19"/>
        <v>49</v>
      </c>
      <c r="Y61" s="745">
        <f t="shared" si="20"/>
        <v>49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46253</v>
      </c>
      <c r="I62" s="624">
        <f t="shared" ca="1" si="14"/>
        <v>55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46253</v>
      </c>
      <c r="I63" s="624">
        <f t="shared" ca="1" si="14"/>
        <v>55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46255</v>
      </c>
      <c r="I64" s="624">
        <f t="shared" ca="1" si="14"/>
        <v>53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46252</v>
      </c>
      <c r="I65" s="624">
        <f t="shared" ca="1" si="14"/>
        <v>56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46254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52.5</v>
      </c>
      <c r="W66" s="640">
        <f t="shared" ref="W66:W97" si="28">+$G66*Q66</f>
        <v>0</v>
      </c>
      <c r="X66" s="640">
        <f t="shared" ref="X66:X97" si="29">+$G66*R66</f>
        <v>52.5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46252</v>
      </c>
      <c r="I67" s="624">
        <f t="shared" ref="I67:I98" ca="1" si="33">+IF(A67=1,(+TODAY())-H67,"Sans objet")</f>
        <v>56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46254</v>
      </c>
      <c r="I68" s="624">
        <f t="shared" ca="1" si="33"/>
        <v>54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46253</v>
      </c>
      <c r="I69" s="624">
        <f t="shared" ca="1" si="33"/>
        <v>55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/>
      <c r="S69" s="472">
        <v>1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0</v>
      </c>
      <c r="Y69" s="745">
        <f t="shared" si="30"/>
        <v>154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46254</v>
      </c>
      <c r="I70" s="624">
        <f t="shared" ca="1" si="33"/>
        <v>54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46253</v>
      </c>
      <c r="I71" s="624">
        <f t="shared" ca="1" si="33"/>
        <v>55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>
        <v>1</v>
      </c>
      <c r="R71" s="471"/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238</v>
      </c>
      <c r="X71" s="640">
        <f t="shared" si="29"/>
        <v>0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46255</v>
      </c>
      <c r="I72" s="624">
        <f t="shared" ca="1" si="33"/>
        <v>53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46254</v>
      </c>
      <c r="I73" s="624">
        <f t="shared" ca="1" si="33"/>
        <v>54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46253</v>
      </c>
      <c r="I74" s="624">
        <f t="shared" ca="1" si="33"/>
        <v>55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46253</v>
      </c>
      <c r="I75" s="624">
        <f t="shared" ca="1" si="33"/>
        <v>55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46253</v>
      </c>
      <c r="I76" s="624">
        <f t="shared" ca="1" si="33"/>
        <v>55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>
        <v>0.25</v>
      </c>
      <c r="R76" s="471">
        <v>0.25</v>
      </c>
      <c r="S76" s="472"/>
      <c r="T76" s="630">
        <f t="shared" si="25"/>
        <v>77</v>
      </c>
      <c r="U76" s="631">
        <f t="shared" si="26"/>
        <v>0</v>
      </c>
      <c r="V76" s="631">
        <f t="shared" si="27"/>
        <v>0</v>
      </c>
      <c r="W76" s="640">
        <f t="shared" si="28"/>
        <v>38.5</v>
      </c>
      <c r="X76" s="640">
        <f t="shared" si="29"/>
        <v>38.5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56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175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46251</v>
      </c>
      <c r="I79" s="624">
        <f t="shared" ca="1" si="33"/>
        <v>57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46255</v>
      </c>
      <c r="I80" s="624">
        <f t="shared" ca="1" si="33"/>
        <v>53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24"/>
        <v>98</v>
      </c>
      <c r="H81" s="424">
        <v>46253</v>
      </c>
      <c r="I81" s="624">
        <f t="shared" ca="1" si="33"/>
        <v>55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49</v>
      </c>
      <c r="U81" s="631">
        <f t="shared" si="26"/>
        <v>0</v>
      </c>
      <c r="V81" s="631">
        <f t="shared" si="27"/>
        <v>0</v>
      </c>
      <c r="W81" s="640">
        <f t="shared" si="28"/>
        <v>49</v>
      </c>
      <c r="X81" s="640">
        <f t="shared" si="29"/>
        <v>0</v>
      </c>
      <c r="Y81" s="745">
        <f t="shared" si="30"/>
        <v>0</v>
      </c>
      <c r="Z81" s="750">
        <f t="shared" si="31"/>
        <v>98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46254</v>
      </c>
      <c r="I82" s="624">
        <f t="shared" ca="1" si="33"/>
        <v>54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46252</v>
      </c>
      <c r="I83" s="624">
        <f t="shared" ca="1" si="33"/>
        <v>56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49</v>
      </c>
      <c r="X83" s="640">
        <f t="shared" si="29"/>
        <v>49</v>
      </c>
      <c r="Y83" s="745">
        <f t="shared" si="30"/>
        <v>98</v>
      </c>
      <c r="Z83" s="750">
        <f t="shared" si="31"/>
        <v>196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46254</v>
      </c>
      <c r="I84" s="624">
        <f t="shared" ca="1" si="33"/>
        <v>54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46251</v>
      </c>
      <c r="I85" s="624">
        <f t="shared" ca="1" si="33"/>
        <v>57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46251</v>
      </c>
      <c r="I86" s="624">
        <f t="shared" ca="1" si="33"/>
        <v>57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46251</v>
      </c>
      <c r="I87" s="624">
        <f t="shared" ca="1" si="33"/>
        <v>57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46251</v>
      </c>
      <c r="I88" s="624">
        <f t="shared" ca="1" si="33"/>
        <v>57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46251</v>
      </c>
      <c r="I89" s="624">
        <f t="shared" ca="1" si="33"/>
        <v>57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46251</v>
      </c>
      <c r="I90" s="624">
        <f t="shared" ca="1" si="33"/>
        <v>57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46252</v>
      </c>
      <c r="I91" s="624">
        <f t="shared" ca="1" si="33"/>
        <v>56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46255</v>
      </c>
      <c r="I92" s="624">
        <f t="shared" ca="1" si="33"/>
        <v>53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182</v>
      </c>
      <c r="X92" s="640">
        <f t="shared" si="29"/>
        <v>0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46255</v>
      </c>
      <c r="I93" s="624">
        <f t="shared" ca="1" si="33"/>
        <v>53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>
        <v>0.25</v>
      </c>
      <c r="O93" s="471"/>
      <c r="P93" s="471">
        <v>0.25</v>
      </c>
      <c r="Q93" s="471"/>
      <c r="R93" s="471">
        <v>0.5</v>
      </c>
      <c r="S93" s="472"/>
      <c r="T93" s="630">
        <f t="shared" si="25"/>
        <v>35</v>
      </c>
      <c r="U93" s="631">
        <f t="shared" si="26"/>
        <v>0</v>
      </c>
      <c r="V93" s="631">
        <f t="shared" si="27"/>
        <v>35</v>
      </c>
      <c r="W93" s="640">
        <f t="shared" si="28"/>
        <v>0</v>
      </c>
      <c r="X93" s="640">
        <f t="shared" si="29"/>
        <v>70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46255</v>
      </c>
      <c r="I94" s="624">
        <f t="shared" ca="1" si="33"/>
        <v>53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46252</v>
      </c>
      <c r="I95" s="624">
        <f t="shared" ca="1" si="33"/>
        <v>56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46251</v>
      </c>
      <c r="I96" s="624">
        <f t="shared" ca="1" si="33"/>
        <v>57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56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46255</v>
      </c>
      <c r="I98" s="624">
        <f t="shared" ca="1" si="33"/>
        <v>53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T129" si="36">+$G98*N98</f>
        <v>70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0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46251</v>
      </c>
      <c r="I99" s="624">
        <f t="shared" ref="I99:I130" ca="1" si="44">+IF(A99=1,(+TODAY())-H99,"Sans objet")</f>
        <v>57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46253</v>
      </c>
      <c r="I100" s="624">
        <f t="shared" ca="1" si="44"/>
        <v>55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/>
      <c r="R100" s="471"/>
      <c r="S100" s="472">
        <v>0.5</v>
      </c>
      <c r="T100" s="630">
        <f t="shared" si="36"/>
        <v>0</v>
      </c>
      <c r="U100" s="631">
        <f t="shared" si="37"/>
        <v>70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46253</v>
      </c>
      <c r="I101" s="624">
        <f t="shared" ca="1" si="44"/>
        <v>55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46255</v>
      </c>
      <c r="I102" s="624">
        <f t="shared" ca="1" si="44"/>
        <v>53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57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46255</v>
      </c>
      <c r="I104" s="624">
        <f t="shared" ca="1" si="44"/>
        <v>53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0.25</v>
      </c>
      <c r="R104" s="471">
        <v>0.25</v>
      </c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45.5</v>
      </c>
      <c r="X104" s="640">
        <f t="shared" si="40"/>
        <v>45.5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56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>
        <v>0.25</v>
      </c>
      <c r="O105" s="471"/>
      <c r="P105" s="471"/>
      <c r="Q105" s="471">
        <v>0.25</v>
      </c>
      <c r="R105" s="471">
        <v>0.5</v>
      </c>
      <c r="S105" s="472"/>
      <c r="T105" s="630">
        <f t="shared" si="36"/>
        <v>14</v>
      </c>
      <c r="U105" s="631">
        <f t="shared" si="37"/>
        <v>0</v>
      </c>
      <c r="V105" s="631">
        <f t="shared" si="38"/>
        <v>0</v>
      </c>
      <c r="W105" s="640">
        <f t="shared" si="39"/>
        <v>14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46253</v>
      </c>
      <c r="I106" s="624">
        <f t="shared" ca="1" si="44"/>
        <v>55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46253</v>
      </c>
      <c r="I107" s="624">
        <f t="shared" ca="1" si="44"/>
        <v>55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46254</v>
      </c>
      <c r="I108" s="624">
        <f t="shared" ca="1" si="44"/>
        <v>54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46255</v>
      </c>
      <c r="I109" s="624">
        <f t="shared" ca="1" si="44"/>
        <v>53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56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46254</v>
      </c>
      <c r="I111" s="624">
        <f t="shared" ca="1" si="44"/>
        <v>54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46255</v>
      </c>
      <c r="I112" s="624">
        <f t="shared" ca="1" si="44"/>
        <v>53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46252</v>
      </c>
      <c r="I113" s="624">
        <f t="shared" ca="1" si="44"/>
        <v>56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57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46253</v>
      </c>
      <c r="I115" s="624">
        <f t="shared" ca="1" si="44"/>
        <v>55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46251</v>
      </c>
      <c r="I116" s="624">
        <f t="shared" ca="1" si="44"/>
        <v>57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46254</v>
      </c>
      <c r="I117" s="624">
        <f t="shared" ca="1" si="44"/>
        <v>54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46251</v>
      </c>
      <c r="I118" s="624">
        <f t="shared" ca="1" si="44"/>
        <v>57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46251</v>
      </c>
      <c r="I119" s="624">
        <f t="shared" ca="1" si="44"/>
        <v>57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46255</v>
      </c>
      <c r="I120" s="624">
        <f t="shared" ca="1" si="44"/>
        <v>53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46255</v>
      </c>
      <c r="I121" s="624">
        <f t="shared" ca="1" si="44"/>
        <v>53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46255</v>
      </c>
      <c r="I122" s="624">
        <f t="shared" ca="1" si="44"/>
        <v>53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46253</v>
      </c>
      <c r="I123" s="624">
        <f t="shared" ca="1" si="44"/>
        <v>55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46255</v>
      </c>
      <c r="I124" s="624">
        <f t="shared" ca="1" si="44"/>
        <v>53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46252</v>
      </c>
      <c r="I125" s="624">
        <f t="shared" ca="1" si="44"/>
        <v>56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46255</v>
      </c>
      <c r="I126" s="624">
        <f t="shared" ca="1" si="44"/>
        <v>53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46254</v>
      </c>
      <c r="I127" s="624">
        <f t="shared" ca="1" si="44"/>
        <v>54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46252</v>
      </c>
      <c r="I128" s="624">
        <f t="shared" ca="1" si="44"/>
        <v>56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46252</v>
      </c>
      <c r="I129" s="624">
        <f t="shared" ca="1" si="44"/>
        <v>56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46251</v>
      </c>
      <c r="I130" s="624">
        <f t="shared" ca="1" si="44"/>
        <v>57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46251</v>
      </c>
      <c r="I131" s="624">
        <f t="shared" ref="I131:I159" ca="1" si="55">+IF(A131=1,(+TODAY())-H131,"Sans objet")</f>
        <v>57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46253</v>
      </c>
      <c r="I132" s="624">
        <f t="shared" ca="1" si="55"/>
        <v>55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56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46255</v>
      </c>
      <c r="I134" s="674">
        <f t="shared" ca="1" si="55"/>
        <v>53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46252</v>
      </c>
      <c r="I135" s="624">
        <f t="shared" ca="1" si="55"/>
        <v>56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46253</v>
      </c>
      <c r="I136" s="624">
        <f t="shared" ca="1" si="55"/>
        <v>55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57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46252</v>
      </c>
      <c r="I138" s="624">
        <f t="shared" ca="1" si="55"/>
        <v>56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46255</v>
      </c>
      <c r="I139" s="624">
        <f t="shared" ca="1" si="55"/>
        <v>53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46255</v>
      </c>
      <c r="I140" s="624">
        <f t="shared" ca="1" si="55"/>
        <v>53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46252</v>
      </c>
      <c r="I141" s="624" t="str">
        <f t="shared" ca="1" si="55"/>
        <v>Sans objet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46252</v>
      </c>
      <c r="I142" s="624">
        <f t="shared" ca="1" si="55"/>
        <v>56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46251</v>
      </c>
      <c r="I143" s="624">
        <f t="shared" ca="1" si="55"/>
        <v>57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46252</v>
      </c>
      <c r="I144" s="624">
        <f t="shared" ca="1" si="55"/>
        <v>56</v>
      </c>
      <c r="J144" s="625">
        <v>2</v>
      </c>
      <c r="K144" s="625"/>
      <c r="L144" s="625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46253</v>
      </c>
      <c r="I145" s="624">
        <f t="shared" ca="1" si="55"/>
        <v>55</v>
      </c>
      <c r="J145" s="625">
        <v>2</v>
      </c>
      <c r="K145" s="625">
        <v>-4.7861960000000003</v>
      </c>
      <c r="L145" s="625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46251</v>
      </c>
      <c r="I146" s="624">
        <f t="shared" ca="1" si="55"/>
        <v>57</v>
      </c>
      <c r="J146" s="625">
        <v>3</v>
      </c>
      <c r="K146" s="625"/>
      <c r="L146" s="625"/>
      <c r="M146" s="791" t="str">
        <f>VLOOKUP(J146,Secteurs!$A$2:$C$4,3)</f>
        <v>Armel SOKAMBA</v>
      </c>
      <c r="N146" s="675"/>
      <c r="O146" s="676">
        <v>0.75</v>
      </c>
      <c r="P146" s="676"/>
      <c r="Q146" s="676"/>
      <c r="R146" s="676">
        <v>0.25</v>
      </c>
      <c r="S146" s="677"/>
      <c r="T146" s="630">
        <f t="shared" si="47"/>
        <v>0</v>
      </c>
      <c r="U146" s="631">
        <f t="shared" si="48"/>
        <v>26.25</v>
      </c>
      <c r="V146" s="631">
        <f t="shared" si="49"/>
        <v>0</v>
      </c>
      <c r="W146" s="678">
        <f t="shared" si="50"/>
        <v>0</v>
      </c>
      <c r="X146" s="678">
        <f t="shared" si="51"/>
        <v>8.75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46251</v>
      </c>
      <c r="I147" s="624">
        <f t="shared" ca="1" si="55"/>
        <v>57</v>
      </c>
      <c r="J147" s="625">
        <v>1</v>
      </c>
      <c r="K147" s="625" t="s">
        <v>721</v>
      </c>
      <c r="L147" s="625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46254</v>
      </c>
      <c r="I148" s="624">
        <f t="shared" ca="1" si="55"/>
        <v>54</v>
      </c>
      <c r="J148" s="625">
        <v>1</v>
      </c>
      <c r="K148" s="625" t="s">
        <v>726</v>
      </c>
      <c r="L148" s="625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0</v>
      </c>
      <c r="Y148" s="745">
        <f t="shared" si="52"/>
        <v>17.5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46253</v>
      </c>
      <c r="I149" s="624">
        <f t="shared" ca="1" si="55"/>
        <v>55</v>
      </c>
      <c r="J149" s="625">
        <v>1</v>
      </c>
      <c r="K149" s="625">
        <v>-4.7619129999999998</v>
      </c>
      <c r="L149" s="625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625"/>
      <c r="L150" s="625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46251</v>
      </c>
      <c r="I151" s="624">
        <f t="shared" ca="1" si="55"/>
        <v>57</v>
      </c>
      <c r="J151" s="625">
        <v>3</v>
      </c>
      <c r="K151" s="625">
        <v>-4.7843739999999997</v>
      </c>
      <c r="L151" s="625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46251</v>
      </c>
      <c r="I152" s="624">
        <f t="shared" ca="1" si="55"/>
        <v>57</v>
      </c>
      <c r="J152" s="625">
        <v>3</v>
      </c>
      <c r="K152" s="625"/>
      <c r="L152" s="625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46253</v>
      </c>
      <c r="I153" s="624">
        <f t="shared" ca="1" si="55"/>
        <v>55</v>
      </c>
      <c r="J153" s="625">
        <v>3</v>
      </c>
      <c r="K153" s="625">
        <v>-4.8042876999999997</v>
      </c>
      <c r="L153" s="625">
        <v>11.9212416</v>
      </c>
      <c r="M153" s="791" t="str">
        <f>VLOOKUP(J153,Secteurs!$A$2:$C$4,3)</f>
        <v>Armel SOKAMBA</v>
      </c>
      <c r="N153" s="675"/>
      <c r="O153" s="676">
        <v>0.5</v>
      </c>
      <c r="P153" s="676"/>
      <c r="Q153" s="676">
        <v>0.5</v>
      </c>
      <c r="R153" s="676"/>
      <c r="S153" s="677"/>
      <c r="T153" s="752">
        <f t="shared" si="47"/>
        <v>0</v>
      </c>
      <c r="U153" s="631">
        <f t="shared" si="48"/>
        <v>70</v>
      </c>
      <c r="V153" s="631">
        <f t="shared" si="49"/>
        <v>0</v>
      </c>
      <c r="W153" s="678">
        <f t="shared" si="50"/>
        <v>70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46252</v>
      </c>
      <c r="I154" s="624">
        <f t="shared" ca="1" si="55"/>
        <v>56</v>
      </c>
      <c r="J154" s="625">
        <v>3</v>
      </c>
      <c r="K154" s="625">
        <v>-4.7951009999999998</v>
      </c>
      <c r="L154" s="625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46255</v>
      </c>
      <c r="I155" s="624">
        <f t="shared" ca="1" si="55"/>
        <v>53</v>
      </c>
      <c r="J155" s="625">
        <v>3</v>
      </c>
      <c r="K155" s="625">
        <v>-4.8606313999999999</v>
      </c>
      <c r="L155" s="625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46252</v>
      </c>
      <c r="I156" s="624">
        <f t="shared" ca="1" si="55"/>
        <v>56</v>
      </c>
      <c r="J156" s="625">
        <v>3</v>
      </c>
      <c r="K156" s="625">
        <v>-4.8278262999999999</v>
      </c>
      <c r="L156" s="625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46255</v>
      </c>
      <c r="I157" s="624">
        <f t="shared" ca="1" si="55"/>
        <v>53</v>
      </c>
      <c r="J157" s="625">
        <v>3</v>
      </c>
      <c r="K157" s="625">
        <v>-4.8448352999999997</v>
      </c>
      <c r="L157" s="625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46251</v>
      </c>
      <c r="I158" s="624">
        <f t="shared" ca="1" si="55"/>
        <v>57</v>
      </c>
      <c r="J158" s="625">
        <v>1</v>
      </c>
      <c r="K158" s="625" t="s">
        <v>730</v>
      </c>
      <c r="L158" s="625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46255</v>
      </c>
      <c r="I159" s="624">
        <f t="shared" ca="1" si="55"/>
        <v>53</v>
      </c>
      <c r="J159" s="625">
        <v>1</v>
      </c>
      <c r="K159" s="625" t="s">
        <v>723</v>
      </c>
      <c r="L159" s="625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625"/>
      <c r="L161" s="625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2959</v>
      </c>
      <c r="G163" s="456">
        <f>SUBTOTAL(9,G2:G162)</f>
        <v>20713</v>
      </c>
      <c r="H163" s="343"/>
      <c r="I163" s="806">
        <f ca="1">(SUBTOTAL(9,I2:I162))/A163</f>
        <v>56.246753246753244</v>
      </c>
      <c r="J163" s="345"/>
      <c r="K163" s="345"/>
      <c r="L163" s="345"/>
      <c r="M163" s="345"/>
      <c r="N163" s="346">
        <f>(SUBTOTAL(9,N2:N162))/S$173</f>
        <v>0.59294871794871795</v>
      </c>
      <c r="O163" s="347">
        <f>(SUBTOTAL(9,O2:O162))/T$173</f>
        <v>0.59782608695652173</v>
      </c>
      <c r="P163" s="347">
        <f>(SUBTOTAL(9,P2:P162))/V$173</f>
        <v>0.52272727272727271</v>
      </c>
      <c r="Q163" s="347">
        <f>(SUBTOTAL(9,Q2:Q162))/W$173</f>
        <v>0.57456140350877194</v>
      </c>
      <c r="R163" s="347">
        <f>(SUBTOTAL(9,R2:R162))/X$173</f>
        <v>0.45089285714285715</v>
      </c>
      <c r="S163" s="348">
        <f>(SUBTOTAL(9,S2:S162))/Y$173</f>
        <v>0.54081632653061229</v>
      </c>
      <c r="T163" s="457">
        <f t="shared" ref="T163:Y163" si="57">SUBTOTAL(9,T2:T162)</f>
        <v>6135.5</v>
      </c>
      <c r="U163" s="753">
        <f t="shared" si="57"/>
        <v>1468.25</v>
      </c>
      <c r="V163" s="753">
        <f t="shared" si="57"/>
        <v>1424.5</v>
      </c>
      <c r="W163" s="753">
        <f t="shared" si="57"/>
        <v>3885</v>
      </c>
      <c r="X163" s="753">
        <f t="shared" si="57"/>
        <v>4026.75</v>
      </c>
      <c r="Y163" s="754">
        <f t="shared" si="57"/>
        <v>3773</v>
      </c>
      <c r="Z163" s="751">
        <f>SUM(T163:Y163)</f>
        <v>20713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0.296214937478878</v>
      </c>
      <c r="U164" s="808">
        <f>U163/G163</f>
        <v>7.0885434268333894E-2</v>
      </c>
      <c r="V164" s="808">
        <f>V163/G163</f>
        <v>6.8773234200743494E-2</v>
      </c>
      <c r="W164" s="808">
        <f>W163/G163</f>
        <v>0.18756336600202772</v>
      </c>
      <c r="X164" s="808">
        <f>X163/G163</f>
        <v>0.19440689422102062</v>
      </c>
      <c r="Y164" s="808">
        <f>Y163/G163</f>
        <v>0.18215613382899629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6135.5</v>
      </c>
      <c r="C167" s="360"/>
      <c r="D167" s="360"/>
      <c r="E167" s="407"/>
      <c r="F167" s="813">
        <f t="shared" ref="F167:F173" si="58">B167/$G$163</f>
        <v>0.296214937478878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7</v>
      </c>
      <c r="T167" s="711">
        <f t="shared" si="59"/>
        <v>4</v>
      </c>
      <c r="U167" s="712">
        <f>+S167+T167</f>
        <v>11</v>
      </c>
      <c r="V167" s="712">
        <f t="shared" ref="V167:Y170" si="60">+SUMIF(P$2:P$162,$R167,$A$2:$A$162)</f>
        <v>6</v>
      </c>
      <c r="W167" s="712">
        <f t="shared" si="60"/>
        <v>13</v>
      </c>
      <c r="X167" s="712">
        <f t="shared" si="60"/>
        <v>19</v>
      </c>
      <c r="Y167" s="712">
        <f t="shared" si="60"/>
        <v>6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1468.25</v>
      </c>
      <c r="C168" s="369"/>
      <c r="D168" s="369"/>
      <c r="E168" s="408"/>
      <c r="F168" s="816">
        <f t="shared" si="58"/>
        <v>7.0885434268333894E-2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49</v>
      </c>
      <c r="T168" s="711">
        <f t="shared" si="59"/>
        <v>12</v>
      </c>
      <c r="U168" s="712">
        <f>+S168+T168</f>
        <v>61</v>
      </c>
      <c r="V168" s="712">
        <f t="shared" si="60"/>
        <v>12</v>
      </c>
      <c r="W168" s="712">
        <f t="shared" si="60"/>
        <v>33</v>
      </c>
      <c r="X168" s="712">
        <f t="shared" si="60"/>
        <v>33</v>
      </c>
      <c r="Y168" s="712">
        <f t="shared" si="60"/>
        <v>36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7603.75</v>
      </c>
      <c r="C169" s="360"/>
      <c r="D169" s="360"/>
      <c r="E169" s="407"/>
      <c r="F169" s="699">
        <f t="shared" si="58"/>
        <v>0.36710037174721188</v>
      </c>
      <c r="G169" s="700">
        <f>+F169-U174</f>
        <v>-3.8305033658193488E-2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1</v>
      </c>
      <c r="U169" s="712">
        <f>+S169+T169</f>
        <v>9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1424.5</v>
      </c>
      <c r="C170" s="360"/>
      <c r="D170" s="360"/>
      <c r="E170" s="407"/>
      <c r="F170" s="699">
        <f t="shared" si="58"/>
        <v>6.8773234200743494E-2</v>
      </c>
      <c r="G170" s="700">
        <f>+F170-V174</f>
        <v>-8.9294685019592063E-3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14</v>
      </c>
      <c r="T170" s="711">
        <f t="shared" si="59"/>
        <v>6</v>
      </c>
      <c r="U170" s="712">
        <f>+S170+T170</f>
        <v>20</v>
      </c>
      <c r="V170" s="712">
        <f t="shared" si="60"/>
        <v>4</v>
      </c>
      <c r="W170" s="712">
        <f t="shared" si="60"/>
        <v>11</v>
      </c>
      <c r="X170" s="712">
        <f t="shared" si="60"/>
        <v>4</v>
      </c>
      <c r="Y170" s="712">
        <f t="shared" si="60"/>
        <v>7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3885</v>
      </c>
      <c r="C171" s="360"/>
      <c r="D171" s="360"/>
      <c r="E171" s="407"/>
      <c r="F171" s="699">
        <f t="shared" si="58"/>
        <v>0.18756336600202772</v>
      </c>
      <c r="G171" s="700">
        <f>+F171-W174</f>
        <v>-3.3720417781756051E-2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0.59294871794871795</v>
      </c>
      <c r="T171" s="715">
        <f t="shared" si="61"/>
        <v>0.59782608695652173</v>
      </c>
      <c r="U171" s="716">
        <f t="shared" si="61"/>
        <v>0.59405940594059403</v>
      </c>
      <c r="V171" s="716">
        <f t="shared" si="61"/>
        <v>0.52272727272727271</v>
      </c>
      <c r="W171" s="716">
        <f t="shared" si="61"/>
        <v>0.53947368421052633</v>
      </c>
      <c r="X171" s="716">
        <f t="shared" si="61"/>
        <v>0.45089285714285715</v>
      </c>
      <c r="Y171" s="716">
        <f t="shared" si="61"/>
        <v>0.54081632653061229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4026.75</v>
      </c>
      <c r="C172" s="360"/>
      <c r="D172" s="360"/>
      <c r="E172" s="407"/>
      <c r="F172" s="699">
        <f t="shared" si="58"/>
        <v>0.19440689422102062</v>
      </c>
      <c r="G172" s="700">
        <f>+F172-X174</f>
        <v>2.3798786112912501E-2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0.59294871794871795</v>
      </c>
      <c r="T172" s="694">
        <f>+O163</f>
        <v>0.59782608695652173</v>
      </c>
      <c r="U172" s="717">
        <f>+(S172*S173+T172*T173)/U173</f>
        <v>0.59405940594059403</v>
      </c>
      <c r="V172" s="717">
        <f>+P163</f>
        <v>0.52272727272727271</v>
      </c>
      <c r="W172" s="717">
        <f>+Q163</f>
        <v>0.57456140350877194</v>
      </c>
      <c r="X172" s="717">
        <f>+R163</f>
        <v>0.45089285714285715</v>
      </c>
      <c r="Y172" s="717">
        <f>+S163</f>
        <v>0.54081632653061229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3773</v>
      </c>
      <c r="C173" s="360"/>
      <c r="D173" s="360"/>
      <c r="E173" s="407"/>
      <c r="F173" s="699">
        <f t="shared" si="58"/>
        <v>0.18215613382899629</v>
      </c>
      <c r="G173" s="700">
        <f>+F173-Y174</f>
        <v>3.1020797749422013E-3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78</v>
      </c>
      <c r="T173" s="719">
        <f t="shared" si="62"/>
        <v>23</v>
      </c>
      <c r="U173" s="720">
        <f t="shared" si="62"/>
        <v>101</v>
      </c>
      <c r="V173" s="719">
        <f t="shared" si="62"/>
        <v>22</v>
      </c>
      <c r="W173" s="719">
        <f t="shared" si="62"/>
        <v>57</v>
      </c>
      <c r="X173" s="719">
        <f t="shared" si="62"/>
        <v>56</v>
      </c>
      <c r="Y173" s="719">
        <f t="shared" si="62"/>
        <v>49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20713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0.3125</v>
      </c>
      <c r="T174" s="696">
        <f>+(T172*T173)/$Q$173</f>
        <v>9.29054054054054E-2</v>
      </c>
      <c r="U174" s="699">
        <f>+T174+S174</f>
        <v>0.40540540540540537</v>
      </c>
      <c r="V174" s="699">
        <f>+(V172*V173)/$Q$173</f>
        <v>7.77027027027027E-2</v>
      </c>
      <c r="W174" s="699">
        <f>+(W172*W173)/$Q$173</f>
        <v>0.22128378378378377</v>
      </c>
      <c r="X174" s="699">
        <f>+(X172*X173)/$Q$173</f>
        <v>0.17060810810810811</v>
      </c>
      <c r="Y174" s="699">
        <f>+(Y172*Y173)/$Q$173</f>
        <v>0.17905405405405408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0.68243243243243246</v>
      </c>
      <c r="V175" s="781">
        <f>+V173/$Q$173</f>
        <v>0.14864864864864866</v>
      </c>
      <c r="W175" s="781">
        <f>+W173/$Q$173</f>
        <v>0.38513513513513514</v>
      </c>
      <c r="X175" s="781">
        <f>+X173/$Q$173</f>
        <v>0.3783783783783784</v>
      </c>
      <c r="Y175" s="781">
        <f>+Y173/$Q$173</f>
        <v>0.33108108108108109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19" priority="1" operator="lessThan">
      <formula>7</formula>
    </cfRule>
    <cfRule type="cellIs" dxfId="118" priority="2" operator="between">
      <formula>14</formula>
      <formula>7</formula>
    </cfRule>
    <cfRule type="cellIs" dxfId="117" priority="3" operator="greaterThan">
      <formula>14</formula>
    </cfRule>
  </conditionalFormatting>
  <conditionalFormatting sqref="I163">
    <cfRule type="cellIs" dxfId="116" priority="4" operator="lessThan">
      <formula>7</formula>
    </cfRule>
    <cfRule type="cellIs" dxfId="115" priority="5" operator="between">
      <formula>14</formula>
      <formula>7</formula>
    </cfRule>
    <cfRule type="cellIs" dxfId="11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65CD-2027-440B-85A6-BA405FD32543}">
  <dimension ref="A1:BW178"/>
  <sheetViews>
    <sheetView topLeftCell="A151"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46258</v>
      </c>
      <c r="I2" s="624">
        <f t="shared" ref="I2:I33" ca="1" si="2">+IF(A2=1,(+TODAY())-H2,"Sans objet")</f>
        <v>50</v>
      </c>
      <c r="J2" s="625">
        <v>1</v>
      </c>
      <c r="K2" s="850">
        <v>-4.6983100000000002</v>
      </c>
      <c r="L2" s="850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70</v>
      </c>
      <c r="Y2" s="744">
        <f t="shared" ref="Y2:Y33" si="8">+$G2*S2</f>
        <v>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32</v>
      </c>
      <c r="AE2" s="794">
        <v>0.2243</v>
      </c>
      <c r="AF2" s="795">
        <v>5.1999999999999998E-2</v>
      </c>
      <c r="AG2" s="764">
        <f>SUM(AE2:AF2)</f>
        <v>0.27629999999999999</v>
      </c>
      <c r="AH2" s="796">
        <v>0.09</v>
      </c>
      <c r="AI2" s="796">
        <v>0.192</v>
      </c>
      <c r="AJ2" s="796">
        <v>0.21299999999999999</v>
      </c>
      <c r="AK2" s="796">
        <v>0.22800000000000001</v>
      </c>
      <c r="AL2" s="602">
        <f>SUM(AG2:AK2)</f>
        <v>0.99929999999999997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46261</v>
      </c>
      <c r="I3" s="624">
        <f t="shared" ca="1" si="2"/>
        <v>47</v>
      </c>
      <c r="J3" s="625">
        <v>1</v>
      </c>
      <c r="K3" s="850" t="s">
        <v>632</v>
      </c>
      <c r="L3" s="850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33</v>
      </c>
      <c r="AE3" s="794">
        <v>0.21390000000000001</v>
      </c>
      <c r="AF3" s="795">
        <v>8.1000000000000003E-2</v>
      </c>
      <c r="AG3" s="764">
        <f>SUM(AE3:AF3)</f>
        <v>0.2949</v>
      </c>
      <c r="AH3" s="796">
        <v>7.4999999999999997E-2</v>
      </c>
      <c r="AI3" s="796">
        <v>0.17100000000000001</v>
      </c>
      <c r="AJ3" s="796">
        <v>0.192</v>
      </c>
      <c r="AK3" s="796">
        <v>0.26700000000000002</v>
      </c>
      <c r="AL3" s="602">
        <f>SUM(AG3:AK3)</f>
        <v>0.99990000000000012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46262</v>
      </c>
      <c r="I4" s="624">
        <f t="shared" ca="1" si="2"/>
        <v>46</v>
      </c>
      <c r="J4" s="625">
        <v>2</v>
      </c>
      <c r="K4" s="850"/>
      <c r="L4" s="850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34</v>
      </c>
      <c r="AE4" s="794">
        <v>0.29620000000000002</v>
      </c>
      <c r="AF4" s="795">
        <v>7.0999999999999994E-2</v>
      </c>
      <c r="AG4" s="764">
        <f>SUM(AE4:AF4)</f>
        <v>0.36720000000000003</v>
      </c>
      <c r="AH4" s="796">
        <v>6.9000000000000006E-2</v>
      </c>
      <c r="AI4" s="796">
        <v>0.188</v>
      </c>
      <c r="AJ4" s="796">
        <v>0.19400000000000001</v>
      </c>
      <c r="AK4" s="796">
        <v>0.182</v>
      </c>
      <c r="AL4" s="602">
        <f>SUM(AG4:AK4)</f>
        <v>1.0002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46259</v>
      </c>
      <c r="I5" s="624">
        <f t="shared" ca="1" si="2"/>
        <v>49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35</v>
      </c>
      <c r="AE5" s="794">
        <v>0.28449999999999998</v>
      </c>
      <c r="AF5" s="795">
        <v>7.0000000000000007E-2</v>
      </c>
      <c r="AG5" s="764">
        <f>SUM(AE5:AF5)</f>
        <v>0.35449999999999998</v>
      </c>
      <c r="AH5" s="796">
        <v>9.2999999999999999E-2</v>
      </c>
      <c r="AI5" s="796">
        <v>0.187</v>
      </c>
      <c r="AJ5" s="796">
        <v>0.29499999999999998</v>
      </c>
      <c r="AK5" s="796">
        <v>7.0000000000000007E-2</v>
      </c>
      <c r="AL5" s="602">
        <f>SUM(AG5:AK5)</f>
        <v>0.99950000000000006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46259</v>
      </c>
      <c r="I6" s="624">
        <f t="shared" ca="1" si="2"/>
        <v>49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/>
      <c r="O6" s="471"/>
      <c r="P6" s="471"/>
      <c r="Q6" s="471"/>
      <c r="R6" s="471">
        <v>1</v>
      </c>
      <c r="S6" s="472"/>
      <c r="T6" s="630">
        <f t="shared" si="3"/>
        <v>0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49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-1.1700000000000044E-2</v>
      </c>
      <c r="AF6" s="603">
        <f t="shared" si="11"/>
        <v>-9.9999999999998701E-4</v>
      </c>
      <c r="AG6" s="603">
        <f t="shared" si="11"/>
        <v>-1.2700000000000045E-2</v>
      </c>
      <c r="AH6" s="603">
        <f t="shared" si="11"/>
        <v>2.3999999999999994E-2</v>
      </c>
      <c r="AI6" s="603">
        <f t="shared" si="11"/>
        <v>-1.0000000000000009E-3</v>
      </c>
      <c r="AJ6" s="603">
        <f t="shared" si="11"/>
        <v>0.10099999999999998</v>
      </c>
      <c r="AK6" s="603">
        <f t="shared" si="11"/>
        <v>-0.11199999999999999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46259</v>
      </c>
      <c r="I7" s="624">
        <f t="shared" ca="1" si="2"/>
        <v>49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46259</v>
      </c>
      <c r="I8" s="624">
        <f t="shared" ca="1" si="2"/>
        <v>49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46261</v>
      </c>
      <c r="I9" s="624">
        <f t="shared" ca="1" si="2"/>
        <v>47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46260</v>
      </c>
      <c r="I10" s="624">
        <f t="shared" ca="1" si="2"/>
        <v>48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46259</v>
      </c>
      <c r="I11" s="624">
        <f t="shared" ca="1" si="2"/>
        <v>49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46260</v>
      </c>
      <c r="I12" s="624">
        <f t="shared" ca="1" si="2"/>
        <v>48</v>
      </c>
      <c r="J12" s="625">
        <v>1</v>
      </c>
      <c r="K12" s="850" t="s">
        <v>634</v>
      </c>
      <c r="L12" s="850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46260</v>
      </c>
      <c r="I13" s="624">
        <f t="shared" ca="1" si="2"/>
        <v>48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126</v>
      </c>
      <c r="Y13" s="745">
        <f t="shared" si="8"/>
        <v>0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46259</v>
      </c>
      <c r="I14" s="624">
        <f t="shared" ca="1" si="2"/>
        <v>49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>
        <v>0.5</v>
      </c>
      <c r="S14" s="472"/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70</v>
      </c>
      <c r="Y14" s="745">
        <f t="shared" si="8"/>
        <v>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46261</v>
      </c>
      <c r="I15" s="624">
        <f t="shared" ca="1" si="2"/>
        <v>47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46260</v>
      </c>
      <c r="I16" s="624">
        <f t="shared" ca="1" si="2"/>
        <v>48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46261</v>
      </c>
      <c r="I17" s="624">
        <f t="shared" ca="1" si="2"/>
        <v>47</v>
      </c>
      <c r="J17" s="625">
        <v>1</v>
      </c>
      <c r="K17" s="850" t="s">
        <v>636</v>
      </c>
      <c r="L17" s="850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182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46258</v>
      </c>
      <c r="I18" s="624">
        <f t="shared" ca="1" si="2"/>
        <v>50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46260</v>
      </c>
      <c r="I19" s="624">
        <f t="shared" ca="1" si="2"/>
        <v>48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46258</v>
      </c>
      <c r="I20" s="624">
        <f t="shared" ca="1" si="2"/>
        <v>50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46260</v>
      </c>
      <c r="I21" s="624">
        <f t="shared" ca="1" si="2"/>
        <v>48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46262</v>
      </c>
      <c r="I22" s="624">
        <f t="shared" ca="1" si="2"/>
        <v>46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46262</v>
      </c>
      <c r="I23" s="624">
        <f t="shared" ca="1" si="2"/>
        <v>46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46259</v>
      </c>
      <c r="I24" s="624">
        <f t="shared" ca="1" si="2"/>
        <v>49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46259</v>
      </c>
      <c r="I25" s="624">
        <f t="shared" ca="1" si="2"/>
        <v>49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46261</v>
      </c>
      <c r="I27" s="624">
        <f t="shared" ca="1" si="2"/>
        <v>47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46262</v>
      </c>
      <c r="I28" s="624">
        <f t="shared" ca="1" si="2"/>
        <v>46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46261</v>
      </c>
      <c r="I29" s="624">
        <f t="shared" ca="1" si="2"/>
        <v>47</v>
      </c>
      <c r="J29" s="625">
        <v>1</v>
      </c>
      <c r="K29" s="850" t="s">
        <v>639</v>
      </c>
      <c r="L29" s="850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46261</v>
      </c>
      <c r="I30" s="624">
        <f t="shared" ca="1" si="2"/>
        <v>47</v>
      </c>
      <c r="J30" s="625">
        <v>1</v>
      </c>
      <c r="K30" s="850" t="s">
        <v>641</v>
      </c>
      <c r="L30" s="850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46260</v>
      </c>
      <c r="I31" s="624">
        <f t="shared" ca="1" si="2"/>
        <v>48</v>
      </c>
      <c r="J31" s="625">
        <v>1</v>
      </c>
      <c r="K31" s="850" t="s">
        <v>643</v>
      </c>
      <c r="L31" s="850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46260</v>
      </c>
      <c r="I32" s="624">
        <f t="shared" ca="1" si="2"/>
        <v>48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46260</v>
      </c>
      <c r="I33" s="624">
        <f t="shared" ca="1" si="2"/>
        <v>48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46260</v>
      </c>
      <c r="I34" s="624">
        <f t="shared" ref="I34:I65" ca="1" si="14">+IF(A34=1,(+TODAY())-H34,"Sans objet")</f>
        <v>48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46260</v>
      </c>
      <c r="I35" s="624">
        <f t="shared" ca="1" si="14"/>
        <v>48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46258</v>
      </c>
      <c r="I36" s="624">
        <f t="shared" ca="1" si="14"/>
        <v>50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46260</v>
      </c>
      <c r="I37" s="624">
        <f t="shared" ca="1" si="14"/>
        <v>48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1</v>
      </c>
      <c r="R37" s="471"/>
      <c r="S37" s="472"/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168</v>
      </c>
      <c r="X37" s="640">
        <f t="shared" si="19"/>
        <v>0</v>
      </c>
      <c r="Y37" s="745">
        <f t="shared" si="20"/>
        <v>0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46261</v>
      </c>
      <c r="I38" s="624">
        <f t="shared" ca="1" si="14"/>
        <v>47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46262</v>
      </c>
      <c r="I39" s="624">
        <f t="shared" ca="1" si="14"/>
        <v>46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46259</v>
      </c>
      <c r="I40" s="624">
        <f t="shared" ca="1" si="14"/>
        <v>49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35</v>
      </c>
      <c r="X40" s="640">
        <f t="shared" si="19"/>
        <v>0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46261</v>
      </c>
      <c r="I41" s="624">
        <f t="shared" ca="1" si="14"/>
        <v>47</v>
      </c>
      <c r="J41" s="625">
        <v>1</v>
      </c>
      <c r="K41" s="850" t="s">
        <v>645</v>
      </c>
      <c r="L41" s="850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>
        <v>1</v>
      </c>
      <c r="S41" s="472"/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91</v>
      </c>
      <c r="Y41" s="745">
        <f t="shared" si="20"/>
        <v>0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46258</v>
      </c>
      <c r="I42" s="624">
        <f t="shared" ca="1" si="14"/>
        <v>50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46258</v>
      </c>
      <c r="I43" s="624">
        <f t="shared" ca="1" si="14"/>
        <v>50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46259</v>
      </c>
      <c r="I44" s="624">
        <f t="shared" ca="1" si="14"/>
        <v>49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46259</v>
      </c>
      <c r="I45" s="624">
        <f t="shared" ca="1" si="14"/>
        <v>49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46261</v>
      </c>
      <c r="I46" s="624">
        <f t="shared" ca="1" si="14"/>
        <v>47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15"/>
        <v>0</v>
      </c>
      <c r="U46" s="631">
        <f t="shared" si="16"/>
        <v>0</v>
      </c>
      <c r="V46" s="631">
        <f t="shared" si="17"/>
        <v>154</v>
      </c>
      <c r="W46" s="640">
        <f t="shared" si="18"/>
        <v>0</v>
      </c>
      <c r="X46" s="640">
        <f t="shared" si="19"/>
        <v>154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46260</v>
      </c>
      <c r="I47" s="624" t="str">
        <f t="shared" ca="1" si="14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46259</v>
      </c>
      <c r="I48" s="624">
        <f t="shared" ca="1" si="14"/>
        <v>49</v>
      </c>
      <c r="J48" s="625">
        <v>1</v>
      </c>
      <c r="K48" s="850" t="s">
        <v>647</v>
      </c>
      <c r="L48" s="850" t="s">
        <v>648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15"/>
        <v>0</v>
      </c>
      <c r="U48" s="631">
        <f t="shared" si="16"/>
        <v>0</v>
      </c>
      <c r="V48" s="631">
        <f t="shared" si="17"/>
        <v>42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46261</v>
      </c>
      <c r="I49" s="624">
        <f t="shared" ca="1" si="14"/>
        <v>47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46262</v>
      </c>
      <c r="I50" s="624">
        <f t="shared" ca="1" si="14"/>
        <v>46</v>
      </c>
      <c r="J50" s="625">
        <v>1</v>
      </c>
      <c r="K50" s="850" t="s">
        <v>649</v>
      </c>
      <c r="L50" s="850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46262</v>
      </c>
      <c r="I51" s="624">
        <f t="shared" ca="1" si="14"/>
        <v>46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15"/>
        <v>0</v>
      </c>
      <c r="U51" s="631">
        <f t="shared" si="16"/>
        <v>0</v>
      </c>
      <c r="V51" s="631">
        <f t="shared" si="17"/>
        <v>56</v>
      </c>
      <c r="W51" s="640">
        <f t="shared" si="18"/>
        <v>56</v>
      </c>
      <c r="X51" s="640">
        <f t="shared" si="19"/>
        <v>0</v>
      </c>
      <c r="Y51" s="745">
        <f t="shared" si="20"/>
        <v>0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46262</v>
      </c>
      <c r="I52" s="624">
        <f t="shared" ca="1" si="14"/>
        <v>46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15"/>
        <v>0</v>
      </c>
      <c r="U52" s="631">
        <f t="shared" si="16"/>
        <v>0</v>
      </c>
      <c r="V52" s="631">
        <f t="shared" si="17"/>
        <v>91</v>
      </c>
      <c r="W52" s="640">
        <f t="shared" si="18"/>
        <v>91</v>
      </c>
      <c r="X52" s="640">
        <f t="shared" si="19"/>
        <v>0</v>
      </c>
      <c r="Y52" s="745">
        <f t="shared" si="20"/>
        <v>0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175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15"/>
        <v>63</v>
      </c>
      <c r="U53" s="631">
        <f t="shared" si="16"/>
        <v>0</v>
      </c>
      <c r="V53" s="631">
        <f t="shared" si="17"/>
        <v>0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46260</v>
      </c>
      <c r="I54" s="624">
        <f t="shared" ca="1" si="14"/>
        <v>48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46262</v>
      </c>
      <c r="I55" s="624">
        <f t="shared" ca="1" si="14"/>
        <v>46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>
        <v>0.25</v>
      </c>
      <c r="Q55" s="471"/>
      <c r="R55" s="471"/>
      <c r="S55" s="472"/>
      <c r="T55" s="630">
        <f t="shared" si="15"/>
        <v>105</v>
      </c>
      <c r="U55" s="631">
        <f t="shared" si="16"/>
        <v>52.5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35</v>
      </c>
      <c r="G56" s="622">
        <f t="shared" si="13"/>
        <v>245</v>
      </c>
      <c r="H56" s="424">
        <v>46260</v>
      </c>
      <c r="I56" s="624">
        <f t="shared" ca="1" si="14"/>
        <v>48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15"/>
        <v>122.5</v>
      </c>
      <c r="U56" s="631">
        <f t="shared" si="16"/>
        <v>61.25</v>
      </c>
      <c r="V56" s="631">
        <f t="shared" si="17"/>
        <v>0</v>
      </c>
      <c r="W56" s="640">
        <f t="shared" si="18"/>
        <v>61.25</v>
      </c>
      <c r="X56" s="640">
        <f t="shared" si="19"/>
        <v>0</v>
      </c>
      <c r="Y56" s="745">
        <f t="shared" si="20"/>
        <v>0</v>
      </c>
      <c r="Z56" s="750">
        <f t="shared" si="21"/>
        <v>245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46260</v>
      </c>
      <c r="I57" s="624">
        <f t="shared" ca="1" si="14"/>
        <v>48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77</v>
      </c>
      <c r="X57" s="640">
        <f t="shared" si="19"/>
        <v>77</v>
      </c>
      <c r="Y57" s="745">
        <f t="shared" si="20"/>
        <v>0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46260</v>
      </c>
      <c r="I58" s="624">
        <f t="shared" ca="1" si="14"/>
        <v>48</v>
      </c>
      <c r="J58" s="625">
        <v>1</v>
      </c>
      <c r="K58" s="850" t="s">
        <v>651</v>
      </c>
      <c r="L58" s="850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0.5</v>
      </c>
      <c r="R58" s="471"/>
      <c r="S58" s="472"/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46260</v>
      </c>
      <c r="I59" s="624">
        <f t="shared" ca="1" si="14"/>
        <v>48</v>
      </c>
      <c r="J59" s="625">
        <v>1</v>
      </c>
      <c r="K59" s="850" t="s">
        <v>653</v>
      </c>
      <c r="L59" s="850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0.5</v>
      </c>
      <c r="R59" s="471"/>
      <c r="S59" s="472"/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46261</v>
      </c>
      <c r="I60" s="624">
        <f t="shared" ca="1" si="14"/>
        <v>47</v>
      </c>
      <c r="J60" s="625">
        <v>1</v>
      </c>
      <c r="K60" s="850" t="s">
        <v>655</v>
      </c>
      <c r="L60" s="850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46260</v>
      </c>
      <c r="I61" s="624">
        <f t="shared" ca="1" si="14"/>
        <v>48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98</v>
      </c>
      <c r="X61" s="640">
        <f t="shared" si="19"/>
        <v>0</v>
      </c>
      <c r="Y61" s="745">
        <f t="shared" si="20"/>
        <v>0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46260</v>
      </c>
      <c r="I62" s="624">
        <f t="shared" ca="1" si="14"/>
        <v>48</v>
      </c>
      <c r="J62" s="625">
        <v>1</v>
      </c>
      <c r="K62" s="850" t="s">
        <v>657</v>
      </c>
      <c r="L62" s="850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126</v>
      </c>
      <c r="X62" s="640">
        <f t="shared" si="19"/>
        <v>0</v>
      </c>
      <c r="Y62" s="745">
        <f t="shared" si="20"/>
        <v>0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46260</v>
      </c>
      <c r="I63" s="624">
        <f t="shared" ca="1" si="14"/>
        <v>48</v>
      </c>
      <c r="J63" s="625">
        <v>1</v>
      </c>
      <c r="K63" s="850" t="s">
        <v>659</v>
      </c>
      <c r="L63" s="850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>
        <v>0.5</v>
      </c>
      <c r="R63" s="471"/>
      <c r="S63" s="472"/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91</v>
      </c>
      <c r="X63" s="640">
        <f t="shared" si="19"/>
        <v>0</v>
      </c>
      <c r="Y63" s="745">
        <f t="shared" si="20"/>
        <v>0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46261</v>
      </c>
      <c r="I64" s="624">
        <f t="shared" ca="1" si="14"/>
        <v>47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46260</v>
      </c>
      <c r="I65" s="624">
        <f t="shared" ca="1" si="14"/>
        <v>48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1</v>
      </c>
      <c r="S65" s="472"/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0</v>
      </c>
      <c r="X65" s="640">
        <f t="shared" si="19"/>
        <v>168</v>
      </c>
      <c r="Y65" s="745">
        <f t="shared" si="20"/>
        <v>0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46261</v>
      </c>
      <c r="I66" s="624">
        <v>2</v>
      </c>
      <c r="J66" s="625">
        <v>1</v>
      </c>
      <c r="K66" s="850" t="s">
        <v>661</v>
      </c>
      <c r="L66" s="850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46260</v>
      </c>
      <c r="I67" s="624">
        <f t="shared" ref="I67:I98" ca="1" si="33">+IF(A67=1,(+TODAY())-H67,"Sans objet")</f>
        <v>48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0</v>
      </c>
      <c r="X67" s="640">
        <f t="shared" si="29"/>
        <v>154</v>
      </c>
      <c r="Y67" s="745">
        <f t="shared" si="30"/>
        <v>0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46262</v>
      </c>
      <c r="I68" s="624">
        <f t="shared" ca="1" si="33"/>
        <v>46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46261</v>
      </c>
      <c r="I69" s="624">
        <f t="shared" ca="1" si="33"/>
        <v>47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1</v>
      </c>
      <c r="S69" s="472"/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154</v>
      </c>
      <c r="Y69" s="745">
        <f t="shared" si="30"/>
        <v>0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46262</v>
      </c>
      <c r="I70" s="624">
        <f t="shared" ca="1" si="33"/>
        <v>46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25"/>
        <v>0</v>
      </c>
      <c r="U70" s="631">
        <f t="shared" si="26"/>
        <v>0</v>
      </c>
      <c r="V70" s="631">
        <f t="shared" si="27"/>
        <v>77</v>
      </c>
      <c r="W70" s="640">
        <f t="shared" si="28"/>
        <v>0</v>
      </c>
      <c r="X70" s="640">
        <f t="shared" si="29"/>
        <v>77</v>
      </c>
      <c r="Y70" s="745">
        <f t="shared" si="30"/>
        <v>0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46259</v>
      </c>
      <c r="I71" s="624">
        <f t="shared" ca="1" si="33"/>
        <v>49</v>
      </c>
      <c r="J71" s="625">
        <v>1</v>
      </c>
      <c r="K71" s="850" t="s">
        <v>663</v>
      </c>
      <c r="L71" s="850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46262</v>
      </c>
      <c r="I72" s="624">
        <f t="shared" ca="1" si="33"/>
        <v>46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46262</v>
      </c>
      <c r="I73" s="624">
        <f t="shared" ca="1" si="33"/>
        <v>46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46261</v>
      </c>
      <c r="I74" s="624">
        <f t="shared" ca="1" si="33"/>
        <v>47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>
        <v>0.5</v>
      </c>
      <c r="P74" s="471"/>
      <c r="Q74" s="471"/>
      <c r="R74" s="471"/>
      <c r="S74" s="472"/>
      <c r="T74" s="630">
        <f t="shared" si="25"/>
        <v>77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46261</v>
      </c>
      <c r="I75" s="624">
        <f t="shared" ca="1" si="33"/>
        <v>47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46261</v>
      </c>
      <c r="I76" s="624">
        <f t="shared" ca="1" si="33"/>
        <v>47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46258</v>
      </c>
      <c r="I77" s="624">
        <f t="shared" ca="1" si="33"/>
        <v>50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175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46258</v>
      </c>
      <c r="I79" s="624">
        <f t="shared" ca="1" si="33"/>
        <v>50</v>
      </c>
      <c r="J79" s="625">
        <v>1</v>
      </c>
      <c r="K79" s="850" t="s">
        <v>665</v>
      </c>
      <c r="L79" s="850" t="s">
        <v>666</v>
      </c>
      <c r="M79" s="791" t="str">
        <f>VLOOKUP(J79,Secteurs!$A$2:$C$4,3)</f>
        <v>Alexis MABOUNDA</v>
      </c>
      <c r="N79" s="470">
        <v>0.5</v>
      </c>
      <c r="O79" s="471"/>
      <c r="P79" s="471">
        <v>0.5</v>
      </c>
      <c r="Q79" s="471"/>
      <c r="R79" s="471"/>
      <c r="S79" s="472"/>
      <c r="T79" s="752">
        <f t="shared" si="25"/>
        <v>21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0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46259</v>
      </c>
      <c r="I80" s="624">
        <f t="shared" ca="1" si="33"/>
        <v>49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46259</v>
      </c>
      <c r="I81" s="624">
        <f t="shared" ca="1" si="33"/>
        <v>49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46261</v>
      </c>
      <c r="I82" s="624">
        <f t="shared" ca="1" si="33"/>
        <v>47</v>
      </c>
      <c r="J82" s="625">
        <v>1</v>
      </c>
      <c r="K82" s="850" t="s">
        <v>667</v>
      </c>
      <c r="L82" s="850" t="s">
        <v>668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25"/>
        <v>0</v>
      </c>
      <c r="U82" s="640">
        <f t="shared" si="26"/>
        <v>0</v>
      </c>
      <c r="V82" s="640">
        <f t="shared" si="27"/>
        <v>70</v>
      </c>
      <c r="W82" s="640">
        <f t="shared" si="28"/>
        <v>70</v>
      </c>
      <c r="X82" s="640">
        <f t="shared" si="29"/>
        <v>0</v>
      </c>
      <c r="Y82" s="745">
        <f t="shared" si="30"/>
        <v>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46260</v>
      </c>
      <c r="I83" s="624">
        <f t="shared" ca="1" si="33"/>
        <v>48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46262</v>
      </c>
      <c r="I84" s="624">
        <f t="shared" ca="1" si="33"/>
        <v>46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46258</v>
      </c>
      <c r="I85" s="624">
        <f t="shared" ca="1" si="33"/>
        <v>50</v>
      </c>
      <c r="J85" s="625">
        <v>1</v>
      </c>
      <c r="K85" s="850">
        <v>-4.6983100000000002</v>
      </c>
      <c r="L85" s="850">
        <v>11.857616</v>
      </c>
      <c r="M85" s="791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0</v>
      </c>
      <c r="X85" s="640">
        <f t="shared" si="29"/>
        <v>84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46258</v>
      </c>
      <c r="I86" s="624">
        <f t="shared" ca="1" si="33"/>
        <v>50</v>
      </c>
      <c r="J86" s="625">
        <v>1</v>
      </c>
      <c r="K86" s="850" t="s">
        <v>669</v>
      </c>
      <c r="L86" s="850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46258</v>
      </c>
      <c r="I87" s="624">
        <f t="shared" ca="1" si="33"/>
        <v>50</v>
      </c>
      <c r="J87" s="625">
        <v>1</v>
      </c>
      <c r="K87" s="850" t="s">
        <v>671</v>
      </c>
      <c r="L87" s="850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46258</v>
      </c>
      <c r="I88" s="624">
        <f t="shared" ca="1" si="33"/>
        <v>50</v>
      </c>
      <c r="J88" s="625">
        <v>1</v>
      </c>
      <c r="K88" s="850">
        <v>-4.751862</v>
      </c>
      <c r="L88" s="850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91</v>
      </c>
      <c r="Y88" s="745">
        <f t="shared" si="30"/>
        <v>0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46258</v>
      </c>
      <c r="I89" s="624">
        <f t="shared" ca="1" si="33"/>
        <v>50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46258</v>
      </c>
      <c r="I90" s="624">
        <f t="shared" ca="1" si="33"/>
        <v>50</v>
      </c>
      <c r="J90" s="659">
        <v>1</v>
      </c>
      <c r="K90" s="851" t="s">
        <v>673</v>
      </c>
      <c r="L90" s="851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42</v>
      </c>
      <c r="X90" s="640">
        <f t="shared" si="29"/>
        <v>42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46259</v>
      </c>
      <c r="I91" s="624">
        <f t="shared" ca="1" si="33"/>
        <v>49</v>
      </c>
      <c r="J91" s="625">
        <v>1</v>
      </c>
      <c r="K91" s="850" t="s">
        <v>675</v>
      </c>
      <c r="L91" s="850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46262</v>
      </c>
      <c r="I92" s="624">
        <f t="shared" ca="1" si="33"/>
        <v>46</v>
      </c>
      <c r="J92" s="625">
        <v>1</v>
      </c>
      <c r="K92" s="850" t="s">
        <v>677</v>
      </c>
      <c r="L92" s="850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>
        <v>1</v>
      </c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182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46261</v>
      </c>
      <c r="I93" s="624">
        <f t="shared" ca="1" si="33"/>
        <v>47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25"/>
        <v>70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46262</v>
      </c>
      <c r="I94" s="624">
        <f t="shared" ca="1" si="33"/>
        <v>46</v>
      </c>
      <c r="J94" s="625">
        <v>1</v>
      </c>
      <c r="K94" s="850" t="s">
        <v>679</v>
      </c>
      <c r="L94" s="850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46259</v>
      </c>
      <c r="I95" s="624">
        <f t="shared" ca="1" si="33"/>
        <v>49</v>
      </c>
      <c r="J95" s="625">
        <v>1</v>
      </c>
      <c r="K95" s="850" t="s">
        <v>681</v>
      </c>
      <c r="L95" s="850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46258</v>
      </c>
      <c r="I96" s="624">
        <f t="shared" ca="1" si="33"/>
        <v>50</v>
      </c>
      <c r="J96" s="625">
        <v>1</v>
      </c>
      <c r="K96" s="850" t="s">
        <v>683</v>
      </c>
      <c r="L96" s="850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46258</v>
      </c>
      <c r="I97" s="624">
        <f t="shared" ca="1" si="33"/>
        <v>50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46261</v>
      </c>
      <c r="I98" s="624">
        <f t="shared" ca="1" si="33"/>
        <v>47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/>
      <c r="R98" s="471">
        <v>0.5</v>
      </c>
      <c r="S98" s="472"/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35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46258</v>
      </c>
      <c r="I99" s="624">
        <f t="shared" ref="I99:I130" ca="1" si="44">+IF(A99=1,(+TODAY())-H99,"Sans objet")</f>
        <v>50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46259</v>
      </c>
      <c r="I100" s="624">
        <f t="shared" ca="1" si="44"/>
        <v>49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>
        <v>0.5</v>
      </c>
      <c r="Q100" s="471"/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70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46261</v>
      </c>
      <c r="I101" s="624">
        <f t="shared" ca="1" si="44"/>
        <v>47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46262</v>
      </c>
      <c r="I102" s="624">
        <f t="shared" ca="1" si="44"/>
        <v>46</v>
      </c>
      <c r="J102" s="625">
        <v>1</v>
      </c>
      <c r="K102" s="850" t="s">
        <v>685</v>
      </c>
      <c r="L102" s="850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46260</v>
      </c>
      <c r="I103" s="624">
        <f t="shared" ca="1" si="44"/>
        <v>48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46262</v>
      </c>
      <c r="I104" s="624">
        <f t="shared" ca="1" si="44"/>
        <v>46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0.5</v>
      </c>
      <c r="O104" s="471">
        <v>0.5</v>
      </c>
      <c r="P104" s="471"/>
      <c r="Q104" s="471"/>
      <c r="R104" s="471"/>
      <c r="S104" s="472"/>
      <c r="T104" s="630">
        <f t="shared" si="36"/>
        <v>91</v>
      </c>
      <c r="U104" s="631">
        <f t="shared" si="37"/>
        <v>91</v>
      </c>
      <c r="V104" s="631">
        <f t="shared" si="38"/>
        <v>0</v>
      </c>
      <c r="W104" s="640">
        <f t="shared" si="39"/>
        <v>0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46258</v>
      </c>
      <c r="I105" s="624">
        <f t="shared" ca="1" si="44"/>
        <v>50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36"/>
        <v>28</v>
      </c>
      <c r="U105" s="631">
        <f t="shared" si="37"/>
        <v>0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46260</v>
      </c>
      <c r="I106" s="624">
        <f t="shared" ca="1" si="44"/>
        <v>48</v>
      </c>
      <c r="J106" s="625">
        <v>1</v>
      </c>
      <c r="K106" s="850" t="s">
        <v>687</v>
      </c>
      <c r="L106" s="850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46259</v>
      </c>
      <c r="I107" s="624">
        <f t="shared" ca="1" si="44"/>
        <v>49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46261</v>
      </c>
      <c r="I108" s="624">
        <f t="shared" ca="1" si="44"/>
        <v>47</v>
      </c>
      <c r="J108" s="625">
        <v>1</v>
      </c>
      <c r="K108" s="850" t="s">
        <v>689</v>
      </c>
      <c r="L108" s="850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46262</v>
      </c>
      <c r="I109" s="624">
        <f t="shared" ca="1" si="44"/>
        <v>46</v>
      </c>
      <c r="J109" s="625">
        <v>1</v>
      </c>
      <c r="K109" s="850" t="s">
        <v>691</v>
      </c>
      <c r="L109" s="850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46259</v>
      </c>
      <c r="I110" s="624">
        <f t="shared" ca="1" si="44"/>
        <v>49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46262</v>
      </c>
      <c r="I111" s="624">
        <f t="shared" ca="1" si="44"/>
        <v>46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46261</v>
      </c>
      <c r="I112" s="624">
        <f t="shared" ca="1" si="44"/>
        <v>47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46259</v>
      </c>
      <c r="I113" s="624">
        <f t="shared" ca="1" si="44"/>
        <v>49</v>
      </c>
      <c r="J113" s="625">
        <v>1</v>
      </c>
      <c r="K113" s="850" t="s">
        <v>693</v>
      </c>
      <c r="L113" s="850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/>
      <c r="R113" s="471">
        <v>0.25</v>
      </c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0</v>
      </c>
      <c r="X113" s="640">
        <f t="shared" si="40"/>
        <v>35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46260</v>
      </c>
      <c r="I114" s="624">
        <f t="shared" ca="1" si="44"/>
        <v>48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46258</v>
      </c>
      <c r="I115" s="624">
        <f t="shared" ca="1" si="44"/>
        <v>50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147</v>
      </c>
      <c r="Y115" s="745">
        <f t="shared" si="41"/>
        <v>0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46258</v>
      </c>
      <c r="I116" s="624">
        <f t="shared" ca="1" si="44"/>
        <v>50</v>
      </c>
      <c r="J116" s="625">
        <v>1</v>
      </c>
      <c r="K116" s="850" t="s">
        <v>695</v>
      </c>
      <c r="L116" s="850" t="s">
        <v>696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36"/>
        <v>0</v>
      </c>
      <c r="U116" s="640">
        <f t="shared" si="37"/>
        <v>0</v>
      </c>
      <c r="V116" s="640">
        <f t="shared" si="38"/>
        <v>42</v>
      </c>
      <c r="W116" s="640">
        <f t="shared" si="39"/>
        <v>0</v>
      </c>
      <c r="X116" s="640">
        <f t="shared" si="40"/>
        <v>0</v>
      </c>
      <c r="Y116" s="745">
        <f t="shared" si="41"/>
        <v>0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46261</v>
      </c>
      <c r="I117" s="624">
        <f t="shared" ca="1" si="44"/>
        <v>47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46258</v>
      </c>
      <c r="I118" s="624">
        <f t="shared" ca="1" si="44"/>
        <v>50</v>
      </c>
      <c r="J118" s="625">
        <v>1</v>
      </c>
      <c r="K118" s="850" t="s">
        <v>697</v>
      </c>
      <c r="L118" s="850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46258</v>
      </c>
      <c r="I119" s="624">
        <f t="shared" ca="1" si="44"/>
        <v>50</v>
      </c>
      <c r="J119" s="625">
        <v>1</v>
      </c>
      <c r="K119" s="850" t="s">
        <v>699</v>
      </c>
      <c r="L119" s="850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46261</v>
      </c>
      <c r="I120" s="624">
        <f t="shared" ca="1" si="44"/>
        <v>47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>
        <v>0.25</v>
      </c>
      <c r="R120" s="471"/>
      <c r="S120" s="472"/>
      <c r="T120" s="630">
        <f t="shared" si="36"/>
        <v>84</v>
      </c>
      <c r="U120" s="631">
        <f t="shared" si="37"/>
        <v>42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46261</v>
      </c>
      <c r="I121" s="624">
        <f t="shared" ca="1" si="44"/>
        <v>47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46261</v>
      </c>
      <c r="I122" s="624">
        <f t="shared" ca="1" si="44"/>
        <v>47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46261</v>
      </c>
      <c r="I123" s="624">
        <f t="shared" ca="1" si="44"/>
        <v>47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140</v>
      </c>
      <c r="Y123" s="745">
        <f t="shared" si="41"/>
        <v>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46259</v>
      </c>
      <c r="I124" s="624">
        <f t="shared" ca="1" si="44"/>
        <v>49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46259</v>
      </c>
      <c r="I125" s="624">
        <f t="shared" ca="1" si="44"/>
        <v>49</v>
      </c>
      <c r="J125" s="625">
        <v>1</v>
      </c>
      <c r="K125" s="850" t="s">
        <v>701</v>
      </c>
      <c r="L125" s="850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46262</v>
      </c>
      <c r="I126" s="624">
        <f t="shared" ca="1" si="44"/>
        <v>46</v>
      </c>
      <c r="J126" s="625">
        <v>1</v>
      </c>
      <c r="K126" s="850" t="s">
        <v>703</v>
      </c>
      <c r="L126" s="850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46262</v>
      </c>
      <c r="I127" s="624">
        <f t="shared" ca="1" si="44"/>
        <v>46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46259</v>
      </c>
      <c r="I128" s="624">
        <f t="shared" ca="1" si="44"/>
        <v>49</v>
      </c>
      <c r="J128" s="625">
        <v>1</v>
      </c>
      <c r="K128" s="850" t="s">
        <v>705</v>
      </c>
      <c r="L128" s="850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46259</v>
      </c>
      <c r="I129" s="624">
        <f t="shared" ca="1" si="44"/>
        <v>49</v>
      </c>
      <c r="J129" s="659">
        <v>1</v>
      </c>
      <c r="K129" s="851" t="s">
        <v>707</v>
      </c>
      <c r="L129" s="851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46260</v>
      </c>
      <c r="I130" s="624">
        <f t="shared" ca="1" si="44"/>
        <v>48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46258</v>
      </c>
      <c r="I131" s="624">
        <f t="shared" ref="I131:I159" ca="1" si="55">+IF(A131=1,(+TODAY())-H131,"Sans objet")</f>
        <v>50</v>
      </c>
      <c r="J131" s="625">
        <v>1</v>
      </c>
      <c r="K131" s="850" t="s">
        <v>709</v>
      </c>
      <c r="L131" s="850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>
        <v>0.5</v>
      </c>
      <c r="S131" s="472"/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63</v>
      </c>
      <c r="Y131" s="745">
        <f t="shared" si="52"/>
        <v>0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46259</v>
      </c>
      <c r="I132" s="624">
        <f t="shared" ca="1" si="55"/>
        <v>49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46259</v>
      </c>
      <c r="I133" s="624">
        <f t="shared" ca="1" si="55"/>
        <v>49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46262</v>
      </c>
      <c r="I134" s="674">
        <f t="shared" ca="1" si="55"/>
        <v>46</v>
      </c>
      <c r="J134" s="625">
        <v>1</v>
      </c>
      <c r="K134" s="850" t="s">
        <v>711</v>
      </c>
      <c r="L134" s="850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46259</v>
      </c>
      <c r="I135" s="624">
        <f t="shared" ca="1" si="55"/>
        <v>49</v>
      </c>
      <c r="J135" s="625">
        <v>1</v>
      </c>
      <c r="K135" s="850" t="s">
        <v>713</v>
      </c>
      <c r="L135" s="850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46261</v>
      </c>
      <c r="I136" s="624">
        <f t="shared" ca="1" si="55"/>
        <v>47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46261</v>
      </c>
      <c r="I137" s="624">
        <f t="shared" ca="1" si="55"/>
        <v>47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47"/>
        <v>0</v>
      </c>
      <c r="U137" s="631">
        <f t="shared" si="48"/>
        <v>0</v>
      </c>
      <c r="V137" s="631">
        <f t="shared" si="49"/>
        <v>0</v>
      </c>
      <c r="W137" s="678">
        <f t="shared" si="50"/>
        <v>28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46"/>
        <v>7</v>
      </c>
      <c r="H138" s="623">
        <v>46259</v>
      </c>
      <c r="I138" s="624">
        <f t="shared" ca="1" si="55"/>
        <v>49</v>
      </c>
      <c r="J138" s="625">
        <v>1</v>
      </c>
      <c r="K138" s="850" t="s">
        <v>715</v>
      </c>
      <c r="L138" s="850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7</v>
      </c>
      <c r="Z138" s="750">
        <f t="shared" si="53"/>
        <v>7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46259</v>
      </c>
      <c r="I139" s="624">
        <f t="shared" ca="1" si="55"/>
        <v>49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46262</v>
      </c>
      <c r="I140" s="624">
        <f t="shared" ca="1" si="55"/>
        <v>46</v>
      </c>
      <c r="J140" s="625">
        <v>2</v>
      </c>
      <c r="K140" s="850"/>
      <c r="L140" s="850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46259</v>
      </c>
      <c r="I141" s="624" t="str">
        <f t="shared" ca="1" si="55"/>
        <v>Sans objet</v>
      </c>
      <c r="J141" s="625">
        <v>1</v>
      </c>
      <c r="K141" s="850" t="s">
        <v>717</v>
      </c>
      <c r="L141" s="850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46259</v>
      </c>
      <c r="I142" s="624">
        <f t="shared" ca="1" si="55"/>
        <v>49</v>
      </c>
      <c r="J142" s="625">
        <v>1</v>
      </c>
      <c r="K142" s="850" t="s">
        <v>719</v>
      </c>
      <c r="L142" s="850" t="s">
        <v>720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47"/>
        <v>0</v>
      </c>
      <c r="U142" s="631">
        <f t="shared" si="48"/>
        <v>0</v>
      </c>
      <c r="V142" s="631">
        <f t="shared" si="49"/>
        <v>0</v>
      </c>
      <c r="W142" s="678">
        <f t="shared" si="50"/>
        <v>98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46258</v>
      </c>
      <c r="I143" s="624">
        <f t="shared" ca="1" si="55"/>
        <v>50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46260</v>
      </c>
      <c r="I144" s="624">
        <f t="shared" ca="1" si="55"/>
        <v>48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46259</v>
      </c>
      <c r="I145" s="624">
        <f t="shared" ca="1" si="55"/>
        <v>49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46261</v>
      </c>
      <c r="I146" s="624">
        <f t="shared" ca="1" si="55"/>
        <v>47</v>
      </c>
      <c r="J146" s="625">
        <v>3</v>
      </c>
      <c r="K146" s="850"/>
      <c r="L146" s="850"/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47"/>
        <v>0</v>
      </c>
      <c r="U146" s="631">
        <f t="shared" si="48"/>
        <v>35</v>
      </c>
      <c r="V146" s="631">
        <f t="shared" si="49"/>
        <v>0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46258</v>
      </c>
      <c r="I147" s="624">
        <f t="shared" ca="1" si="55"/>
        <v>50</v>
      </c>
      <c r="J147" s="625">
        <v>1</v>
      </c>
      <c r="K147" s="850" t="s">
        <v>721</v>
      </c>
      <c r="L147" s="850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46261</v>
      </c>
      <c r="I148" s="624">
        <f t="shared" ca="1" si="55"/>
        <v>47</v>
      </c>
      <c r="J148" s="625">
        <v>1</v>
      </c>
      <c r="K148" s="850" t="s">
        <v>726</v>
      </c>
      <c r="L148" s="850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>
        <v>0.5</v>
      </c>
      <c r="S148" s="472"/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17.5</v>
      </c>
      <c r="Y148" s="745">
        <f t="shared" si="52"/>
        <v>0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46260</v>
      </c>
      <c r="I149" s="624">
        <f t="shared" ca="1" si="55"/>
        <v>48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46261</v>
      </c>
      <c r="I151" s="624">
        <f t="shared" ca="1" si="55"/>
        <v>47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46261</v>
      </c>
      <c r="I152" s="624">
        <f t="shared" ca="1" si="55"/>
        <v>47</v>
      </c>
      <c r="J152" s="625">
        <v>3</v>
      </c>
      <c r="K152" s="850"/>
      <c r="L152" s="850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46261</v>
      </c>
      <c r="I153" s="624">
        <f t="shared" ca="1" si="55"/>
        <v>47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47"/>
        <v>0</v>
      </c>
      <c r="U153" s="631">
        <f t="shared" si="48"/>
        <v>140</v>
      </c>
      <c r="V153" s="631">
        <f t="shared" si="49"/>
        <v>0</v>
      </c>
      <c r="W153" s="678">
        <f t="shared" si="50"/>
        <v>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46258</v>
      </c>
      <c r="I154" s="624">
        <f t="shared" ca="1" si="55"/>
        <v>50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46262</v>
      </c>
      <c r="I155" s="624">
        <f t="shared" ca="1" si="55"/>
        <v>46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46259</v>
      </c>
      <c r="I156" s="624">
        <f t="shared" ca="1" si="55"/>
        <v>49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46259</v>
      </c>
      <c r="I157" s="624">
        <f t="shared" ca="1" si="55"/>
        <v>49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46258</v>
      </c>
      <c r="I158" s="624">
        <f t="shared" ca="1" si="55"/>
        <v>50</v>
      </c>
      <c r="J158" s="625">
        <v>1</v>
      </c>
      <c r="K158" s="850" t="s">
        <v>730</v>
      </c>
      <c r="L158" s="850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46262</v>
      </c>
      <c r="I159" s="624">
        <f t="shared" ca="1" si="55"/>
        <v>46</v>
      </c>
      <c r="J159" s="625">
        <v>1</v>
      </c>
      <c r="K159" s="850" t="s">
        <v>723</v>
      </c>
      <c r="L159" s="850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2958</v>
      </c>
      <c r="G163" s="456">
        <f>SUBTOTAL(9,G2:G162)</f>
        <v>20706</v>
      </c>
      <c r="H163" s="343"/>
      <c r="I163" s="806">
        <f ca="1">(SUBTOTAL(9,I2:I162))/A163</f>
        <v>49.357142857142854</v>
      </c>
      <c r="J163" s="345"/>
      <c r="K163" s="345"/>
      <c r="L163" s="345"/>
      <c r="M163" s="345"/>
      <c r="N163" s="346">
        <f>(SUBTOTAL(9,N2:N162))/S$173</f>
        <v>0.59931506849315064</v>
      </c>
      <c r="O163" s="347">
        <f>(SUBTOTAL(9,O2:O162))/T$173</f>
        <v>0.59782608695652173</v>
      </c>
      <c r="P163" s="347">
        <f>(SUBTOTAL(9,P2:P162))/V$173</f>
        <v>0.5535714285714286</v>
      </c>
      <c r="Q163" s="347">
        <f>(SUBTOTAL(9,Q2:Q162))/W$173</f>
        <v>0.6116071428571429</v>
      </c>
      <c r="R163" s="347">
        <f>(SUBTOTAL(9,R2:R162))/X$173</f>
        <v>0.53214285714285714</v>
      </c>
      <c r="S163" s="348">
        <f>(SUBTOTAL(9,S2:S162))/Y$173</f>
        <v>0.54761904761904767</v>
      </c>
      <c r="T163" s="457">
        <f t="shared" ref="T163:Y163" si="57">SUBTOTAL(9,T2:T162)</f>
        <v>5890.5</v>
      </c>
      <c r="U163" s="753">
        <f t="shared" si="57"/>
        <v>1447.25</v>
      </c>
      <c r="V163" s="753">
        <f t="shared" si="57"/>
        <v>1918</v>
      </c>
      <c r="W163" s="753">
        <f t="shared" si="57"/>
        <v>3879.75</v>
      </c>
      <c r="X163" s="753">
        <f t="shared" si="57"/>
        <v>6118</v>
      </c>
      <c r="Y163" s="754">
        <f t="shared" si="57"/>
        <v>1452.5</v>
      </c>
      <c r="Z163" s="751">
        <f>SUM(T163:Y163)</f>
        <v>20706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0.28448275862068967</v>
      </c>
      <c r="U164" s="808">
        <f>U163/G163</f>
        <v>6.9895199459093976E-2</v>
      </c>
      <c r="V164" s="808">
        <f>V163/G163</f>
        <v>9.2630155510480053E-2</v>
      </c>
      <c r="W164" s="808">
        <f>W163/G163</f>
        <v>0.18737322515212981</v>
      </c>
      <c r="X164" s="808">
        <f>X163/G163</f>
        <v>0.29546991210277213</v>
      </c>
      <c r="Y164" s="808">
        <f>Y163/G163</f>
        <v>7.014874915483435E-2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5890.5</v>
      </c>
      <c r="C167" s="360"/>
      <c r="D167" s="360"/>
      <c r="E167" s="407"/>
      <c r="F167" s="813">
        <f t="shared" ref="F167:F173" si="58">B167/$G$163</f>
        <v>0.28448275862068967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3</v>
      </c>
      <c r="T167" s="711">
        <f t="shared" si="59"/>
        <v>5</v>
      </c>
      <c r="U167" s="712">
        <f>+S167+T167</f>
        <v>8</v>
      </c>
      <c r="V167" s="712">
        <f t="shared" ref="V167:Y170" si="60">+SUMIF(P$2:P$162,$R167,$A$2:$A$162)</f>
        <v>4</v>
      </c>
      <c r="W167" s="712">
        <f t="shared" si="60"/>
        <v>9</v>
      </c>
      <c r="X167" s="712">
        <f t="shared" si="60"/>
        <v>15</v>
      </c>
      <c r="Y167" s="712">
        <f t="shared" si="60"/>
        <v>2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1447.25</v>
      </c>
      <c r="C168" s="369"/>
      <c r="D168" s="369"/>
      <c r="E168" s="408"/>
      <c r="F168" s="816">
        <f t="shared" si="58"/>
        <v>6.9895199459093976E-2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50</v>
      </c>
      <c r="T168" s="711">
        <f t="shared" si="59"/>
        <v>11</v>
      </c>
      <c r="U168" s="712">
        <f>+S168+T168</f>
        <v>61</v>
      </c>
      <c r="V168" s="712">
        <f t="shared" si="60"/>
        <v>19</v>
      </c>
      <c r="W168" s="712">
        <f t="shared" si="60"/>
        <v>34</v>
      </c>
      <c r="X168" s="712">
        <f t="shared" si="60"/>
        <v>43</v>
      </c>
      <c r="Y168" s="712">
        <f t="shared" si="60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7337.75</v>
      </c>
      <c r="C169" s="360"/>
      <c r="D169" s="360"/>
      <c r="E169" s="407"/>
      <c r="F169" s="699">
        <f t="shared" si="58"/>
        <v>0.35437795807978362</v>
      </c>
      <c r="G169" s="700">
        <f>+F169-U174</f>
        <v>-3.4135555433729869E-2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0</v>
      </c>
      <c r="U169" s="712">
        <f>+S169+T169</f>
        <v>8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1918</v>
      </c>
      <c r="C170" s="360"/>
      <c r="D170" s="360"/>
      <c r="E170" s="407"/>
      <c r="F170" s="699">
        <f t="shared" si="58"/>
        <v>9.2630155510480053E-2</v>
      </c>
      <c r="G170" s="700">
        <f>+F170-V174</f>
        <v>-1.2099574219249676E-2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12</v>
      </c>
      <c r="T170" s="711">
        <f t="shared" si="59"/>
        <v>7</v>
      </c>
      <c r="U170" s="712">
        <f>+S170+T170</f>
        <v>19</v>
      </c>
      <c r="V170" s="712">
        <f t="shared" si="60"/>
        <v>5</v>
      </c>
      <c r="W170" s="712">
        <f t="shared" si="60"/>
        <v>13</v>
      </c>
      <c r="X170" s="712">
        <f t="shared" si="60"/>
        <v>12</v>
      </c>
      <c r="Y170" s="712">
        <f t="shared" si="60"/>
        <v>3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3879.75</v>
      </c>
      <c r="C171" s="360"/>
      <c r="D171" s="360"/>
      <c r="E171" s="407"/>
      <c r="F171" s="699">
        <f t="shared" si="58"/>
        <v>0.18737322515212981</v>
      </c>
      <c r="G171" s="700">
        <f>+F171-W174</f>
        <v>-4.4045693766789101E-2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0.59931506849315064</v>
      </c>
      <c r="T171" s="715">
        <f t="shared" si="61"/>
        <v>0.59782608695652173</v>
      </c>
      <c r="U171" s="716">
        <f t="shared" si="61"/>
        <v>0.59895833333333337</v>
      </c>
      <c r="V171" s="716">
        <f t="shared" si="61"/>
        <v>0.5535714285714286</v>
      </c>
      <c r="W171" s="716">
        <f t="shared" si="61"/>
        <v>0.5758928571428571</v>
      </c>
      <c r="X171" s="716">
        <f t="shared" si="61"/>
        <v>0.53214285714285714</v>
      </c>
      <c r="Y171" s="716">
        <f t="shared" si="61"/>
        <v>0.54761904761904767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6118</v>
      </c>
      <c r="C172" s="360"/>
      <c r="D172" s="360"/>
      <c r="E172" s="407"/>
      <c r="F172" s="699">
        <f t="shared" si="58"/>
        <v>0.29546991210277213</v>
      </c>
      <c r="G172" s="700">
        <f>+F172-X174</f>
        <v>4.3780722913582926E-2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0.59931506849315064</v>
      </c>
      <c r="T172" s="694">
        <f>+O163</f>
        <v>0.59782608695652173</v>
      </c>
      <c r="U172" s="717">
        <f>+(S172*S173+T172*T173)/U173</f>
        <v>0.59895833333333337</v>
      </c>
      <c r="V172" s="717">
        <f>+P163</f>
        <v>0.5535714285714286</v>
      </c>
      <c r="W172" s="717">
        <f>+Q163</f>
        <v>0.6116071428571429</v>
      </c>
      <c r="X172" s="717">
        <f>+R163</f>
        <v>0.53214285714285714</v>
      </c>
      <c r="Y172" s="717">
        <f>+S163</f>
        <v>0.54761904761904767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1452.5</v>
      </c>
      <c r="C173" s="360"/>
      <c r="D173" s="360"/>
      <c r="E173" s="407"/>
      <c r="F173" s="699">
        <f t="shared" si="58"/>
        <v>7.014874915483435E-2</v>
      </c>
      <c r="G173" s="700">
        <f>+F173-Y174</f>
        <v>-7.5539535478683639E-3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73</v>
      </c>
      <c r="T173" s="719">
        <f t="shared" si="62"/>
        <v>23</v>
      </c>
      <c r="U173" s="720">
        <f t="shared" si="62"/>
        <v>96</v>
      </c>
      <c r="V173" s="719">
        <f t="shared" si="62"/>
        <v>28</v>
      </c>
      <c r="W173" s="719">
        <f t="shared" si="62"/>
        <v>56</v>
      </c>
      <c r="X173" s="719">
        <f t="shared" si="62"/>
        <v>70</v>
      </c>
      <c r="Y173" s="719">
        <f t="shared" si="62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20706</v>
      </c>
      <c r="C174" s="702"/>
      <c r="D174" s="702"/>
      <c r="E174" s="703"/>
      <c r="F174" s="704">
        <f>SUM(F169:F173)</f>
        <v>0.99999999999999989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0.29560810810810811</v>
      </c>
      <c r="T174" s="696">
        <f>+(T172*T173)/$Q$173</f>
        <v>9.29054054054054E-2</v>
      </c>
      <c r="U174" s="699">
        <f>+T174+S174</f>
        <v>0.38851351351351349</v>
      </c>
      <c r="V174" s="699">
        <f>+(V172*V173)/$Q$173</f>
        <v>0.10472972972972973</v>
      </c>
      <c r="W174" s="699">
        <f>+(W172*W173)/$Q$173</f>
        <v>0.23141891891891891</v>
      </c>
      <c r="X174" s="699">
        <f>+(X172*X173)/$Q$173</f>
        <v>0.2516891891891892</v>
      </c>
      <c r="Y174" s="699">
        <f>+(Y172*Y173)/$Q$173</f>
        <v>7.7702702702702714E-2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0.64864864864864868</v>
      </c>
      <c r="V175" s="781">
        <f>+V173/$Q$173</f>
        <v>0.1891891891891892</v>
      </c>
      <c r="W175" s="781">
        <f>+W173/$Q$173</f>
        <v>0.3783783783783784</v>
      </c>
      <c r="X175" s="781">
        <f>+X173/$Q$173</f>
        <v>0.47297297297297297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13" priority="1" operator="lessThan">
      <formula>7</formula>
    </cfRule>
    <cfRule type="cellIs" dxfId="112" priority="2" operator="between">
      <formula>14</formula>
      <formula>7</formula>
    </cfRule>
    <cfRule type="cellIs" dxfId="111" priority="3" operator="greaterThan">
      <formula>14</formula>
    </cfRule>
  </conditionalFormatting>
  <conditionalFormatting sqref="I163">
    <cfRule type="cellIs" dxfId="110" priority="4" operator="lessThan">
      <formula>7</formula>
    </cfRule>
    <cfRule type="cellIs" dxfId="109" priority="5" operator="between">
      <formula>14</formula>
      <formula>7</formula>
    </cfRule>
    <cfRule type="cellIs" dxfId="10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B746C-59E5-4E27-BD2D-3326244035CC}">
  <dimension ref="A1:BW178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65" si="1">F2*7</f>
        <v>140</v>
      </c>
      <c r="H2" s="623">
        <v>46266</v>
      </c>
      <c r="I2" s="624">
        <f t="shared" ref="I2:I65" ca="1" si="2">+IF(A2=1,(+TODAY())-H2,"Sans objet")</f>
        <v>42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70</v>
      </c>
      <c r="X2" s="631">
        <f t="shared" si="3"/>
        <v>70</v>
      </c>
      <c r="Y2" s="744">
        <f t="shared" si="3"/>
        <v>0</v>
      </c>
      <c r="Z2" s="749">
        <f t="shared" ref="Z2:Z65" si="4">SUM(T2:Y2)</f>
        <v>140</v>
      </c>
      <c r="AA2" s="792"/>
      <c r="AB2" s="793">
        <f t="shared" ref="AB2:AB65" si="5">+Z2-G2</f>
        <v>0</v>
      </c>
      <c r="AC2" s="306"/>
      <c r="AD2" s="589">
        <v>33</v>
      </c>
      <c r="AE2" s="794">
        <v>0.21390000000000001</v>
      </c>
      <c r="AF2" s="795">
        <v>8.1000000000000003E-2</v>
      </c>
      <c r="AG2" s="764">
        <f>SUM(AE2:AF2)</f>
        <v>0.2949</v>
      </c>
      <c r="AH2" s="796">
        <v>7.4999999999999997E-2</v>
      </c>
      <c r="AI2" s="796">
        <v>0.17100000000000001</v>
      </c>
      <c r="AJ2" s="796">
        <v>0.192</v>
      </c>
      <c r="AK2" s="796">
        <v>0.26700000000000002</v>
      </c>
      <c r="AL2" s="602">
        <f>SUM(AG2:AK2)</f>
        <v>0.99990000000000012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40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34</v>
      </c>
      <c r="AE3" s="794">
        <v>0.29620000000000002</v>
      </c>
      <c r="AF3" s="795">
        <v>7.0999999999999994E-2</v>
      </c>
      <c r="AG3" s="764">
        <f>SUM(AE3:AF3)</f>
        <v>0.36720000000000003</v>
      </c>
      <c r="AH3" s="796">
        <v>6.9000000000000006E-2</v>
      </c>
      <c r="AI3" s="796">
        <v>0.188</v>
      </c>
      <c r="AJ3" s="796">
        <v>0.19400000000000001</v>
      </c>
      <c r="AK3" s="796">
        <v>0.182</v>
      </c>
      <c r="AL3" s="602">
        <f>SUM(AG3:AK3)</f>
        <v>1.0002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40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35</v>
      </c>
      <c r="AE4" s="794">
        <v>0.28449999999999998</v>
      </c>
      <c r="AF4" s="795">
        <v>7.0000000000000007E-2</v>
      </c>
      <c r="AG4" s="764">
        <f>SUM(AE4:AF4)</f>
        <v>0.35449999999999998</v>
      </c>
      <c r="AH4" s="796">
        <v>9.2999999999999999E-2</v>
      </c>
      <c r="AI4" s="796">
        <v>0.187</v>
      </c>
      <c r="AJ4" s="796">
        <v>0.29499999999999998</v>
      </c>
      <c r="AK4" s="796">
        <v>7.0000000000000007E-2</v>
      </c>
      <c r="AL4" s="602">
        <f>SUM(AG4:AK4)</f>
        <v>0.99950000000000006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46267</v>
      </c>
      <c r="I5" s="624">
        <f t="shared" ca="1" si="2"/>
        <v>41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36</v>
      </c>
      <c r="AE5" s="794">
        <v>0.26290000000000002</v>
      </c>
      <c r="AF5" s="795">
        <v>6.8000000000000005E-2</v>
      </c>
      <c r="AG5" s="764">
        <f>SUM(AE5:AF5)</f>
        <v>0.33090000000000003</v>
      </c>
      <c r="AH5" s="796">
        <v>0.10299999999999999</v>
      </c>
      <c r="AI5" s="796">
        <v>0.23899999999999999</v>
      </c>
      <c r="AJ5" s="796">
        <v>0.25700000000000001</v>
      </c>
      <c r="AK5" s="796">
        <v>6.9000000000000006E-2</v>
      </c>
      <c r="AL5" s="602">
        <f>SUM(AG5:AK5)</f>
        <v>0.99890000000000012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46266</v>
      </c>
      <c r="I6" s="624">
        <f t="shared" ca="1" si="2"/>
        <v>42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-2.1599999999999953E-2</v>
      </c>
      <c r="AF6" s="603">
        <f t="shared" si="6"/>
        <v>-2.0000000000000018E-3</v>
      </c>
      <c r="AG6" s="603">
        <f t="shared" si="6"/>
        <v>-2.3599999999999954E-2</v>
      </c>
      <c r="AH6" s="603">
        <f t="shared" si="6"/>
        <v>9.999999999999995E-3</v>
      </c>
      <c r="AI6" s="603">
        <f t="shared" si="6"/>
        <v>5.1999999999999991E-2</v>
      </c>
      <c r="AJ6" s="603">
        <f t="shared" si="6"/>
        <v>-3.7999999999999978E-2</v>
      </c>
      <c r="AK6" s="603">
        <f t="shared" si="6"/>
        <v>-1.0000000000000009E-3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42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46267</v>
      </c>
      <c r="I8" s="624">
        <f t="shared" ca="1" si="2"/>
        <v>41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40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42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46267</v>
      </c>
      <c r="I11" s="624">
        <f t="shared" ca="1" si="2"/>
        <v>41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41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46265</v>
      </c>
      <c r="I13" s="624">
        <f t="shared" ca="1" si="2"/>
        <v>43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46267</v>
      </c>
      <c r="I14" s="624">
        <f t="shared" ca="1" si="2"/>
        <v>41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40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42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40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46267</v>
      </c>
      <c r="I18" s="624">
        <f t="shared" ca="1" si="2"/>
        <v>41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46265</v>
      </c>
      <c r="I19" s="624">
        <f t="shared" ca="1" si="2"/>
        <v>43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46267</v>
      </c>
      <c r="I20" s="624">
        <f t="shared" ca="1" si="2"/>
        <v>41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46265</v>
      </c>
      <c r="I21" s="624">
        <f t="shared" ca="1" si="2"/>
        <v>43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42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42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16800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46267</v>
      </c>
      <c r="I24" s="624">
        <f t="shared" ca="1" si="2"/>
        <v>41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41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46269</v>
      </c>
      <c r="I27" s="624">
        <f t="shared" ca="1" si="2"/>
        <v>39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42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40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40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41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46265</v>
      </c>
      <c r="I32" s="624">
        <f t="shared" ca="1" si="2"/>
        <v>43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42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42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46265</v>
      </c>
      <c r="I35" s="624">
        <f t="shared" ca="1" si="2"/>
        <v>43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7"/>
        <v>115.5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38.5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46267</v>
      </c>
      <c r="I36" s="624">
        <f t="shared" ca="1" si="2"/>
        <v>41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42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46269</v>
      </c>
      <c r="I38" s="624">
        <f t="shared" ca="1" si="2"/>
        <v>39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39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46267</v>
      </c>
      <c r="I40" s="624">
        <f t="shared" ca="1" si="2"/>
        <v>41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40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41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41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46267</v>
      </c>
      <c r="I44" s="624">
        <f t="shared" ca="1" si="2"/>
        <v>41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7"/>
        <v>140</v>
      </c>
      <c r="U44" s="631">
        <f t="shared" si="7"/>
        <v>0</v>
      </c>
      <c r="V44" s="631">
        <f t="shared" si="7"/>
        <v>70</v>
      </c>
      <c r="W44" s="640">
        <f t="shared" si="7"/>
        <v>0</v>
      </c>
      <c r="X44" s="640">
        <f t="shared" si="7"/>
        <v>70</v>
      </c>
      <c r="Y44" s="745">
        <f t="shared" si="7"/>
        <v>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42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41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41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40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39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42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42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175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42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40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42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46265</v>
      </c>
      <c r="I57" s="624">
        <f t="shared" ca="1" si="2"/>
        <v>43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0.75</v>
      </c>
      <c r="P57" s="471"/>
      <c r="Q57" s="471">
        <v>0.25</v>
      </c>
      <c r="R57" s="471"/>
      <c r="S57" s="472"/>
      <c r="T57" s="630">
        <f t="shared" si="7"/>
        <v>0</v>
      </c>
      <c r="U57" s="631">
        <f t="shared" si="7"/>
        <v>231</v>
      </c>
      <c r="V57" s="631">
        <f t="shared" si="7"/>
        <v>0</v>
      </c>
      <c r="W57" s="640">
        <f t="shared" si="7"/>
        <v>77</v>
      </c>
      <c r="X57" s="640">
        <f t="shared" si="7"/>
        <v>0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41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41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40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41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41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41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46269</v>
      </c>
      <c r="I64" s="624">
        <f t="shared" ca="1" si="2"/>
        <v>39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70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40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42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40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40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40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41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46269</v>
      </c>
      <c r="I72" s="624">
        <f t="shared" ca="1" si="13"/>
        <v>39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40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40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40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46268</v>
      </c>
      <c r="I76" s="624">
        <f t="shared" ca="1" si="13"/>
        <v>40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10"/>
        <v>0</v>
      </c>
      <c r="U76" s="631">
        <f t="shared" si="10"/>
        <v>77</v>
      </c>
      <c r="V76" s="631">
        <f t="shared" si="10"/>
        <v>0</v>
      </c>
      <c r="W76" s="640">
        <f t="shared" si="10"/>
        <v>0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41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175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42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42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46267</v>
      </c>
      <c r="I81" s="624">
        <f t="shared" ca="1" si="13"/>
        <v>41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40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42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42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46266</v>
      </c>
      <c r="I85" s="624">
        <f t="shared" ca="1" si="13"/>
        <v>42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0.25</v>
      </c>
      <c r="S85" s="472">
        <v>0.25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42</v>
      </c>
      <c r="Y85" s="745">
        <f t="shared" si="10"/>
        <v>42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42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9"/>
        <v>168</v>
      </c>
      <c r="H87" s="623">
        <v>46266</v>
      </c>
      <c r="I87" s="624">
        <f t="shared" ca="1" si="13"/>
        <v>42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1</v>
      </c>
      <c r="R87" s="471"/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168</v>
      </c>
      <c r="X87" s="640">
        <f t="shared" si="10"/>
        <v>0</v>
      </c>
      <c r="Y87" s="745">
        <f t="shared" si="10"/>
        <v>0</v>
      </c>
      <c r="Z87" s="750">
        <f t="shared" si="11"/>
        <v>168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46266</v>
      </c>
      <c r="I88" s="624">
        <f t="shared" ca="1" si="13"/>
        <v>42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43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42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41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39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46269</v>
      </c>
      <c r="I93" s="624">
        <f t="shared" ca="1" si="13"/>
        <v>39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39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40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42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41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39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43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46267</v>
      </c>
      <c r="I100" s="624">
        <f t="shared" ca="1" si="13"/>
        <v>41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>
        <v>0.5</v>
      </c>
      <c r="R100" s="471"/>
      <c r="S100" s="472"/>
      <c r="T100" s="630">
        <f t="shared" si="14"/>
        <v>0</v>
      </c>
      <c r="U100" s="631">
        <f t="shared" si="14"/>
        <v>70</v>
      </c>
      <c r="V100" s="631">
        <f t="shared" si="14"/>
        <v>0</v>
      </c>
      <c r="W100" s="640">
        <f t="shared" si="14"/>
        <v>70</v>
      </c>
      <c r="X100" s="640">
        <f t="shared" si="14"/>
        <v>0</v>
      </c>
      <c r="Y100" s="745">
        <f t="shared" si="14"/>
        <v>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39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39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43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42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46266</v>
      </c>
      <c r="I105" s="624">
        <f t="shared" ca="1" si="13"/>
        <v>42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28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41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46267</v>
      </c>
      <c r="I107" s="624">
        <f t="shared" ca="1" si="13"/>
        <v>41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77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40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39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46266</v>
      </c>
      <c r="I110" s="624">
        <f t="shared" ca="1" si="13"/>
        <v>42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40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46269</v>
      </c>
      <c r="I112" s="624">
        <f t="shared" ca="1" si="13"/>
        <v>39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46267</v>
      </c>
      <c r="I113" s="624">
        <f t="shared" ca="1" si="13"/>
        <v>41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42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43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42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40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42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42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46269</v>
      </c>
      <c r="I120" s="624">
        <f t="shared" ca="1" si="13"/>
        <v>39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0.5</v>
      </c>
      <c r="P120" s="471"/>
      <c r="Q120" s="471"/>
      <c r="R120" s="471"/>
      <c r="S120" s="472"/>
      <c r="T120" s="630">
        <f t="shared" si="14"/>
        <v>84</v>
      </c>
      <c r="U120" s="631">
        <f t="shared" si="14"/>
        <v>84</v>
      </c>
      <c r="V120" s="631">
        <f t="shared" si="14"/>
        <v>0</v>
      </c>
      <c r="W120" s="640">
        <f t="shared" si="14"/>
        <v>0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9"/>
        <v>112</v>
      </c>
      <c r="H121" s="424">
        <v>46269</v>
      </c>
      <c r="I121" s="624">
        <f t="shared" ca="1" si="13"/>
        <v>39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56</v>
      </c>
      <c r="U121" s="631">
        <f t="shared" si="14"/>
        <v>56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112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46269</v>
      </c>
      <c r="I122" s="624">
        <f t="shared" ca="1" si="13"/>
        <v>39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14"/>
        <v>49</v>
      </c>
      <c r="U122" s="631">
        <f t="shared" si="14"/>
        <v>49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43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42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46266</v>
      </c>
      <c r="I125" s="624">
        <f t="shared" ca="1" si="13"/>
        <v>42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39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40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46266</v>
      </c>
      <c r="I128" s="624">
        <f t="shared" ca="1" si="13"/>
        <v>42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46267</v>
      </c>
      <c r="I129" s="624">
        <f t="shared" ca="1" si="13"/>
        <v>41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16">F130*7</f>
        <v>14</v>
      </c>
      <c r="H130" s="424">
        <v>46265</v>
      </c>
      <c r="I130" s="624">
        <f t="shared" ca="1" si="13"/>
        <v>43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51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59" ca="1" si="20">+IF(A131=1,(+TODAY())-H131,"Sans objet")</f>
        <v>42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16"/>
        <v>112</v>
      </c>
      <c r="H132" s="424">
        <v>46267</v>
      </c>
      <c r="I132" s="624">
        <f t="shared" ca="1" si="20"/>
        <v>41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1</v>
      </c>
      <c r="R132" s="471"/>
      <c r="S132" s="472"/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112</v>
      </c>
      <c r="X132" s="640">
        <f t="shared" si="17"/>
        <v>0</v>
      </c>
      <c r="Y132" s="745">
        <f t="shared" si="17"/>
        <v>0</v>
      </c>
      <c r="Z132" s="750">
        <f t="shared" si="18"/>
        <v>112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42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46269</v>
      </c>
      <c r="I134" s="674">
        <f t="shared" ca="1" si="20"/>
        <v>39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46266</v>
      </c>
      <c r="I135" s="624">
        <f t="shared" ca="1" si="20"/>
        <v>42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>
        <v>1</v>
      </c>
      <c r="P135" s="676"/>
      <c r="Q135" s="676"/>
      <c r="R135" s="676"/>
      <c r="S135" s="677"/>
      <c r="T135" s="752">
        <f t="shared" si="17"/>
        <v>0</v>
      </c>
      <c r="U135" s="640">
        <f t="shared" si="17"/>
        <v>7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0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40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43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46266</v>
      </c>
      <c r="I138" s="624">
        <f t="shared" ca="1" si="20"/>
        <v>42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>
        <v>1</v>
      </c>
      <c r="P138" s="676"/>
      <c r="Q138" s="676"/>
      <c r="R138" s="676"/>
      <c r="S138" s="677"/>
      <c r="T138" s="752">
        <f t="shared" si="17"/>
        <v>0</v>
      </c>
      <c r="U138" s="640">
        <f t="shared" si="17"/>
        <v>7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0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42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40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46266</v>
      </c>
      <c r="I142" s="624">
        <f t="shared" ca="1" si="20"/>
        <v>42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46269</v>
      </c>
      <c r="I143" s="624">
        <f t="shared" ca="1" si="20"/>
        <v>39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42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16"/>
        <v>70</v>
      </c>
      <c r="H145" s="424">
        <v>46267</v>
      </c>
      <c r="I145" s="624">
        <f t="shared" ca="1" si="20"/>
        <v>41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70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70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40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42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40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41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39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39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46268</v>
      </c>
      <c r="I153" s="624">
        <f t="shared" ca="1" si="20"/>
        <v>40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46269</v>
      </c>
      <c r="I154" s="624">
        <f t="shared" ca="1" si="20"/>
        <v>39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42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46267</v>
      </c>
      <c r="I156" s="624">
        <f t="shared" ca="1" si="20"/>
        <v>41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1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42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42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1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16"/>
        <v>7</v>
      </c>
      <c r="H159" s="623">
        <v>46269</v>
      </c>
      <c r="I159" s="624">
        <f t="shared" ca="1" si="20"/>
        <v>39</v>
      </c>
      <c r="J159" s="625">
        <v>1</v>
      </c>
      <c r="K159" s="850">
        <v>-4.7923118999999996</v>
      </c>
      <c r="L159" s="850">
        <v>11.895944999999999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17"/>
        <v>7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7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/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2969</v>
      </c>
      <c r="G163" s="456">
        <f>SUBTOTAL(9,G2:G162)</f>
        <v>20783</v>
      </c>
      <c r="H163" s="343"/>
      <c r="I163" s="806">
        <f ca="1">(SUBTOTAL(9,I2:I162))/A163</f>
        <v>42.461038961038959</v>
      </c>
      <c r="J163" s="345"/>
      <c r="K163" s="345"/>
      <c r="L163" s="345"/>
      <c r="M163" s="345"/>
      <c r="N163" s="346">
        <f>(SUBTOTAL(9,N2:N162))/S$173</f>
        <v>0.63076923076923075</v>
      </c>
      <c r="O163" s="347">
        <f>(SUBTOTAL(9,O2:O162))/T$173</f>
        <v>0.63043478260869568</v>
      </c>
      <c r="P163" s="347">
        <f>(SUBTOTAL(9,P2:P162))/V$173</f>
        <v>0.5431034482758621</v>
      </c>
      <c r="Q163" s="347">
        <f>(SUBTOTAL(9,Q2:Q162))/W$173</f>
        <v>0.65873015873015872</v>
      </c>
      <c r="R163" s="347">
        <f>(SUBTOTAL(9,R2:R162))/X$173</f>
        <v>0.5078125</v>
      </c>
      <c r="S163" s="348">
        <f>(SUBTOTAL(9,S2:S162))/Y$173</f>
        <v>0.51190476190476186</v>
      </c>
      <c r="T163" s="457">
        <f t="shared" ref="T163:Y163" si="22">SUBTOTAL(9,T2:T162)</f>
        <v>5463.5</v>
      </c>
      <c r="U163" s="753">
        <f t="shared" si="22"/>
        <v>1410.5</v>
      </c>
      <c r="V163" s="753">
        <f t="shared" si="22"/>
        <v>2149</v>
      </c>
      <c r="W163" s="753">
        <f t="shared" si="22"/>
        <v>4966.5</v>
      </c>
      <c r="X163" s="753">
        <f t="shared" si="22"/>
        <v>5351.5</v>
      </c>
      <c r="Y163" s="754">
        <f t="shared" si="22"/>
        <v>1442</v>
      </c>
      <c r="Z163" s="751">
        <f>SUM(T163:Y163)</f>
        <v>20783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0.26288312563152577</v>
      </c>
      <c r="U164" s="808">
        <f>U163/G163</f>
        <v>6.7867969013135743E-2</v>
      </c>
      <c r="V164" s="808">
        <f>V163/G163</f>
        <v>0.1034018187942068</v>
      </c>
      <c r="W164" s="808">
        <f>W163/G163</f>
        <v>0.23896934994947794</v>
      </c>
      <c r="X164" s="808">
        <f>X163/G163</f>
        <v>0.25749410575951498</v>
      </c>
      <c r="Y164" s="808">
        <f>Y163/G163</f>
        <v>6.9383630852138764E-2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5463.5</v>
      </c>
      <c r="C167" s="360"/>
      <c r="D167" s="360"/>
      <c r="E167" s="407"/>
      <c r="F167" s="813">
        <f t="shared" ref="F167:F173" si="23">B167/$G$163</f>
        <v>0.26288312563152577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24">+SUMIF(N$2:N$162,$R167,$A$2:$A$162)</f>
        <v>1</v>
      </c>
      <c r="T167" s="711">
        <f t="shared" si="24"/>
        <v>3</v>
      </c>
      <c r="U167" s="712">
        <f>+S167+T167</f>
        <v>4</v>
      </c>
      <c r="V167" s="712">
        <f t="shared" ref="V167:Y170" si="25">+SUMIF(P$2:P$162,$R167,$A$2:$A$162)</f>
        <v>3</v>
      </c>
      <c r="W167" s="712">
        <f t="shared" si="25"/>
        <v>4</v>
      </c>
      <c r="X167" s="712">
        <f t="shared" si="25"/>
        <v>12</v>
      </c>
      <c r="Y167" s="712">
        <f t="shared" si="25"/>
        <v>3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1410.5</v>
      </c>
      <c r="C168" s="369"/>
      <c r="D168" s="369"/>
      <c r="E168" s="408"/>
      <c r="F168" s="816">
        <f t="shared" si="23"/>
        <v>6.7867969013135743E-2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24"/>
        <v>42</v>
      </c>
      <c r="T168" s="711">
        <f t="shared" si="24"/>
        <v>12</v>
      </c>
      <c r="U168" s="712">
        <f>+S168+T168</f>
        <v>54</v>
      </c>
      <c r="V168" s="712">
        <f t="shared" si="25"/>
        <v>22</v>
      </c>
      <c r="W168" s="712">
        <f t="shared" si="25"/>
        <v>41</v>
      </c>
      <c r="X168" s="712">
        <f t="shared" si="25"/>
        <v>45</v>
      </c>
      <c r="Y168" s="712">
        <f t="shared" si="25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6874</v>
      </c>
      <c r="C169" s="360"/>
      <c r="D169" s="360"/>
      <c r="E169" s="407"/>
      <c r="F169" s="699">
        <f t="shared" si="23"/>
        <v>0.33075109464466151</v>
      </c>
      <c r="G169" s="700">
        <f>+F169-U174</f>
        <v>-4.4248905355338486E-2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24"/>
        <v>9</v>
      </c>
      <c r="T169" s="711">
        <f t="shared" si="24"/>
        <v>1</v>
      </c>
      <c r="U169" s="712">
        <f>+S169+T169</f>
        <v>10</v>
      </c>
      <c r="V169" s="712">
        <f t="shared" si="25"/>
        <v>0</v>
      </c>
      <c r="W169" s="712">
        <f t="shared" si="25"/>
        <v>0</v>
      </c>
      <c r="X169" s="712">
        <f t="shared" si="25"/>
        <v>0</v>
      </c>
      <c r="Y169" s="712">
        <f t="shared" si="25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2149</v>
      </c>
      <c r="C170" s="360"/>
      <c r="D170" s="360"/>
      <c r="E170" s="407"/>
      <c r="F170" s="699">
        <f t="shared" si="23"/>
        <v>0.1034018187942068</v>
      </c>
      <c r="G170" s="700">
        <f>+F170-V174</f>
        <v>-3.0171001247121104E-3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24"/>
        <v>13</v>
      </c>
      <c r="T170" s="711">
        <f t="shared" si="24"/>
        <v>7</v>
      </c>
      <c r="U170" s="712">
        <f>+S170+T170</f>
        <v>20</v>
      </c>
      <c r="V170" s="712">
        <f t="shared" si="25"/>
        <v>4</v>
      </c>
      <c r="W170" s="712">
        <f t="shared" si="25"/>
        <v>18</v>
      </c>
      <c r="X170" s="712">
        <f t="shared" si="25"/>
        <v>7</v>
      </c>
      <c r="Y170" s="712">
        <f t="shared" si="25"/>
        <v>2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4966.5</v>
      </c>
      <c r="C171" s="360"/>
      <c r="D171" s="360"/>
      <c r="E171" s="407"/>
      <c r="F171" s="699">
        <f t="shared" si="23"/>
        <v>0.23896934994947794</v>
      </c>
      <c r="G171" s="700">
        <f>+F171-W174</f>
        <v>-4.143605545592749E-2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26">+SUMPRODUCT($R$167:$R$170,S167:S170)/S173</f>
        <v>0.63076923076923075</v>
      </c>
      <c r="T171" s="715">
        <f t="shared" si="26"/>
        <v>0.63043478260869568</v>
      </c>
      <c r="U171" s="716">
        <f t="shared" si="26"/>
        <v>0.63068181818181823</v>
      </c>
      <c r="V171" s="716">
        <f t="shared" si="26"/>
        <v>0.5431034482758621</v>
      </c>
      <c r="W171" s="716">
        <f t="shared" si="26"/>
        <v>0.62698412698412698</v>
      </c>
      <c r="X171" s="716">
        <f t="shared" si="26"/>
        <v>0.5078125</v>
      </c>
      <c r="Y171" s="716">
        <f t="shared" si="26"/>
        <v>0.51190476190476186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5351.5</v>
      </c>
      <c r="C172" s="360"/>
      <c r="D172" s="360"/>
      <c r="E172" s="407"/>
      <c r="F172" s="699">
        <f t="shared" si="23"/>
        <v>0.25749410575951498</v>
      </c>
      <c r="G172" s="700">
        <f>+F172-X174</f>
        <v>3.789951116492038E-2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0.63076923076923075</v>
      </c>
      <c r="T172" s="694">
        <f>+O163</f>
        <v>0.63043478260869568</v>
      </c>
      <c r="U172" s="717">
        <f>+(S172*S173+T172*T173)/U173</f>
        <v>0.63068181818181823</v>
      </c>
      <c r="V172" s="717">
        <f>+P163</f>
        <v>0.5431034482758621</v>
      </c>
      <c r="W172" s="717">
        <f>+Q163</f>
        <v>0.65873015873015872</v>
      </c>
      <c r="X172" s="717">
        <f>+R163</f>
        <v>0.5078125</v>
      </c>
      <c r="Y172" s="717">
        <f>+S163</f>
        <v>0.51190476190476186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1442</v>
      </c>
      <c r="C173" s="360"/>
      <c r="D173" s="360"/>
      <c r="E173" s="407"/>
      <c r="F173" s="699">
        <f t="shared" si="23"/>
        <v>6.9383630852138764E-2</v>
      </c>
      <c r="G173" s="700">
        <f>+F173-Y174</f>
        <v>-3.2515042829963647E-3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27">SUM(S167:S170)</f>
        <v>65</v>
      </c>
      <c r="T173" s="719">
        <f t="shared" si="27"/>
        <v>23</v>
      </c>
      <c r="U173" s="720">
        <f t="shared" si="27"/>
        <v>88</v>
      </c>
      <c r="V173" s="719">
        <f t="shared" si="27"/>
        <v>29</v>
      </c>
      <c r="W173" s="719">
        <f t="shared" si="27"/>
        <v>63</v>
      </c>
      <c r="X173" s="719">
        <f t="shared" si="27"/>
        <v>64</v>
      </c>
      <c r="Y173" s="719">
        <f t="shared" si="27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20783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0.27702702702702703</v>
      </c>
      <c r="T174" s="696">
        <f>+(T172*T173)/$Q$173</f>
        <v>9.7972972972972971E-2</v>
      </c>
      <c r="U174" s="699">
        <f>+T174+S174</f>
        <v>0.375</v>
      </c>
      <c r="V174" s="699">
        <f>+(V172*V173)/$Q$173</f>
        <v>0.10641891891891891</v>
      </c>
      <c r="W174" s="699">
        <f>+(W172*W173)/$Q$173</f>
        <v>0.28040540540540543</v>
      </c>
      <c r="X174" s="699">
        <f>+(X172*X173)/$Q$173</f>
        <v>0.2195945945945946</v>
      </c>
      <c r="Y174" s="699">
        <f>+(Y172*Y173)/$Q$173</f>
        <v>7.2635135135135129E-2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0.59459459459459463</v>
      </c>
      <c r="V175" s="781">
        <f>+V173/$Q$173</f>
        <v>0.19594594594594594</v>
      </c>
      <c r="W175" s="781">
        <f>+W173/$Q$173</f>
        <v>0.42567567567567566</v>
      </c>
      <c r="X175" s="781">
        <f>+X173/$Q$173</f>
        <v>0.43243243243243246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07" priority="1" operator="lessThan">
      <formula>7</formula>
    </cfRule>
    <cfRule type="cellIs" dxfId="106" priority="2" operator="between">
      <formula>14</formula>
      <formula>7</formula>
    </cfRule>
    <cfRule type="cellIs" dxfId="105" priority="3" operator="greaterThan">
      <formula>14</formula>
    </cfRule>
  </conditionalFormatting>
  <conditionalFormatting sqref="I163">
    <cfRule type="cellIs" dxfId="104" priority="4" operator="lessThan">
      <formula>7</formula>
    </cfRule>
    <cfRule type="cellIs" dxfId="103" priority="5" operator="between">
      <formula>14</formula>
      <formula>7</formula>
    </cfRule>
    <cfRule type="cellIs" dxfId="10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A09E-D350-439C-BABE-8B192C3DB827}">
  <dimension ref="A1:BW179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46276</v>
      </c>
      <c r="I2" s="624">
        <f t="shared" ref="I2:I65" ca="1" si="2">+IF(A2=1,(+TODAY())-H2,"Sans objet")</f>
        <v>32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34</v>
      </c>
      <c r="AE2" s="794">
        <v>0.29620000000000002</v>
      </c>
      <c r="AF2" s="795">
        <v>7.0999999999999994E-2</v>
      </c>
      <c r="AG2" s="764">
        <f>SUM(AE2:AF2)</f>
        <v>0.36720000000000003</v>
      </c>
      <c r="AH2" s="796">
        <v>6.9000000000000006E-2</v>
      </c>
      <c r="AI2" s="796">
        <v>0.188</v>
      </c>
      <c r="AJ2" s="796">
        <v>0.19400000000000001</v>
      </c>
      <c r="AK2" s="796">
        <v>0.182</v>
      </c>
      <c r="AL2" s="602">
        <f>SUM(AG2:AK2)</f>
        <v>1.0002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40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35</v>
      </c>
      <c r="AE3" s="794">
        <v>0.28449999999999998</v>
      </c>
      <c r="AF3" s="795">
        <v>7.0000000000000007E-2</v>
      </c>
      <c r="AG3" s="764">
        <f>SUM(AE3:AF3)</f>
        <v>0.35449999999999998</v>
      </c>
      <c r="AH3" s="796">
        <v>9.2999999999999999E-2</v>
      </c>
      <c r="AI3" s="796">
        <v>0.187</v>
      </c>
      <c r="AJ3" s="796">
        <v>0.29499999999999998</v>
      </c>
      <c r="AK3" s="796">
        <v>7.0000000000000007E-2</v>
      </c>
      <c r="AL3" s="602">
        <f>SUM(AG3:AK3)</f>
        <v>0.99950000000000006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40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36</v>
      </c>
      <c r="AE4" s="794">
        <v>0.26290000000000002</v>
      </c>
      <c r="AF4" s="795">
        <v>6.8000000000000005E-2</v>
      </c>
      <c r="AG4" s="764">
        <f>SUM(AE4:AF4)</f>
        <v>0.33090000000000003</v>
      </c>
      <c r="AH4" s="796">
        <v>0.10299999999999999</v>
      </c>
      <c r="AI4" s="796">
        <v>0.23899999999999999</v>
      </c>
      <c r="AJ4" s="796">
        <v>0.25700000000000001</v>
      </c>
      <c r="AK4" s="796">
        <v>6.9000000000000006E-2</v>
      </c>
      <c r="AL4" s="602">
        <f>SUM(AG4:AK4)</f>
        <v>0.99890000000000012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46274</v>
      </c>
      <c r="I5" s="624">
        <f t="shared" ca="1" si="2"/>
        <v>34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37</v>
      </c>
      <c r="AE5" s="794">
        <v>0.26700000000000002</v>
      </c>
      <c r="AF5" s="795">
        <v>4.5999999999999999E-2</v>
      </c>
      <c r="AG5" s="764">
        <f>SUM(AE5:AF5)</f>
        <v>0.313</v>
      </c>
      <c r="AH5" s="796">
        <v>9.9000000000000005E-2</v>
      </c>
      <c r="AI5" s="796">
        <v>0.23</v>
      </c>
      <c r="AJ5" s="796">
        <v>0.27</v>
      </c>
      <c r="AK5" s="796">
        <v>8.8999999999999996E-2</v>
      </c>
      <c r="AL5" s="602">
        <f>SUM(AG5:AK5)</f>
        <v>1.0010000000000001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28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4.0999999999999925E-3</v>
      </c>
      <c r="AF6" s="603">
        <f t="shared" si="6"/>
        <v>-2.2000000000000006E-2</v>
      </c>
      <c r="AG6" s="603">
        <f t="shared" si="6"/>
        <v>-1.7900000000000027E-2</v>
      </c>
      <c r="AH6" s="603">
        <f t="shared" si="6"/>
        <v>-3.9999999999999897E-3</v>
      </c>
      <c r="AI6" s="603">
        <f t="shared" si="6"/>
        <v>-8.9999999999999802E-3</v>
      </c>
      <c r="AJ6" s="603">
        <f t="shared" si="6"/>
        <v>1.3000000000000012E-2</v>
      </c>
      <c r="AK6" s="603">
        <f t="shared" si="6"/>
        <v>1.999999999999999E-2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42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46274</v>
      </c>
      <c r="I8" s="624">
        <f t="shared" ca="1" si="2"/>
        <v>34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40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42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46274</v>
      </c>
      <c r="I11" s="624">
        <f t="shared" ca="1" si="2"/>
        <v>34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41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28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46274</v>
      </c>
      <c r="I14" s="624">
        <f t="shared" ca="1" si="2"/>
        <v>34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40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42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40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46280</v>
      </c>
      <c r="I18" s="624">
        <f t="shared" ca="1" si="2"/>
        <v>28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28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46276</v>
      </c>
      <c r="I20" s="624">
        <f t="shared" ca="1" si="2"/>
        <v>32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28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42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42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46274</v>
      </c>
      <c r="I24" s="624">
        <f t="shared" ca="1" si="2"/>
        <v>34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41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46275</v>
      </c>
      <c r="I27" s="624">
        <f t="shared" ca="1" si="2"/>
        <v>33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42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40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40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41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28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42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42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46276</v>
      </c>
      <c r="I35" s="624">
        <f t="shared" ca="1" si="2"/>
        <v>32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28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42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46275</v>
      </c>
      <c r="I38" s="624">
        <f t="shared" ca="1" si="2"/>
        <v>33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39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46274</v>
      </c>
      <c r="I40" s="624">
        <f t="shared" ca="1" si="2"/>
        <v>34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40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41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41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28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42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41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41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40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39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42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42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175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42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40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42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28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41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41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40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41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41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41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46275</v>
      </c>
      <c r="I64" s="624">
        <f t="shared" ca="1" si="2"/>
        <v>33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84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40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42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40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40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40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41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9"/>
        <v>168</v>
      </c>
      <c r="H72" s="424">
        <v>46275</v>
      </c>
      <c r="I72" s="624">
        <f t="shared" ca="1" si="13"/>
        <v>33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/>
      <c r="Q72" s="471">
        <v>0.5</v>
      </c>
      <c r="R72" s="471"/>
      <c r="S72" s="472"/>
      <c r="T72" s="630">
        <f t="shared" si="10"/>
        <v>84</v>
      </c>
      <c r="U72" s="631">
        <f t="shared" si="10"/>
        <v>0</v>
      </c>
      <c r="V72" s="631">
        <f t="shared" si="10"/>
        <v>0</v>
      </c>
      <c r="W72" s="640">
        <f t="shared" si="10"/>
        <v>84</v>
      </c>
      <c r="X72" s="640">
        <f t="shared" si="10"/>
        <v>0</v>
      </c>
      <c r="Y72" s="745">
        <f t="shared" si="10"/>
        <v>0</v>
      </c>
      <c r="Z72" s="750">
        <f t="shared" si="11"/>
        <v>168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40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40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40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46276</v>
      </c>
      <c r="I76" s="624">
        <f t="shared" ca="1" si="13"/>
        <v>32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/>
      <c r="S76" s="472">
        <v>1</v>
      </c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154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41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175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42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42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46275</v>
      </c>
      <c r="I81" s="624">
        <f t="shared" ca="1" si="13"/>
        <v>33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40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42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42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46276</v>
      </c>
      <c r="I85" s="624">
        <f t="shared" ca="1" si="13"/>
        <v>32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42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46276</v>
      </c>
      <c r="I87" s="624">
        <f t="shared" ca="1" si="13"/>
        <v>32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46276</v>
      </c>
      <c r="I88" s="624">
        <f t="shared" ca="1" si="13"/>
        <v>32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43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42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41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39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46275</v>
      </c>
      <c r="I93" s="624">
        <f t="shared" ca="1" si="13"/>
        <v>33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39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40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42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41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39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43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46274</v>
      </c>
      <c r="I100" s="624">
        <f t="shared" ca="1" si="13"/>
        <v>34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39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39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43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42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46276</v>
      </c>
      <c r="I105" s="624">
        <f t="shared" ca="1" si="13"/>
        <v>32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14"/>
        <v>28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41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424">
        <v>46274</v>
      </c>
      <c r="I107" s="624">
        <f t="shared" ca="1" si="13"/>
        <v>34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40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39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46276</v>
      </c>
      <c r="I110" s="624">
        <f t="shared" ca="1" si="13"/>
        <v>32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40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46275</v>
      </c>
      <c r="I112" s="624">
        <f t="shared" ca="1" si="13"/>
        <v>33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46276</v>
      </c>
      <c r="I113" s="624">
        <f t="shared" ca="1" si="13"/>
        <v>32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42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43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42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40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42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42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46275</v>
      </c>
      <c r="I120" s="624">
        <f t="shared" ca="1" si="13"/>
        <v>33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/>
      <c r="R120" s="471">
        <v>0.25</v>
      </c>
      <c r="S120" s="472"/>
      <c r="T120" s="630">
        <f t="shared" si="14"/>
        <v>84</v>
      </c>
      <c r="U120" s="631">
        <f t="shared" si="14"/>
        <v>42</v>
      </c>
      <c r="V120" s="631">
        <f t="shared" si="14"/>
        <v>0</v>
      </c>
      <c r="W120" s="640">
        <f t="shared" si="14"/>
        <v>0</v>
      </c>
      <c r="X120" s="640">
        <f t="shared" si="14"/>
        <v>42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46275</v>
      </c>
      <c r="I121" s="624">
        <f t="shared" ca="1" si="13"/>
        <v>33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20</v>
      </c>
      <c r="G122" s="622">
        <f t="shared" si="9"/>
        <v>140</v>
      </c>
      <c r="H122" s="424">
        <v>46275</v>
      </c>
      <c r="I122" s="624">
        <f t="shared" ca="1" si="13"/>
        <v>33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>
        <v>0.5</v>
      </c>
      <c r="S122" s="472"/>
      <c r="T122" s="630">
        <f t="shared" si="14"/>
        <v>70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70</v>
      </c>
      <c r="Y122" s="745">
        <f t="shared" si="14"/>
        <v>0</v>
      </c>
      <c r="Z122" s="750">
        <f t="shared" si="11"/>
        <v>140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43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42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46276</v>
      </c>
      <c r="I125" s="624">
        <f t="shared" ca="1" si="13"/>
        <v>32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39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40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46276</v>
      </c>
      <c r="I128" s="624">
        <f t="shared" ca="1" si="13"/>
        <v>32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46276</v>
      </c>
      <c r="I129" s="624">
        <f t="shared" ca="1" si="13"/>
        <v>32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0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0" si="16">F130*7</f>
        <v>14</v>
      </c>
      <c r="H130" s="424">
        <v>46265</v>
      </c>
      <c r="I130" s="624">
        <f t="shared" ca="1" si="13"/>
        <v>43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2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2" si="18">SUM(T130:Y130)</f>
        <v>14</v>
      </c>
      <c r="AA130" s="761"/>
      <c r="AB130" s="793">
        <f t="shared" ref="AB130:AB162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60" ca="1" si="20">+IF(A131=1,(+TODAY())-H131,"Sans objet")</f>
        <v>42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424">
        <v>46274</v>
      </c>
      <c r="I132" s="624">
        <f t="shared" ca="1" si="20"/>
        <v>34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42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46276</v>
      </c>
      <c r="I134" s="674">
        <f t="shared" ca="1" si="20"/>
        <v>32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46276</v>
      </c>
      <c r="I135" s="624">
        <f t="shared" ca="1" si="20"/>
        <v>32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40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43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46276</v>
      </c>
      <c r="I138" s="624">
        <f t="shared" ca="1" si="20"/>
        <v>32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42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40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46276</v>
      </c>
      <c r="I142" s="624">
        <f t="shared" ca="1" si="20"/>
        <v>32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46276</v>
      </c>
      <c r="I143" s="624">
        <f t="shared" ca="1" si="20"/>
        <v>32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42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46274</v>
      </c>
      <c r="I145" s="624">
        <f t="shared" ca="1" si="20"/>
        <v>34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40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42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40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41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39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39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46276</v>
      </c>
      <c r="I153" s="624">
        <f t="shared" ca="1" si="20"/>
        <v>32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46276</v>
      </c>
      <c r="I154" s="624">
        <f t="shared" ca="1" si="20"/>
        <v>32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42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46276</v>
      </c>
      <c r="I156" s="624">
        <f t="shared" ca="1" si="20"/>
        <v>32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42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42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46276</v>
      </c>
      <c r="I159" s="624">
        <f t="shared" ca="1" si="20"/>
        <v>32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 t="shared" si="15"/>
        <v>1</v>
      </c>
      <c r="B160" s="669" t="s">
        <v>625</v>
      </c>
      <c r="C160" s="728" t="s">
        <v>612</v>
      </c>
      <c r="D160" s="646" t="s">
        <v>626</v>
      </c>
      <c r="E160" s="646" t="s">
        <v>627</v>
      </c>
      <c r="F160" s="826">
        <v>1</v>
      </c>
      <c r="G160" s="622">
        <f t="shared" si="16"/>
        <v>7</v>
      </c>
      <c r="H160" s="623">
        <v>46276</v>
      </c>
      <c r="I160" s="624">
        <f t="shared" ca="1" si="20"/>
        <v>32</v>
      </c>
      <c r="J160" s="625">
        <v>1</v>
      </c>
      <c r="K160" s="850">
        <v>-4.7923118999999996</v>
      </c>
      <c r="L160" s="850">
        <v>11.895944999999999</v>
      </c>
      <c r="M160" s="791" t="str">
        <f>VLOOKUP(J160,Secteurs!$A$2:$C$4,3)</f>
        <v>Alexis MABOUNDA</v>
      </c>
      <c r="N160" s="675">
        <v>1</v>
      </c>
      <c r="O160" s="676"/>
      <c r="P160" s="676"/>
      <c r="Q160" s="676"/>
      <c r="R160" s="676"/>
      <c r="S160" s="677"/>
      <c r="T160" s="752">
        <f t="shared" si="17"/>
        <v>7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7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v>0</v>
      </c>
      <c r="B161" s="669"/>
      <c r="C161" s="728"/>
      <c r="D161" s="646"/>
      <c r="E161" s="646"/>
      <c r="F161" s="826"/>
      <c r="G161" s="622"/>
      <c r="H161" s="424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f>+IF(F162&gt;0,1,0)</f>
        <v>0</v>
      </c>
      <c r="B162" s="669"/>
      <c r="C162" s="669"/>
      <c r="D162" s="646"/>
      <c r="E162" s="646"/>
      <c r="F162" s="826"/>
      <c r="G162" s="622">
        <f>F162*7</f>
        <v>0</v>
      </c>
      <c r="H162" s="623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27"/>
      <c r="B163" s="328"/>
      <c r="C163" s="328"/>
      <c r="D163" s="402"/>
      <c r="E163" s="402"/>
      <c r="F163" s="828"/>
      <c r="G163" s="680"/>
      <c r="H163" s="681"/>
      <c r="I163" s="681"/>
      <c r="J163" s="682"/>
      <c r="K163" s="682"/>
      <c r="L163" s="682"/>
      <c r="M163" s="682"/>
      <c r="N163" s="683"/>
      <c r="O163" s="684"/>
      <c r="P163" s="684"/>
      <c r="Q163" s="684"/>
      <c r="R163" s="684"/>
      <c r="S163" s="685"/>
      <c r="T163" s="686"/>
      <c r="U163" s="687"/>
      <c r="V163" s="687"/>
      <c r="W163" s="687"/>
      <c r="X163" s="687"/>
      <c r="Y163" s="747"/>
      <c r="Z163" s="687"/>
      <c r="AA163" s="689"/>
      <c r="AB163" s="797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41">
        <f>SUBTOTAL(9,A2:A163)</f>
        <v>155</v>
      </c>
      <c r="B164" s="341"/>
      <c r="C164" s="341"/>
      <c r="D164" s="341"/>
      <c r="E164" s="404"/>
      <c r="F164" s="342">
        <f>SUBTOTAL(9,F2:F163)</f>
        <v>2993</v>
      </c>
      <c r="G164" s="456">
        <f>SUBTOTAL(9,G2:G163)</f>
        <v>20951</v>
      </c>
      <c r="H164" s="343"/>
      <c r="I164" s="806">
        <f ca="1">(SUBTOTAL(9,I2:I163))/A164</f>
        <v>39.41935483870968</v>
      </c>
      <c r="J164" s="345"/>
      <c r="K164" s="345"/>
      <c r="L164" s="345"/>
      <c r="M164" s="345"/>
      <c r="N164" s="346">
        <f>(SUBTOTAL(9,N2:N163))/S$174</f>
        <v>0.62313432835820892</v>
      </c>
      <c r="O164" s="347">
        <f>(SUBTOTAL(9,O2:O163))/T$174</f>
        <v>0.58823529411764708</v>
      </c>
      <c r="P164" s="347">
        <f>(SUBTOTAL(9,P2:P163))/V$174</f>
        <v>0.55555555555555558</v>
      </c>
      <c r="Q164" s="347">
        <f>(SUBTOTAL(9,Q2:Q163))/W$174</f>
        <v>0.65163934426229508</v>
      </c>
      <c r="R164" s="347">
        <f>(SUBTOTAL(9,R2:R163))/X$174</f>
        <v>0.52272727272727271</v>
      </c>
      <c r="S164" s="348">
        <f>(SUBTOTAL(9,S2:S163))/Y$174</f>
        <v>0.59259259259259256</v>
      </c>
      <c r="T164" s="457">
        <f t="shared" ref="T164:Y164" si="21">SUBTOTAL(9,T2:T163)</f>
        <v>5593</v>
      </c>
      <c r="U164" s="753">
        <f t="shared" si="21"/>
        <v>955.5</v>
      </c>
      <c r="V164" s="753">
        <f t="shared" si="21"/>
        <v>2002</v>
      </c>
      <c r="W164" s="753">
        <f t="shared" si="21"/>
        <v>4812.5</v>
      </c>
      <c r="X164" s="753">
        <f t="shared" si="21"/>
        <v>5586</v>
      </c>
      <c r="Y164" s="754">
        <f t="shared" si="21"/>
        <v>2002</v>
      </c>
      <c r="Z164" s="751">
        <f>SUM(T164:Y164)</f>
        <v>20951</v>
      </c>
      <c r="AA164" s="342"/>
      <c r="AB164" s="349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359"/>
      <c r="B165" s="774"/>
      <c r="C165" s="350"/>
      <c r="D165" s="775"/>
      <c r="E165" s="776"/>
      <c r="F165" s="359"/>
      <c r="G165" s="359"/>
      <c r="H165" s="107"/>
      <c r="I165" s="107"/>
      <c r="J165" s="107"/>
      <c r="K165" s="107"/>
      <c r="L165" s="86"/>
      <c r="M165" s="107"/>
      <c r="N165" s="807"/>
      <c r="O165" s="807"/>
      <c r="P165" s="807"/>
      <c r="Q165" s="807"/>
      <c r="S165" s="807"/>
      <c r="T165" s="808">
        <f>T164/G164</f>
        <v>0.2669562312061477</v>
      </c>
      <c r="U165" s="808">
        <f>U164/G164</f>
        <v>4.5606414968259269E-2</v>
      </c>
      <c r="V165" s="808">
        <f>V164/G164</f>
        <v>9.5556298028733708E-2</v>
      </c>
      <c r="W165" s="808">
        <f>W164/G164</f>
        <v>0.22970263949214834</v>
      </c>
      <c r="X165" s="808">
        <f>X164/G164</f>
        <v>0.26662211827597726</v>
      </c>
      <c r="Y165" s="808">
        <f>Y164/G164</f>
        <v>9.5556298028733708E-2</v>
      </c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107"/>
      <c r="B166" s="350"/>
      <c r="C166" s="350"/>
      <c r="D166" s="473"/>
      <c r="E166" s="405"/>
      <c r="F166" s="107"/>
      <c r="G166" s="107"/>
      <c r="H166" s="107"/>
      <c r="I166" s="107"/>
      <c r="J166" s="107"/>
      <c r="K166" s="107"/>
      <c r="L166" s="86"/>
      <c r="M166" s="765"/>
      <c r="N166" s="809"/>
      <c r="O166" s="807"/>
      <c r="P166" s="807"/>
      <c r="Q166" s="807"/>
      <c r="S166" s="807"/>
      <c r="T166" s="808"/>
      <c r="U166" s="808"/>
      <c r="V166" s="808"/>
      <c r="W166" s="808"/>
      <c r="X166" s="808"/>
      <c r="Y166" s="808"/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648" t="s">
        <v>267</v>
      </c>
      <c r="B167" s="589" t="s">
        <v>268</v>
      </c>
      <c r="C167" s="589"/>
      <c r="D167" s="589"/>
      <c r="E167" s="648"/>
      <c r="F167" s="589" t="s">
        <v>269</v>
      </c>
      <c r="G167" s="697"/>
      <c r="H167" s="87"/>
      <c r="I167" s="87"/>
      <c r="J167" s="87"/>
      <c r="K167" s="87"/>
      <c r="L167" s="87"/>
      <c r="M167" s="87"/>
      <c r="R167" s="589" t="s">
        <v>270</v>
      </c>
      <c r="S167" s="755" t="s">
        <v>284</v>
      </c>
      <c r="T167" s="756" t="s">
        <v>271</v>
      </c>
      <c r="U167" s="737" t="s">
        <v>24</v>
      </c>
      <c r="V167" s="737" t="s">
        <v>26</v>
      </c>
      <c r="W167" s="737" t="s">
        <v>27</v>
      </c>
      <c r="X167" s="810" t="s">
        <v>28</v>
      </c>
      <c r="Y167" s="811" t="s">
        <v>29</v>
      </c>
      <c r="AB167" s="812"/>
      <c r="AC167" s="107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359" t="s">
        <v>282</v>
      </c>
      <c r="B168" s="360">
        <f>T164</f>
        <v>5593</v>
      </c>
      <c r="C168" s="360"/>
      <c r="D168" s="360"/>
      <c r="E168" s="407"/>
      <c r="F168" s="813">
        <f t="shared" ref="F168:F174" si="22">B168/$G$164</f>
        <v>0.2669562312061477</v>
      </c>
      <c r="G168" s="359"/>
      <c r="H168" s="107"/>
      <c r="I168" s="107"/>
      <c r="J168" s="107"/>
      <c r="K168" s="107"/>
      <c r="L168" s="86"/>
      <c r="M168" s="107"/>
      <c r="R168" s="709">
        <v>0.25</v>
      </c>
      <c r="S168" s="710">
        <f t="shared" ref="S168:T171" si="23">+SUMIF(N$2:N$163,$R168,$A$2:$A$163)</f>
        <v>1</v>
      </c>
      <c r="T168" s="711">
        <f t="shared" si="23"/>
        <v>4</v>
      </c>
      <c r="U168" s="712">
        <f>+S168+T168</f>
        <v>5</v>
      </c>
      <c r="V168" s="712">
        <f t="shared" ref="V168:Y171" si="24">+SUMIF(P$2:P$163,$R168,$A$2:$A$163)</f>
        <v>2</v>
      </c>
      <c r="W168" s="712">
        <f t="shared" si="24"/>
        <v>3</v>
      </c>
      <c r="X168" s="712">
        <f t="shared" si="24"/>
        <v>10</v>
      </c>
      <c r="Y168" s="712">
        <f t="shared" si="24"/>
        <v>2</v>
      </c>
      <c r="Z168" s="814"/>
      <c r="AB168" s="815"/>
      <c r="AC168" s="812"/>
      <c r="AD168" s="87"/>
      <c r="AE168" s="87"/>
      <c r="AF168" s="87"/>
      <c r="AG168" s="87"/>
      <c r="AH168" s="87"/>
      <c r="AI168" s="87"/>
      <c r="AJ168" s="87"/>
      <c r="AK168" s="87"/>
    </row>
    <row r="169" spans="1:38" ht="18.75">
      <c r="A169" s="368" t="s">
        <v>271</v>
      </c>
      <c r="B169" s="369">
        <f>U164</f>
        <v>955.5</v>
      </c>
      <c r="C169" s="369"/>
      <c r="D169" s="369"/>
      <c r="E169" s="408"/>
      <c r="F169" s="816">
        <f t="shared" si="22"/>
        <v>4.5606414968259269E-2</v>
      </c>
      <c r="G169" s="359"/>
      <c r="H169" s="107"/>
      <c r="I169" s="107"/>
      <c r="J169" s="107"/>
      <c r="K169" s="107"/>
      <c r="L169" s="86"/>
      <c r="M169" s="107"/>
      <c r="R169" s="709">
        <v>0.5</v>
      </c>
      <c r="S169" s="710">
        <f t="shared" si="23"/>
        <v>45</v>
      </c>
      <c r="T169" s="711">
        <f t="shared" si="23"/>
        <v>8</v>
      </c>
      <c r="U169" s="712">
        <f>+S169+T169</f>
        <v>53</v>
      </c>
      <c r="V169" s="712">
        <f t="shared" si="24"/>
        <v>21</v>
      </c>
      <c r="W169" s="712">
        <f t="shared" si="24"/>
        <v>42</v>
      </c>
      <c r="X169" s="712">
        <f t="shared" si="24"/>
        <v>48</v>
      </c>
      <c r="Y169" s="712">
        <f t="shared" si="24"/>
        <v>19</v>
      </c>
      <c r="Z169" s="814"/>
      <c r="AB169" s="817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24</v>
      </c>
      <c r="B170" s="360">
        <f>B168+B169</f>
        <v>6548.5</v>
      </c>
      <c r="C170" s="360"/>
      <c r="D170" s="360"/>
      <c r="E170" s="407"/>
      <c r="F170" s="699">
        <f t="shared" si="22"/>
        <v>0.31256264617440693</v>
      </c>
      <c r="G170" s="700">
        <f>+F170-U175</f>
        <v>-3.7099515987755238E-2</v>
      </c>
      <c r="H170" s="374"/>
      <c r="I170" s="374"/>
      <c r="J170" s="375"/>
      <c r="K170" s="375"/>
      <c r="L170" s="375"/>
      <c r="M170" s="375"/>
      <c r="R170" s="709">
        <v>0.75</v>
      </c>
      <c r="S170" s="710">
        <f t="shared" si="23"/>
        <v>8</v>
      </c>
      <c r="T170" s="711">
        <f t="shared" si="23"/>
        <v>0</v>
      </c>
      <c r="U170" s="712">
        <f>+S170+T170</f>
        <v>8</v>
      </c>
      <c r="V170" s="712">
        <f t="shared" si="24"/>
        <v>0</v>
      </c>
      <c r="W170" s="712">
        <f t="shared" si="24"/>
        <v>0</v>
      </c>
      <c r="X170" s="712">
        <f t="shared" si="24"/>
        <v>0</v>
      </c>
      <c r="Y170" s="712">
        <f t="shared" si="24"/>
        <v>0</v>
      </c>
      <c r="Z170" s="814"/>
      <c r="AB170" s="815"/>
      <c r="AC170" s="817"/>
      <c r="AD170" s="107"/>
      <c r="AE170" s="94"/>
      <c r="AF170" s="107"/>
      <c r="AG170" s="107"/>
      <c r="AH170" s="107"/>
      <c r="AI170" s="107"/>
      <c r="AJ170" s="107"/>
      <c r="AK170" s="94"/>
      <c r="AL170" s="107"/>
    </row>
    <row r="171" spans="1:38" ht="18.75">
      <c r="A171" s="698" t="s">
        <v>26</v>
      </c>
      <c r="B171" s="360">
        <f>V164</f>
        <v>2002</v>
      </c>
      <c r="C171" s="360"/>
      <c r="D171" s="360"/>
      <c r="E171" s="407"/>
      <c r="F171" s="699">
        <f t="shared" si="22"/>
        <v>9.5556298028733708E-2</v>
      </c>
      <c r="G171" s="700">
        <f>+F171-V175</f>
        <v>-5.7950533226176493E-3</v>
      </c>
      <c r="H171" s="374"/>
      <c r="I171" s="374"/>
      <c r="J171" s="375"/>
      <c r="K171" s="375"/>
      <c r="L171" s="375"/>
      <c r="M171" s="375"/>
      <c r="R171" s="709">
        <v>1</v>
      </c>
      <c r="S171" s="710">
        <f t="shared" si="23"/>
        <v>13</v>
      </c>
      <c r="T171" s="711">
        <f t="shared" si="23"/>
        <v>5</v>
      </c>
      <c r="U171" s="712">
        <f>+S171+T171</f>
        <v>18</v>
      </c>
      <c r="V171" s="712">
        <f t="shared" si="24"/>
        <v>4</v>
      </c>
      <c r="W171" s="712">
        <f t="shared" si="24"/>
        <v>16</v>
      </c>
      <c r="X171" s="712">
        <f t="shared" si="24"/>
        <v>8</v>
      </c>
      <c r="Y171" s="712">
        <f t="shared" si="24"/>
        <v>6</v>
      </c>
      <c r="Z171" s="814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27</v>
      </c>
      <c r="B172" s="360">
        <f>W164</f>
        <v>4812.5</v>
      </c>
      <c r="C172" s="360"/>
      <c r="D172" s="360"/>
      <c r="E172" s="407"/>
      <c r="F172" s="699">
        <f t="shared" si="22"/>
        <v>0.22970263949214834</v>
      </c>
      <c r="G172" s="700">
        <f>+F172-W175</f>
        <v>-3.8878441588932749E-2</v>
      </c>
      <c r="H172" s="374"/>
      <c r="I172" s="374"/>
      <c r="J172" s="375"/>
      <c r="K172" s="375"/>
      <c r="L172" s="375"/>
      <c r="M172" s="375"/>
      <c r="R172" s="818" t="s">
        <v>320</v>
      </c>
      <c r="S172" s="714">
        <f t="shared" ref="S172:Y172" si="25">+SUMPRODUCT($R$168:$R$171,S168:S171)/S174</f>
        <v>0.62313432835820892</v>
      </c>
      <c r="T172" s="715">
        <f t="shared" si="25"/>
        <v>0.58823529411764708</v>
      </c>
      <c r="U172" s="716">
        <f t="shared" si="25"/>
        <v>0.6160714285714286</v>
      </c>
      <c r="V172" s="716">
        <f t="shared" si="25"/>
        <v>0.55555555555555558</v>
      </c>
      <c r="W172" s="716">
        <f t="shared" si="25"/>
        <v>0.61885245901639341</v>
      </c>
      <c r="X172" s="716">
        <f t="shared" si="25"/>
        <v>0.52272727272727271</v>
      </c>
      <c r="Y172" s="716">
        <f t="shared" si="25"/>
        <v>0.59259259259259256</v>
      </c>
      <c r="Z172" s="38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28</v>
      </c>
      <c r="B173" s="360">
        <f>X164</f>
        <v>5586</v>
      </c>
      <c r="C173" s="360"/>
      <c r="D173" s="360"/>
      <c r="E173" s="407"/>
      <c r="F173" s="699">
        <f t="shared" si="22"/>
        <v>0.26662211827597726</v>
      </c>
      <c r="G173" s="700">
        <f>+F173-X175</f>
        <v>3.3514010167869146E-2</v>
      </c>
      <c r="H173" s="374"/>
      <c r="I173" s="374"/>
      <c r="J173" s="375" t="s">
        <v>274</v>
      </c>
      <c r="K173" s="375"/>
      <c r="L173" s="375"/>
      <c r="M173" s="375"/>
      <c r="R173" s="818"/>
      <c r="S173" s="693">
        <f>+N164</f>
        <v>0.62313432835820892</v>
      </c>
      <c r="T173" s="694">
        <f>+O164</f>
        <v>0.58823529411764708</v>
      </c>
      <c r="U173" s="717">
        <f>+(S173*S174+T173*T174)/U174</f>
        <v>0.6160714285714286</v>
      </c>
      <c r="V173" s="717">
        <f>+P164</f>
        <v>0.55555555555555558</v>
      </c>
      <c r="W173" s="717">
        <f>+Q164</f>
        <v>0.65163934426229508</v>
      </c>
      <c r="X173" s="717">
        <f>+R164</f>
        <v>0.52272727272727271</v>
      </c>
      <c r="Y173" s="717">
        <f>+S164</f>
        <v>0.59259259259259256</v>
      </c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29</v>
      </c>
      <c r="B174" s="360">
        <f>Y164</f>
        <v>2002</v>
      </c>
      <c r="C174" s="360"/>
      <c r="D174" s="360"/>
      <c r="E174" s="407"/>
      <c r="F174" s="699">
        <f t="shared" si="22"/>
        <v>9.5556298028733708E-2</v>
      </c>
      <c r="G174" s="700">
        <f>+F174-Y175</f>
        <v>-1.2551810079374406E-2</v>
      </c>
      <c r="H174" s="374"/>
      <c r="I174" s="374"/>
      <c r="J174" s="375"/>
      <c r="K174" s="375"/>
      <c r="L174" s="375"/>
      <c r="M174" s="375"/>
      <c r="Q174" s="697">
        <v>148</v>
      </c>
      <c r="R174" s="819" t="s">
        <v>272</v>
      </c>
      <c r="S174" s="719">
        <f t="shared" ref="S174:Y174" si="26">SUM(S168:S171)</f>
        <v>67</v>
      </c>
      <c r="T174" s="719">
        <f t="shared" si="26"/>
        <v>17</v>
      </c>
      <c r="U174" s="720">
        <f t="shared" si="26"/>
        <v>84</v>
      </c>
      <c r="V174" s="719">
        <f t="shared" si="26"/>
        <v>27</v>
      </c>
      <c r="W174" s="719">
        <f t="shared" si="26"/>
        <v>61</v>
      </c>
      <c r="X174" s="719">
        <f t="shared" si="26"/>
        <v>66</v>
      </c>
      <c r="Y174" s="719">
        <f t="shared" si="26"/>
        <v>27</v>
      </c>
      <c r="Z174" s="820"/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701" t="s">
        <v>30</v>
      </c>
      <c r="B175" s="702">
        <f>SUM(B170:B174)</f>
        <v>20951</v>
      </c>
      <c r="C175" s="702"/>
      <c r="D175" s="702"/>
      <c r="E175" s="703"/>
      <c r="F175" s="704">
        <f>SUM(F170:F174)</f>
        <v>0.99999999999999989</v>
      </c>
      <c r="G175" s="359"/>
      <c r="H175" s="107"/>
      <c r="I175" s="107"/>
      <c r="J175" s="107"/>
      <c r="K175" s="107"/>
      <c r="L175" s="86"/>
      <c r="M175" s="107"/>
      <c r="Q175" s="393"/>
      <c r="R175" s="721" t="s">
        <v>273</v>
      </c>
      <c r="S175" s="695">
        <f>+(S173*S174)/$Q$174</f>
        <v>0.28209459459459457</v>
      </c>
      <c r="T175" s="696">
        <f>+(T173*T174)/$Q$174</f>
        <v>6.7567567567567571E-2</v>
      </c>
      <c r="U175" s="699">
        <f>+T175+S175</f>
        <v>0.34966216216216217</v>
      </c>
      <c r="V175" s="699">
        <f>+(V173*V174)/$Q$174</f>
        <v>0.10135135135135136</v>
      </c>
      <c r="W175" s="699">
        <f>+(W173*W174)/$Q$174</f>
        <v>0.26858108108108109</v>
      </c>
      <c r="X175" s="699">
        <f>+(X173*X174)/$Q$174</f>
        <v>0.23310810810810811</v>
      </c>
      <c r="Y175" s="699">
        <f>+(Y173*Y174)/$Q$174</f>
        <v>0.10810810810810811</v>
      </c>
      <c r="Z175" s="821"/>
      <c r="AB175" s="459"/>
      <c r="AC175" s="822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399"/>
      <c r="F176" s="107"/>
      <c r="G176" s="107"/>
      <c r="H176" s="107"/>
      <c r="I176" s="107"/>
      <c r="J176" s="107"/>
      <c r="K176" s="107"/>
      <c r="L176" s="86"/>
      <c r="M176" s="107"/>
      <c r="Q176" s="735" t="s">
        <v>629</v>
      </c>
      <c r="R176" s="735"/>
      <c r="S176" s="735"/>
      <c r="T176" s="735"/>
      <c r="U176" s="781">
        <f>+U174/$Q$174</f>
        <v>0.56756756756756754</v>
      </c>
      <c r="V176" s="781">
        <f>+V174/$Q$174</f>
        <v>0.18243243243243243</v>
      </c>
      <c r="W176" s="781">
        <f>+W174/$Q$174</f>
        <v>0.41216216216216217</v>
      </c>
      <c r="X176" s="781">
        <f>+X174/$Q$174</f>
        <v>0.44594594594594594</v>
      </c>
      <c r="Y176" s="781">
        <f>+Y174/$Q$174</f>
        <v>0.18243243243243243</v>
      </c>
      <c r="AB176" s="459"/>
      <c r="AC176" s="821"/>
      <c r="AD176" s="107"/>
      <c r="AE176" s="107"/>
      <c r="AF176" s="107"/>
      <c r="AG176" s="107"/>
      <c r="AH176" s="107"/>
      <c r="AI176" s="107"/>
      <c r="AJ176" s="107"/>
      <c r="AK176" s="107"/>
      <c r="AL176" s="324"/>
    </row>
    <row r="177" spans="1:38" ht="18.75">
      <c r="A177" s="324"/>
      <c r="F177" s="107"/>
      <c r="G177" s="107"/>
      <c r="H177" s="107"/>
      <c r="I177" s="107"/>
      <c r="J177" s="107"/>
      <c r="K177" s="107"/>
      <c r="L177" s="86"/>
      <c r="M177" s="107"/>
      <c r="N177" s="107"/>
      <c r="O177" s="107"/>
      <c r="P177" s="107"/>
      <c r="Q177" s="107"/>
      <c r="R177" s="107"/>
      <c r="S177" s="107"/>
      <c r="T177" s="107"/>
      <c r="V177" s="107"/>
      <c r="W177" s="107"/>
      <c r="X177" s="107"/>
      <c r="Y177" s="107"/>
      <c r="AC177" s="821"/>
      <c r="AD177" s="324"/>
      <c r="AE177" s="324"/>
      <c r="AF177" s="324"/>
      <c r="AG177" s="324"/>
      <c r="AH177" s="324"/>
      <c r="AI177" s="324"/>
      <c r="AJ177" s="324"/>
      <c r="AK177" s="324"/>
      <c r="AL177" s="107"/>
    </row>
    <row r="178" spans="1:38" ht="18.75">
      <c r="A178" s="821"/>
      <c r="B178" s="821"/>
      <c r="C178" s="821"/>
      <c r="D178" s="821"/>
      <c r="E178" s="86"/>
      <c r="F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</row>
    <row r="179" spans="1:38" ht="18.75">
      <c r="AD179" s="107"/>
      <c r="AE179" s="107"/>
      <c r="AF179" s="107"/>
      <c r="AG179" s="107"/>
      <c r="AH179" s="107"/>
      <c r="AI179" s="107"/>
      <c r="AJ179" s="107"/>
      <c r="AK179" s="107"/>
    </row>
  </sheetData>
  <autoFilter ref="A1:AO162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2">
    <cfRule type="cellIs" dxfId="101" priority="1" operator="lessThan">
      <formula>7</formula>
    </cfRule>
    <cfRule type="cellIs" dxfId="100" priority="2" operator="between">
      <formula>14</formula>
      <formula>7</formula>
    </cfRule>
    <cfRule type="cellIs" dxfId="99" priority="3" operator="greaterThan">
      <formula>14</formula>
    </cfRule>
  </conditionalFormatting>
  <conditionalFormatting sqref="I164">
    <cfRule type="cellIs" dxfId="98" priority="4" operator="lessThan">
      <formula>7</formula>
    </cfRule>
    <cfRule type="cellIs" dxfId="97" priority="5" operator="between">
      <formula>14</formula>
      <formula>7</formula>
    </cfRule>
    <cfRule type="cellIs" dxfId="9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C30A-33F1-4FCC-816C-3EF59E78621D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E5" sqref="AE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46280</v>
      </c>
      <c r="I2" s="624">
        <f t="shared" ref="I2:I65" ca="1" si="2">+IF(A2=1,(+TODAY())-H2,"Sans objet")</f>
        <v>28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35</v>
      </c>
      <c r="AE2" s="794">
        <v>0.28449999999999998</v>
      </c>
      <c r="AF2" s="795">
        <v>7.0000000000000007E-2</v>
      </c>
      <c r="AG2" s="764">
        <f>SUM(AE2:AF2)</f>
        <v>0.35449999999999998</v>
      </c>
      <c r="AH2" s="796">
        <v>9.2999999999999999E-2</v>
      </c>
      <c r="AI2" s="796">
        <v>0.187</v>
      </c>
      <c r="AJ2" s="796">
        <v>0.29499999999999998</v>
      </c>
      <c r="AK2" s="796">
        <v>7.0000000000000007E-2</v>
      </c>
      <c r="AL2" s="602">
        <f>SUM(AG2:AK2)</f>
        <v>0.99950000000000006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46282</v>
      </c>
      <c r="I3" s="624">
        <f t="shared" ca="1" si="2"/>
        <v>26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36</v>
      </c>
      <c r="AE3" s="794">
        <v>0.26290000000000002</v>
      </c>
      <c r="AF3" s="795">
        <v>6.8000000000000005E-2</v>
      </c>
      <c r="AG3" s="764">
        <f>SUM(AE3:AF3)</f>
        <v>0.33090000000000003</v>
      </c>
      <c r="AH3" s="796">
        <v>0.10299999999999999</v>
      </c>
      <c r="AI3" s="796">
        <v>0.23899999999999999</v>
      </c>
      <c r="AJ3" s="796">
        <v>0.25700000000000001</v>
      </c>
      <c r="AK3" s="796">
        <v>6.9000000000000006E-2</v>
      </c>
      <c r="AL3" s="602">
        <f>SUM(AG3:AK3)</f>
        <v>0.99890000000000012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46282</v>
      </c>
      <c r="I4" s="624">
        <f t="shared" ca="1" si="2"/>
        <v>26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854">
        <v>37</v>
      </c>
      <c r="AE4" s="844">
        <v>0.26700000000000002</v>
      </c>
      <c r="AF4" s="845">
        <v>4.5999999999999999E-2</v>
      </c>
      <c r="AG4" s="846">
        <f>SUM(AE4:AF4)</f>
        <v>0.313</v>
      </c>
      <c r="AH4" s="847">
        <v>9.9000000000000005E-2</v>
      </c>
      <c r="AI4" s="847">
        <v>0.23</v>
      </c>
      <c r="AJ4" s="847">
        <v>0.27</v>
      </c>
      <c r="AK4" s="847">
        <v>8.8999999999999996E-2</v>
      </c>
      <c r="AL4" s="855">
        <f>SUM(AG4:AK4)</f>
        <v>1.0010000000000001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46283</v>
      </c>
      <c r="I5" s="624">
        <f t="shared" ca="1" si="2"/>
        <v>25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769">
        <v>38</v>
      </c>
      <c r="AE5" s="859">
        <v>0.2475</v>
      </c>
      <c r="AF5" s="859">
        <v>4.7E-2</v>
      </c>
      <c r="AG5" s="846">
        <f>SUM(AE5:AF5)</f>
        <v>0.29449999999999998</v>
      </c>
      <c r="AH5" s="859">
        <v>0.121</v>
      </c>
      <c r="AI5" s="859">
        <v>0.19400000000000001</v>
      </c>
      <c r="AJ5" s="860">
        <v>0.22600000000000001</v>
      </c>
      <c r="AK5" s="861">
        <v>0.16400000000000001</v>
      </c>
      <c r="AL5" s="855">
        <f>SUM(AG5:AK5)</f>
        <v>0.99949999999999994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28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4.0999999999999925E-3</v>
      </c>
      <c r="AF6" s="857">
        <f t="shared" si="6"/>
        <v>-2.2000000000000006E-2</v>
      </c>
      <c r="AG6" s="857">
        <f t="shared" si="6"/>
        <v>-1.7900000000000027E-2</v>
      </c>
      <c r="AH6" s="857">
        <f t="shared" si="6"/>
        <v>-3.9999999999999897E-3</v>
      </c>
      <c r="AI6" s="857">
        <f t="shared" si="6"/>
        <v>-8.9999999999999802E-3</v>
      </c>
      <c r="AJ6" s="857">
        <f t="shared" si="6"/>
        <v>1.3000000000000012E-2</v>
      </c>
      <c r="AK6" s="857">
        <f t="shared" si="6"/>
        <v>1.999999999999999E-2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46281</v>
      </c>
      <c r="I7" s="624">
        <f t="shared" ca="1" si="2"/>
        <v>27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46283</v>
      </c>
      <c r="I8" s="624">
        <f t="shared" ca="1" si="2"/>
        <v>25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46282</v>
      </c>
      <c r="I9" s="624">
        <f t="shared" ca="1" si="2"/>
        <v>26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21</v>
      </c>
      <c r="G10" s="622">
        <f t="shared" si="1"/>
        <v>147</v>
      </c>
      <c r="H10" s="424">
        <v>46281</v>
      </c>
      <c r="I10" s="624">
        <f t="shared" ca="1" si="2"/>
        <v>27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73.5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73.5</v>
      </c>
      <c r="Y10" s="745">
        <f t="shared" si="3"/>
        <v>0</v>
      </c>
      <c r="Z10" s="750">
        <f t="shared" si="4"/>
        <v>147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46283</v>
      </c>
      <c r="I11" s="624">
        <f t="shared" ca="1" si="2"/>
        <v>25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46281</v>
      </c>
      <c r="I12" s="624">
        <f t="shared" ca="1" si="2"/>
        <v>27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28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46283</v>
      </c>
      <c r="I14" s="624">
        <f t="shared" ca="1" si="2"/>
        <v>25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46280</v>
      </c>
      <c r="I15" s="624">
        <f t="shared" ca="1" si="2"/>
        <v>28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46281</v>
      </c>
      <c r="I16" s="624">
        <f t="shared" ca="1" si="2"/>
        <v>27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77</v>
      </c>
      <c r="Y16" s="745">
        <f t="shared" si="3"/>
        <v>0</v>
      </c>
      <c r="Z16" s="750">
        <f t="shared" si="4"/>
        <v>154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46282</v>
      </c>
      <c r="I17" s="624">
        <f t="shared" ca="1" si="2"/>
        <v>26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>
        <v>0.25</v>
      </c>
      <c r="R17" s="471">
        <v>0.25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45.5</v>
      </c>
      <c r="X17" s="640">
        <f t="shared" si="3"/>
        <v>45.5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46280</v>
      </c>
      <c r="I18" s="624">
        <f t="shared" ca="1" si="2"/>
        <v>28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28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46282</v>
      </c>
      <c r="I20" s="624">
        <f t="shared" ca="1" si="2"/>
        <v>26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28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46281</v>
      </c>
      <c r="I22" s="624">
        <f t="shared" ca="1" si="2"/>
        <v>27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46281</v>
      </c>
      <c r="I23" s="624">
        <f t="shared" ca="1" si="2"/>
        <v>27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46283</v>
      </c>
      <c r="I24" s="624">
        <f t="shared" ca="1" si="2"/>
        <v>25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46280</v>
      </c>
      <c r="I25" s="624">
        <f t="shared" ca="1" si="2"/>
        <v>28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46280</v>
      </c>
      <c r="I27" s="624">
        <f t="shared" ca="1" si="2"/>
        <v>28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46281</v>
      </c>
      <c r="I28" s="624">
        <f t="shared" ca="1" si="2"/>
        <v>27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46282</v>
      </c>
      <c r="I29" s="624">
        <f t="shared" ca="1" si="2"/>
        <v>26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46282</v>
      </c>
      <c r="I30" s="624">
        <f t="shared" ca="1" si="2"/>
        <v>26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46281</v>
      </c>
      <c r="I31" s="624">
        <f t="shared" ca="1" si="2"/>
        <v>27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28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32</v>
      </c>
      <c r="G33" s="622">
        <f t="shared" si="1"/>
        <v>224</v>
      </c>
      <c r="H33" s="424">
        <v>46281</v>
      </c>
      <c r="I33" s="624">
        <f t="shared" ca="1" si="2"/>
        <v>27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112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112</v>
      </c>
      <c r="Y33" s="745">
        <f t="shared" si="3"/>
        <v>0</v>
      </c>
      <c r="Z33" s="750">
        <f t="shared" si="4"/>
        <v>224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30</v>
      </c>
      <c r="G34" s="622">
        <f t="shared" si="1"/>
        <v>210</v>
      </c>
      <c r="H34" s="424">
        <v>46281</v>
      </c>
      <c r="I34" s="624">
        <f t="shared" ca="1" si="2"/>
        <v>27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105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105</v>
      </c>
      <c r="Y34" s="745">
        <f t="shared" si="7"/>
        <v>0</v>
      </c>
      <c r="Z34" s="750">
        <f t="shared" si="4"/>
        <v>210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46283</v>
      </c>
      <c r="I35" s="624">
        <f t="shared" ca="1" si="2"/>
        <v>25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28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16</v>
      </c>
      <c r="G37" s="622">
        <f t="shared" si="1"/>
        <v>112</v>
      </c>
      <c r="H37" s="424">
        <v>46281</v>
      </c>
      <c r="I37" s="624">
        <f t="shared" ca="1" si="2"/>
        <v>27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56</v>
      </c>
      <c r="X37" s="640">
        <f t="shared" si="7"/>
        <v>0</v>
      </c>
      <c r="Y37" s="745">
        <f t="shared" si="7"/>
        <v>56</v>
      </c>
      <c r="Z37" s="750">
        <f t="shared" si="4"/>
        <v>112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46280</v>
      </c>
      <c r="I38" s="624">
        <f t="shared" ca="1" si="2"/>
        <v>28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46283</v>
      </c>
      <c r="I39" s="624">
        <f t="shared" ca="1" si="2"/>
        <v>25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623">
        <v>46283</v>
      </c>
      <c r="I40" s="624">
        <f t="shared" ca="1" si="2"/>
        <v>25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46282</v>
      </c>
      <c r="I41" s="624">
        <f t="shared" ca="1" si="2"/>
        <v>26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46282</v>
      </c>
      <c r="I42" s="624">
        <f t="shared" ca="1" si="2"/>
        <v>26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>
        <v>0.25</v>
      </c>
      <c r="Q42" s="471">
        <v>0.25</v>
      </c>
      <c r="R42" s="471"/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101.5</v>
      </c>
      <c r="W42" s="640">
        <f t="shared" si="7"/>
        <v>101.5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46282</v>
      </c>
      <c r="I43" s="624">
        <f t="shared" ca="1" si="2"/>
        <v>26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/>
      <c r="O43" s="471"/>
      <c r="P43" s="471">
        <v>0.5</v>
      </c>
      <c r="Q43" s="471"/>
      <c r="R43" s="471"/>
      <c r="S43" s="472">
        <v>0.5</v>
      </c>
      <c r="T43" s="630">
        <f t="shared" si="7"/>
        <v>0</v>
      </c>
      <c r="U43" s="631">
        <f t="shared" si="7"/>
        <v>0</v>
      </c>
      <c r="V43" s="631">
        <f t="shared" si="7"/>
        <v>161</v>
      </c>
      <c r="W43" s="640">
        <f t="shared" si="7"/>
        <v>0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28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46281</v>
      </c>
      <c r="I45" s="624">
        <f t="shared" ca="1" si="2"/>
        <v>27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0.25</v>
      </c>
      <c r="Q45" s="471"/>
      <c r="R45" s="471"/>
      <c r="S45" s="472">
        <v>0.75</v>
      </c>
      <c r="T45" s="630">
        <f t="shared" si="7"/>
        <v>0</v>
      </c>
      <c r="U45" s="631">
        <f t="shared" si="7"/>
        <v>0</v>
      </c>
      <c r="V45" s="631">
        <f t="shared" si="7"/>
        <v>35</v>
      </c>
      <c r="W45" s="640">
        <f t="shared" si="7"/>
        <v>0</v>
      </c>
      <c r="X45" s="640">
        <f t="shared" si="7"/>
        <v>0</v>
      </c>
      <c r="Y45" s="745">
        <f t="shared" si="7"/>
        <v>105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623">
        <v>46283</v>
      </c>
      <c r="I46" s="624">
        <f t="shared" ca="1" si="2"/>
        <v>25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46280</v>
      </c>
      <c r="I48" s="624">
        <f t="shared" ca="1" si="2"/>
        <v>28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46282</v>
      </c>
      <c r="I49" s="624">
        <f t="shared" ca="1" si="2"/>
        <v>26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46283</v>
      </c>
      <c r="I50" s="624">
        <f t="shared" ca="1" si="2"/>
        <v>25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46281</v>
      </c>
      <c r="I51" s="624">
        <f t="shared" ca="1" si="2"/>
        <v>27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46281</v>
      </c>
      <c r="I52" s="624">
        <f t="shared" ca="1" si="2"/>
        <v>27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175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46281</v>
      </c>
      <c r="I54" s="624">
        <f t="shared" ca="1" si="2"/>
        <v>27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46282</v>
      </c>
      <c r="I55" s="624">
        <f t="shared" ca="1" si="2"/>
        <v>26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"/>
        <v>210</v>
      </c>
      <c r="H56" s="424">
        <v>46281</v>
      </c>
      <c r="I56" s="624">
        <f t="shared" ca="1" si="2"/>
        <v>27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0.5</v>
      </c>
      <c r="R56" s="471"/>
      <c r="S56" s="472"/>
      <c r="T56" s="630">
        <f t="shared" si="7"/>
        <v>0</v>
      </c>
      <c r="U56" s="631">
        <f t="shared" si="7"/>
        <v>105</v>
      </c>
      <c r="V56" s="631">
        <f t="shared" si="7"/>
        <v>0</v>
      </c>
      <c r="W56" s="640">
        <f t="shared" si="7"/>
        <v>105</v>
      </c>
      <c r="X56" s="640">
        <f t="shared" si="7"/>
        <v>0</v>
      </c>
      <c r="Y56" s="745">
        <f t="shared" si="7"/>
        <v>0</v>
      </c>
      <c r="Z56" s="750">
        <f t="shared" si="4"/>
        <v>210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28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46281</v>
      </c>
      <c r="I58" s="624">
        <f t="shared" ca="1" si="2"/>
        <v>27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7"/>
        <v>0</v>
      </c>
      <c r="U58" s="640">
        <f t="shared" si="7"/>
        <v>0</v>
      </c>
      <c r="V58" s="640">
        <f t="shared" si="7"/>
        <v>126</v>
      </c>
      <c r="W58" s="640">
        <f t="shared" si="7"/>
        <v>126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46281</v>
      </c>
      <c r="I59" s="624">
        <f t="shared" ca="1" si="2"/>
        <v>27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7"/>
        <v>0</v>
      </c>
      <c r="U59" s="631">
        <f t="shared" si="7"/>
        <v>0</v>
      </c>
      <c r="V59" s="631">
        <f t="shared" si="7"/>
        <v>112</v>
      </c>
      <c r="W59" s="640">
        <f t="shared" si="7"/>
        <v>112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46282</v>
      </c>
      <c r="I60" s="624">
        <f t="shared" ca="1" si="2"/>
        <v>26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84</v>
      </c>
      <c r="U60" s="631">
        <f t="shared" si="7"/>
        <v>0</v>
      </c>
      <c r="V60" s="631">
        <f t="shared" si="7"/>
        <v>84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46281</v>
      </c>
      <c r="I61" s="624">
        <f t="shared" ca="1" si="2"/>
        <v>27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46281</v>
      </c>
      <c r="I62" s="624">
        <f t="shared" ca="1" si="2"/>
        <v>27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46281</v>
      </c>
      <c r="I63" s="624">
        <f t="shared" ca="1" si="2"/>
        <v>27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46280</v>
      </c>
      <c r="I64" s="624">
        <f t="shared" ca="1" si="2"/>
        <v>28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20</v>
      </c>
      <c r="G65" s="622">
        <f t="shared" si="1"/>
        <v>140</v>
      </c>
      <c r="H65" s="424">
        <v>46281</v>
      </c>
      <c r="I65" s="624">
        <f t="shared" ca="1" si="2"/>
        <v>27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0.5</v>
      </c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70</v>
      </c>
      <c r="Y65" s="745">
        <f t="shared" si="7"/>
        <v>70</v>
      </c>
      <c r="Z65" s="750">
        <f t="shared" si="4"/>
        <v>140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0.5</v>
      </c>
      <c r="Q66" s="471"/>
      <c r="R66" s="471"/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105</v>
      </c>
      <c r="W66" s="640">
        <f t="shared" si="10"/>
        <v>0</v>
      </c>
      <c r="X66" s="640">
        <f t="shared" si="10"/>
        <v>0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9"/>
        <v>140</v>
      </c>
      <c r="H67" s="424">
        <v>46281</v>
      </c>
      <c r="I67" s="624">
        <f t="shared" ref="I67:I130" ca="1" si="13">+IF(A67=1,(+TODAY())-H67,"Sans objet")</f>
        <v>27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140</v>
      </c>
      <c r="Y67" s="745">
        <f t="shared" si="10"/>
        <v>0</v>
      </c>
      <c r="Z67" s="750">
        <f t="shared" si="11"/>
        <v>140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46282</v>
      </c>
      <c r="I68" s="624">
        <f t="shared" ca="1" si="13"/>
        <v>26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46282</v>
      </c>
      <c r="I69" s="624">
        <f t="shared" ca="1" si="13"/>
        <v>26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46282</v>
      </c>
      <c r="I70" s="624">
        <f t="shared" ca="1" si="13"/>
        <v>26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/>
      <c r="Q70" s="471"/>
      <c r="R70" s="471">
        <v>0.5</v>
      </c>
      <c r="S70" s="472">
        <v>0.5</v>
      </c>
      <c r="T70" s="630">
        <f t="shared" si="10"/>
        <v>0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77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46281</v>
      </c>
      <c r="I71" s="624">
        <f t="shared" ca="1" si="13"/>
        <v>27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46280</v>
      </c>
      <c r="I72" s="624">
        <f t="shared" ca="1" si="13"/>
        <v>28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70</v>
      </c>
      <c r="W72" s="640">
        <f t="shared" si="10"/>
        <v>70</v>
      </c>
      <c r="X72" s="640">
        <f t="shared" si="10"/>
        <v>0</v>
      </c>
      <c r="Y72" s="745">
        <f t="shared" si="10"/>
        <v>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46282</v>
      </c>
      <c r="I73" s="624">
        <f t="shared" ca="1" si="13"/>
        <v>26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>
        <v>0.25</v>
      </c>
      <c r="Q73" s="471">
        <v>0.25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38.5</v>
      </c>
      <c r="W73" s="640">
        <f t="shared" si="10"/>
        <v>38.5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46282</v>
      </c>
      <c r="I74" s="624">
        <f t="shared" ca="1" si="13"/>
        <v>26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46282</v>
      </c>
      <c r="I75" s="624">
        <f t="shared" ca="1" si="13"/>
        <v>26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>
        <v>0.75</v>
      </c>
      <c r="O75" s="471"/>
      <c r="P75" s="471"/>
      <c r="Q75" s="471"/>
      <c r="R75" s="471"/>
      <c r="S75" s="472">
        <v>0.25</v>
      </c>
      <c r="T75" s="630">
        <f t="shared" si="10"/>
        <v>136.5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0</v>
      </c>
      <c r="Y75" s="745">
        <f t="shared" si="10"/>
        <v>45.5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46282</v>
      </c>
      <c r="I76" s="624">
        <f t="shared" ca="1" si="13"/>
        <v>26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/>
      <c r="R76" s="471"/>
      <c r="S76" s="472">
        <v>0.5</v>
      </c>
      <c r="T76" s="630">
        <f t="shared" si="10"/>
        <v>77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77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46282</v>
      </c>
      <c r="I77" s="624">
        <f t="shared" ca="1" si="13"/>
        <v>26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175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46281</v>
      </c>
      <c r="I79" s="624">
        <f t="shared" ca="1" si="13"/>
        <v>27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46281</v>
      </c>
      <c r="I80" s="624">
        <f t="shared" ca="1" si="13"/>
        <v>27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9"/>
        <v>70</v>
      </c>
      <c r="H81" s="424">
        <v>46280</v>
      </c>
      <c r="I81" s="624">
        <f t="shared" ca="1" si="13"/>
        <v>28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70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70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46282</v>
      </c>
      <c r="I82" s="624">
        <f t="shared" ca="1" si="13"/>
        <v>26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24</v>
      </c>
      <c r="G83" s="622">
        <f t="shared" si="9"/>
        <v>168</v>
      </c>
      <c r="H83" s="424">
        <v>46281</v>
      </c>
      <c r="I83" s="624">
        <f t="shared" ca="1" si="13"/>
        <v>27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84</v>
      </c>
      <c r="X83" s="640">
        <f t="shared" si="10"/>
        <v>84</v>
      </c>
      <c r="Y83" s="745">
        <f t="shared" si="10"/>
        <v>0</v>
      </c>
      <c r="Z83" s="750">
        <f t="shared" si="11"/>
        <v>168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46282</v>
      </c>
      <c r="I84" s="624">
        <f t="shared" ca="1" si="13"/>
        <v>26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46280</v>
      </c>
      <c r="I85" s="624">
        <f t="shared" ca="1" si="13"/>
        <v>28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46280</v>
      </c>
      <c r="I86" s="624">
        <f t="shared" ca="1" si="13"/>
        <v>28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>
        <v>0.5</v>
      </c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87.5</v>
      </c>
      <c r="X86" s="640">
        <f t="shared" si="10"/>
        <v>87.5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46280</v>
      </c>
      <c r="I87" s="624">
        <f t="shared" ca="1" si="13"/>
        <v>28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46280</v>
      </c>
      <c r="I88" s="624">
        <f t="shared" ca="1" si="13"/>
        <v>28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46280</v>
      </c>
      <c r="I89" s="624">
        <f t="shared" ca="1" si="13"/>
        <v>28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46280</v>
      </c>
      <c r="I90" s="624">
        <f t="shared" ca="1" si="13"/>
        <v>28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46280</v>
      </c>
      <c r="I91" s="624">
        <f t="shared" ca="1" si="13"/>
        <v>28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46283</v>
      </c>
      <c r="I92" s="624">
        <f t="shared" ca="1" si="13"/>
        <v>25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46280</v>
      </c>
      <c r="I93" s="624">
        <f t="shared" ca="1" si="13"/>
        <v>28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0.5</v>
      </c>
      <c r="R93" s="471"/>
      <c r="S93" s="472"/>
      <c r="T93" s="630">
        <f t="shared" si="10"/>
        <v>0</v>
      </c>
      <c r="U93" s="631">
        <f t="shared" si="10"/>
        <v>0</v>
      </c>
      <c r="V93" s="631">
        <f t="shared" si="10"/>
        <v>56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46283</v>
      </c>
      <c r="I94" s="624">
        <f t="shared" ca="1" si="13"/>
        <v>25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46281</v>
      </c>
      <c r="I95" s="624">
        <f t="shared" ca="1" si="13"/>
        <v>27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46281</v>
      </c>
      <c r="I96" s="624">
        <f t="shared" ca="1" si="13"/>
        <v>27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46282</v>
      </c>
      <c r="I97" s="624">
        <f t="shared" ca="1" si="13"/>
        <v>26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623">
        <v>46283</v>
      </c>
      <c r="I98" s="624">
        <f t="shared" ca="1" si="13"/>
        <v>25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46280</v>
      </c>
      <c r="I99" s="624">
        <f t="shared" ca="1" si="13"/>
        <v>28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623">
        <v>46283</v>
      </c>
      <c r="I100" s="624">
        <f t="shared" ca="1" si="13"/>
        <v>25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46283</v>
      </c>
      <c r="I101" s="624">
        <f t="shared" ca="1" si="13"/>
        <v>25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46283</v>
      </c>
      <c r="I102" s="624">
        <f t="shared" ca="1" si="13"/>
        <v>25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46280</v>
      </c>
      <c r="I103" s="624">
        <f t="shared" ca="1" si="13"/>
        <v>28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112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46281</v>
      </c>
      <c r="I104" s="624">
        <f t="shared" ca="1" si="13"/>
        <v>27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1</v>
      </c>
      <c r="O104" s="471"/>
      <c r="P104" s="471"/>
      <c r="Q104" s="471"/>
      <c r="R104" s="471"/>
      <c r="S104" s="472"/>
      <c r="T104" s="630">
        <f t="shared" si="14"/>
        <v>182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46280</v>
      </c>
      <c r="I105" s="624">
        <f t="shared" ca="1" si="13"/>
        <v>28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46281</v>
      </c>
      <c r="I106" s="624">
        <f t="shared" ca="1" si="13"/>
        <v>27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623">
        <v>46283</v>
      </c>
      <c r="I107" s="624">
        <f t="shared" ca="1" si="13"/>
        <v>25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46282</v>
      </c>
      <c r="I108" s="624">
        <f t="shared" ca="1" si="13"/>
        <v>26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0</v>
      </c>
      <c r="Y108" s="745">
        <f t="shared" si="14"/>
        <v>63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46283</v>
      </c>
      <c r="I109" s="624">
        <f t="shared" ca="1" si="13"/>
        <v>25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0.5</v>
      </c>
      <c r="S109" s="472">
        <v>0.5</v>
      </c>
      <c r="T109" s="630">
        <f t="shared" si="14"/>
        <v>0</v>
      </c>
      <c r="U109" s="631">
        <f t="shared" si="14"/>
        <v>0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56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46280</v>
      </c>
      <c r="I110" s="624">
        <f t="shared" ca="1" si="13"/>
        <v>28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1</v>
      </c>
      <c r="Q110" s="471"/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28</v>
      </c>
      <c r="W110" s="640">
        <f t="shared" si="14"/>
        <v>0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46282</v>
      </c>
      <c r="I111" s="624">
        <f t="shared" ca="1" si="13"/>
        <v>26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46280</v>
      </c>
      <c r="I112" s="624">
        <f t="shared" ca="1" si="13"/>
        <v>28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46280</v>
      </c>
      <c r="I113" s="624">
        <f t="shared" ca="1" si="13"/>
        <v>28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/>
      <c r="O113" s="471"/>
      <c r="P113" s="471">
        <v>1</v>
      </c>
      <c r="Q113" s="471"/>
      <c r="R113" s="471"/>
      <c r="S113" s="472"/>
      <c r="T113" s="630">
        <f t="shared" si="14"/>
        <v>0</v>
      </c>
      <c r="U113" s="631">
        <f t="shared" si="14"/>
        <v>0</v>
      </c>
      <c r="V113" s="631">
        <f t="shared" si="14"/>
        <v>140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46280</v>
      </c>
      <c r="I114" s="624">
        <f t="shared" ca="1" si="13"/>
        <v>28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46280</v>
      </c>
      <c r="I115" s="624">
        <f t="shared" ca="1" si="13"/>
        <v>28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46281</v>
      </c>
      <c r="I116" s="624">
        <f t="shared" ca="1" si="13"/>
        <v>27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0.5</v>
      </c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0</v>
      </c>
      <c r="Y116" s="745">
        <f t="shared" si="14"/>
        <v>21</v>
      </c>
      <c r="Z116" s="750">
        <f t="shared" si="11"/>
        <v>21</v>
      </c>
      <c r="AA116" s="761"/>
      <c r="AB116" s="793">
        <f t="shared" si="12"/>
        <v>-21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46282</v>
      </c>
      <c r="I117" s="624">
        <f t="shared" ca="1" si="13"/>
        <v>26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46280</v>
      </c>
      <c r="I118" s="624">
        <f t="shared" ca="1" si="13"/>
        <v>28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46280</v>
      </c>
      <c r="I119" s="624">
        <f t="shared" ca="1" si="13"/>
        <v>28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46280</v>
      </c>
      <c r="I120" s="624">
        <f t="shared" ca="1" si="13"/>
        <v>28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46280</v>
      </c>
      <c r="I121" s="624">
        <f t="shared" ca="1" si="13"/>
        <v>28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46280</v>
      </c>
      <c r="I122" s="624">
        <f t="shared" ca="1" si="13"/>
        <v>28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>
        <v>0.5</v>
      </c>
      <c r="Q122" s="471"/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42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46280</v>
      </c>
      <c r="I123" s="624">
        <f t="shared" ca="1" si="13"/>
        <v>28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46281</v>
      </c>
      <c r="I124" s="624">
        <f t="shared" ca="1" si="13"/>
        <v>27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>
        <v>1</v>
      </c>
      <c r="Q124" s="471"/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126</v>
      </c>
      <c r="W124" s="640">
        <f t="shared" si="14"/>
        <v>0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46280</v>
      </c>
      <c r="I125" s="624">
        <f t="shared" ca="1" si="13"/>
        <v>28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46283</v>
      </c>
      <c r="I126" s="624">
        <f t="shared" ca="1" si="13"/>
        <v>25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46282</v>
      </c>
      <c r="I127" s="624">
        <f t="shared" ca="1" si="13"/>
        <v>26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46280</v>
      </c>
      <c r="I128" s="624">
        <f t="shared" ca="1" si="13"/>
        <v>28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46281</v>
      </c>
      <c r="I129" s="624">
        <f t="shared" ca="1" si="13"/>
        <v>27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623">
        <v>46283</v>
      </c>
      <c r="I130" s="624">
        <f t="shared" ca="1" si="13"/>
        <v>25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55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46280</v>
      </c>
      <c r="I131" s="624">
        <f t="shared" ref="I131:I161" ca="1" si="20">+IF(A131=1,(+TODAY())-H131,"Sans objet")</f>
        <v>28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623">
        <v>46283</v>
      </c>
      <c r="I132" s="624">
        <f t="shared" ca="1" si="20"/>
        <v>25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46280</v>
      </c>
      <c r="I133" s="624">
        <f t="shared" ca="1" si="20"/>
        <v>28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46283</v>
      </c>
      <c r="I134" s="674">
        <f t="shared" ca="1" si="20"/>
        <v>25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46280</v>
      </c>
      <c r="I135" s="624">
        <f t="shared" ca="1" si="20"/>
        <v>28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46282</v>
      </c>
      <c r="I136" s="624">
        <f t="shared" ca="1" si="20"/>
        <v>26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46280</v>
      </c>
      <c r="I137" s="624">
        <f t="shared" ca="1" si="20"/>
        <v>28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46280</v>
      </c>
      <c r="I138" s="624">
        <f t="shared" ca="1" si="20"/>
        <v>28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46281</v>
      </c>
      <c r="I139" s="624">
        <f t="shared" ca="1" si="20"/>
        <v>27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8</v>
      </c>
      <c r="G140" s="622">
        <f t="shared" si="16"/>
        <v>56</v>
      </c>
      <c r="H140" s="424">
        <v>46282</v>
      </c>
      <c r="I140" s="624">
        <f t="shared" ca="1" si="20"/>
        <v>26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56</v>
      </c>
      <c r="X140" s="678">
        <f t="shared" si="17"/>
        <v>0</v>
      </c>
      <c r="Y140" s="746">
        <f t="shared" si="17"/>
        <v>0</v>
      </c>
      <c r="Z140" s="750">
        <f t="shared" si="18"/>
        <v>56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46280</v>
      </c>
      <c r="I142" s="624">
        <f t="shared" ca="1" si="20"/>
        <v>28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46283</v>
      </c>
      <c r="I143" s="624">
        <f t="shared" ca="1" si="20"/>
        <v>25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46281</v>
      </c>
      <c r="I144" s="624">
        <f t="shared" ca="1" si="20"/>
        <v>27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623">
        <v>46283</v>
      </c>
      <c r="I145" s="624">
        <f t="shared" ca="1" si="20"/>
        <v>25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46282</v>
      </c>
      <c r="I146" s="624">
        <f t="shared" ca="1" si="20"/>
        <v>26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46280</v>
      </c>
      <c r="I147" s="624">
        <f t="shared" ca="1" si="20"/>
        <v>28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46282</v>
      </c>
      <c r="I148" s="624">
        <f t="shared" ca="1" si="20"/>
        <v>26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>
        <v>0.5</v>
      </c>
      <c r="Q148" s="471"/>
      <c r="R148" s="471"/>
      <c r="S148" s="472">
        <v>0.5</v>
      </c>
      <c r="T148" s="630">
        <f t="shared" si="17"/>
        <v>0</v>
      </c>
      <c r="U148" s="631">
        <f t="shared" si="17"/>
        <v>0</v>
      </c>
      <c r="V148" s="631">
        <f t="shared" si="17"/>
        <v>35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46281</v>
      </c>
      <c r="I149" s="624">
        <f t="shared" ca="1" si="20"/>
        <v>27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46283</v>
      </c>
      <c r="I151" s="624">
        <f t="shared" ca="1" si="20"/>
        <v>25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623">
        <v>46283</v>
      </c>
      <c r="I152" s="624">
        <f t="shared" ca="1" si="20"/>
        <v>25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46282</v>
      </c>
      <c r="I153" s="624">
        <f t="shared" ca="1" si="20"/>
        <v>26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46283</v>
      </c>
      <c r="I154" s="624">
        <f t="shared" ca="1" si="20"/>
        <v>25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46281</v>
      </c>
      <c r="I155" s="624">
        <f t="shared" ca="1" si="20"/>
        <v>27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46280</v>
      </c>
      <c r="I156" s="624">
        <f t="shared" ca="1" si="20"/>
        <v>28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3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46281</v>
      </c>
      <c r="I157" s="624">
        <f t="shared" ca="1" si="20"/>
        <v>27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46280</v>
      </c>
      <c r="I158" s="624">
        <f t="shared" ca="1" si="20"/>
        <v>28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46280</v>
      </c>
      <c r="I159" s="624">
        <f t="shared" ca="1" si="20"/>
        <v>28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/>
      <c r="H160" s="623">
        <v>46281</v>
      </c>
      <c r="I160" s="624">
        <f t="shared" ca="1" si="20"/>
        <v>27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>
        <v>0.5</v>
      </c>
      <c r="Q160" s="676">
        <v>0.5</v>
      </c>
      <c r="R160" s="676"/>
      <c r="S160" s="677"/>
      <c r="T160" s="752">
        <f t="shared" ref="T160" si="22">+$G160*N160</f>
        <v>0</v>
      </c>
      <c r="U160" s="631">
        <f t="shared" ref="U160" si="23">+$G160*O160</f>
        <v>0</v>
      </c>
      <c r="V160" s="631">
        <f t="shared" ref="V160" si="24">+$G160*P160</f>
        <v>0</v>
      </c>
      <c r="W160" s="678">
        <f t="shared" ref="W160" si="25">+$G160*Q160</f>
        <v>0</v>
      </c>
      <c r="X160" s="640">
        <f t="shared" ref="X160" si="26">+$G160*R160</f>
        <v>0</v>
      </c>
      <c r="Y160" s="745">
        <f t="shared" ref="Y160" si="27">+$G160*S160</f>
        <v>0</v>
      </c>
      <c r="Z160" s="750">
        <f t="shared" ref="Z160" si="28">SUM(T160:Y160)</f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46283</v>
      </c>
      <c r="I161" s="624">
        <f t="shared" ca="1" si="20"/>
        <v>25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21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21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2924</v>
      </c>
      <c r="G165" s="456">
        <f>SUBTOTAL(9,G2:G164)</f>
        <v>20433</v>
      </c>
      <c r="H165" s="343"/>
      <c r="I165" s="806">
        <f ca="1">(SUBTOTAL(9,I2:I164))/A165</f>
        <v>28.5</v>
      </c>
      <c r="J165" s="345"/>
      <c r="K165" s="345"/>
      <c r="L165" s="345"/>
      <c r="M165" s="345"/>
      <c r="N165" s="346">
        <f>(SUBTOTAL(9,N2:N164))/S$175</f>
        <v>0.66666666666666663</v>
      </c>
      <c r="O165" s="347">
        <f>(SUBTOTAL(9,O2:O164))/T$175</f>
        <v>0.7</v>
      </c>
      <c r="P165" s="347">
        <f>(SUBTOTAL(9,P2:P164))/V$175</f>
        <v>0.57857142857142863</v>
      </c>
      <c r="Q165" s="347">
        <f>(SUBTOTAL(9,Q2:Q164))/W$175</f>
        <v>0.64423076923076927</v>
      </c>
      <c r="R165" s="347">
        <f>(SUBTOTAL(9,R2:R164))/X$175</f>
        <v>0.5</v>
      </c>
      <c r="S165" s="348">
        <f>(SUBTOTAL(9,S2:S164))/Y$175</f>
        <v>0.57926829268292679</v>
      </c>
      <c r="T165" s="457">
        <f t="shared" ref="T165:Y165" si="29">SUBTOTAL(9,T2:T164)</f>
        <v>5057.5</v>
      </c>
      <c r="U165" s="753">
        <f t="shared" si="29"/>
        <v>962.5</v>
      </c>
      <c r="V165" s="753">
        <f t="shared" si="29"/>
        <v>2474.5</v>
      </c>
      <c r="W165" s="753">
        <f t="shared" si="29"/>
        <v>3955</v>
      </c>
      <c r="X165" s="753">
        <f t="shared" si="29"/>
        <v>4613</v>
      </c>
      <c r="Y165" s="754">
        <f t="shared" si="29"/>
        <v>3349.5</v>
      </c>
      <c r="Z165" s="751">
        <f>SUM(T165:Y165)</f>
        <v>20412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0.2475162726961288</v>
      </c>
      <c r="U166" s="808">
        <f>U165/G165</f>
        <v>4.7105173004453577E-2</v>
      </c>
      <c r="V166" s="808">
        <f>V165/G165</f>
        <v>0.1211031175059952</v>
      </c>
      <c r="W166" s="808">
        <f>W165/G165</f>
        <v>0.1935594381637547</v>
      </c>
      <c r="X166" s="808">
        <f>X165/G165</f>
        <v>0.22576224734498115</v>
      </c>
      <c r="Y166" s="808">
        <f>Y165/G165</f>
        <v>0.16392600205549845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5057.5</v>
      </c>
      <c r="C169" s="360"/>
      <c r="D169" s="360"/>
      <c r="E169" s="407"/>
      <c r="F169" s="813">
        <f t="shared" ref="F169:F175" si="30">B169/$G$165</f>
        <v>0.2475162726961288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1">+SUMIF(N$2:N$164,$R169,$A$2:$A$164)</f>
        <v>0</v>
      </c>
      <c r="T169" s="711">
        <f t="shared" si="31"/>
        <v>0</v>
      </c>
      <c r="U169" s="712">
        <f>+S169+T169</f>
        <v>0</v>
      </c>
      <c r="V169" s="712">
        <f t="shared" ref="V169:Y172" si="32">+SUMIF(P$2:P$164,$R169,$A$2:$A$164)</f>
        <v>5</v>
      </c>
      <c r="W169" s="712">
        <f t="shared" si="32"/>
        <v>7</v>
      </c>
      <c r="X169" s="712">
        <f t="shared" si="32"/>
        <v>10</v>
      </c>
      <c r="Y169" s="712">
        <f t="shared" si="32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962.5</v>
      </c>
      <c r="C170" s="369"/>
      <c r="D170" s="369"/>
      <c r="E170" s="408"/>
      <c r="F170" s="816">
        <f t="shared" si="30"/>
        <v>4.7105173004453577E-2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1"/>
        <v>36</v>
      </c>
      <c r="T170" s="711">
        <f t="shared" si="31"/>
        <v>9</v>
      </c>
      <c r="U170" s="712">
        <f>+S170+T170</f>
        <v>45</v>
      </c>
      <c r="V170" s="712">
        <f t="shared" si="32"/>
        <v>22</v>
      </c>
      <c r="W170" s="712">
        <f t="shared" si="32"/>
        <v>30</v>
      </c>
      <c r="X170" s="712">
        <f t="shared" si="32"/>
        <v>44</v>
      </c>
      <c r="Y170" s="712">
        <f t="shared" si="32"/>
        <v>31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6020</v>
      </c>
      <c r="C171" s="360"/>
      <c r="D171" s="360"/>
      <c r="E171" s="407"/>
      <c r="F171" s="699">
        <f t="shared" si="30"/>
        <v>0.29462144570058241</v>
      </c>
      <c r="G171" s="700">
        <f>+F171-U176</f>
        <v>-4.6594770515633821E-2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1"/>
        <v>8</v>
      </c>
      <c r="T171" s="711">
        <f t="shared" si="31"/>
        <v>0</v>
      </c>
      <c r="U171" s="712">
        <f>+S171+T171</f>
        <v>8</v>
      </c>
      <c r="V171" s="712">
        <f t="shared" si="32"/>
        <v>0</v>
      </c>
      <c r="W171" s="712">
        <f t="shared" si="32"/>
        <v>1</v>
      </c>
      <c r="X171" s="712">
        <f t="shared" si="32"/>
        <v>0</v>
      </c>
      <c r="Y171" s="712">
        <f t="shared" si="32"/>
        <v>1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2474.5</v>
      </c>
      <c r="C172" s="360"/>
      <c r="D172" s="360"/>
      <c r="E172" s="407"/>
      <c r="F172" s="699">
        <f t="shared" si="30"/>
        <v>0.1211031175059952</v>
      </c>
      <c r="G172" s="700">
        <f>+F172-V176</f>
        <v>-1.5721206818329142E-2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1"/>
        <v>16</v>
      </c>
      <c r="T172" s="711">
        <f t="shared" si="31"/>
        <v>6</v>
      </c>
      <c r="U172" s="712">
        <f>+S172+T172</f>
        <v>22</v>
      </c>
      <c r="V172" s="712">
        <f t="shared" si="32"/>
        <v>8</v>
      </c>
      <c r="W172" s="712">
        <f t="shared" si="32"/>
        <v>14</v>
      </c>
      <c r="X172" s="712">
        <f t="shared" si="32"/>
        <v>5</v>
      </c>
      <c r="Y172" s="712">
        <f t="shared" si="32"/>
        <v>7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3955</v>
      </c>
      <c r="C173" s="360"/>
      <c r="D173" s="360"/>
      <c r="E173" s="407"/>
      <c r="F173" s="699">
        <f t="shared" si="30"/>
        <v>0.1935594381637547</v>
      </c>
      <c r="G173" s="700">
        <f>+F173-W176</f>
        <v>-3.2791913187596639E-2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3">+SUMPRODUCT($R$169:$R$172,S169:S172)/S175</f>
        <v>0.66666666666666663</v>
      </c>
      <c r="T173" s="715">
        <f t="shared" si="33"/>
        <v>0.7</v>
      </c>
      <c r="U173" s="716">
        <f t="shared" si="33"/>
        <v>0.67333333333333334</v>
      </c>
      <c r="V173" s="716">
        <f t="shared" si="33"/>
        <v>0.57857142857142863</v>
      </c>
      <c r="W173" s="716">
        <f t="shared" si="33"/>
        <v>0.60576923076923073</v>
      </c>
      <c r="X173" s="716">
        <f t="shared" si="33"/>
        <v>0.5</v>
      </c>
      <c r="Y173" s="716">
        <f t="shared" si="33"/>
        <v>0.57926829268292679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4613</v>
      </c>
      <c r="C174" s="360"/>
      <c r="D174" s="360"/>
      <c r="E174" s="407"/>
      <c r="F174" s="699">
        <f t="shared" si="30"/>
        <v>0.22576224734498115</v>
      </c>
      <c r="G174" s="700">
        <f>+F174-X176</f>
        <v>2.6437923020656839E-2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0.66666666666666663</v>
      </c>
      <c r="T174" s="694">
        <f>+O165</f>
        <v>0.7</v>
      </c>
      <c r="U174" s="717">
        <f>+(S174*S175+T174*T175)/U175</f>
        <v>0.67333333333333334</v>
      </c>
      <c r="V174" s="717">
        <f>+P165</f>
        <v>0.57857142857142863</v>
      </c>
      <c r="W174" s="717">
        <f>+Q165</f>
        <v>0.64423076923076927</v>
      </c>
      <c r="X174" s="717">
        <f>+R165</f>
        <v>0.5</v>
      </c>
      <c r="Y174" s="717">
        <f>+S165</f>
        <v>0.57926829268292679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3349.5</v>
      </c>
      <c r="C175" s="360"/>
      <c r="D175" s="360"/>
      <c r="E175" s="407"/>
      <c r="F175" s="699">
        <f t="shared" si="30"/>
        <v>0.16392600205549845</v>
      </c>
      <c r="G175" s="700">
        <f>+F175-Y176</f>
        <v>3.4530290825254828E-3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4">SUM(S169:S172)</f>
        <v>60</v>
      </c>
      <c r="T175" s="719">
        <f t="shared" si="34"/>
        <v>15</v>
      </c>
      <c r="U175" s="720">
        <f t="shared" si="34"/>
        <v>75</v>
      </c>
      <c r="V175" s="719">
        <f t="shared" si="34"/>
        <v>35</v>
      </c>
      <c r="W175" s="719">
        <f t="shared" si="34"/>
        <v>52</v>
      </c>
      <c r="X175" s="719">
        <f t="shared" si="34"/>
        <v>59</v>
      </c>
      <c r="Y175" s="719">
        <f t="shared" si="34"/>
        <v>41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20412</v>
      </c>
      <c r="C176" s="702"/>
      <c r="D176" s="702"/>
      <c r="E176" s="703"/>
      <c r="F176" s="704">
        <f>SUM(F171:F175)</f>
        <v>0.99897225077081186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0.27027027027027029</v>
      </c>
      <c r="T176" s="696">
        <f>+(T174*T175)/$Q$175</f>
        <v>7.0945945945945943E-2</v>
      </c>
      <c r="U176" s="699">
        <f>+T176+S176</f>
        <v>0.34121621621621623</v>
      </c>
      <c r="V176" s="699">
        <f>+(V174*V175)/$Q$175</f>
        <v>0.13682432432432434</v>
      </c>
      <c r="W176" s="699">
        <f>+(W174*W175)/$Q$175</f>
        <v>0.22635135135135134</v>
      </c>
      <c r="X176" s="699">
        <f>+(X174*X175)/$Q$175</f>
        <v>0.19932432432432431</v>
      </c>
      <c r="Y176" s="699">
        <f>+(Y174*Y175)/$Q$175</f>
        <v>0.16047297297297297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0.5067567567567568</v>
      </c>
      <c r="V177" s="781">
        <f>+V175/$Q$175</f>
        <v>0.23648648648648649</v>
      </c>
      <c r="W177" s="781">
        <f>+W175/$Q$175</f>
        <v>0.35135135135135137</v>
      </c>
      <c r="X177" s="781">
        <f>+X175/$Q$175</f>
        <v>0.39864864864864863</v>
      </c>
      <c r="Y177" s="781">
        <f>+Y175/$Q$175</f>
        <v>0.27702702702702703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95" priority="1" operator="lessThan">
      <formula>7</formula>
    </cfRule>
    <cfRule type="cellIs" dxfId="94" priority="2" operator="between">
      <formula>14</formula>
      <formula>7</formula>
    </cfRule>
    <cfRule type="cellIs" dxfId="93" priority="3" operator="greaterThan">
      <formula>14</formula>
    </cfRule>
  </conditionalFormatting>
  <conditionalFormatting sqref="I165">
    <cfRule type="cellIs" dxfId="92" priority="4" operator="lessThan">
      <formula>7</formula>
    </cfRule>
    <cfRule type="cellIs" dxfId="91" priority="5" operator="between">
      <formula>14</formula>
      <formula>7</formula>
    </cfRule>
    <cfRule type="cellIs" dxfId="9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3879E-1371-44FE-BEAA-3C44A98FA39B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46287</v>
      </c>
      <c r="I2" s="624">
        <f t="shared" ref="I2:I65" ca="1" si="2">+IF(A2=1,(+TODAY())-H2,"Sans objet")</f>
        <v>21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36</v>
      </c>
      <c r="AE2" s="794">
        <v>0.26290000000000002</v>
      </c>
      <c r="AF2" s="795">
        <v>6.8000000000000005E-2</v>
      </c>
      <c r="AG2" s="764">
        <f>SUM(AE2:AF2)</f>
        <v>0.33090000000000003</v>
      </c>
      <c r="AH2" s="796">
        <v>0.10299999999999999</v>
      </c>
      <c r="AI2" s="796">
        <v>0.23899999999999999</v>
      </c>
      <c r="AJ2" s="796">
        <v>0.25700000000000001</v>
      </c>
      <c r="AK2" s="796">
        <v>6.9000000000000006E-2</v>
      </c>
      <c r="AL2" s="602">
        <f>SUM(AG2:AK2)</f>
        <v>0.99890000000000012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46289</v>
      </c>
      <c r="I3" s="624">
        <f t="shared" ca="1" si="2"/>
        <v>19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854">
        <v>37</v>
      </c>
      <c r="AE3" s="844">
        <v>0.26700000000000002</v>
      </c>
      <c r="AF3" s="845">
        <v>4.5999999999999999E-2</v>
      </c>
      <c r="AG3" s="846">
        <f>SUM(AE3:AF3)</f>
        <v>0.313</v>
      </c>
      <c r="AH3" s="847">
        <v>9.9000000000000005E-2</v>
      </c>
      <c r="AI3" s="847">
        <v>0.23</v>
      </c>
      <c r="AJ3" s="847">
        <v>0.27</v>
      </c>
      <c r="AK3" s="847">
        <v>8.8999999999999996E-2</v>
      </c>
      <c r="AL3" s="855">
        <f>SUM(AG3:AK3)</f>
        <v>1.0010000000000001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46289</v>
      </c>
      <c r="I4" s="624">
        <f t="shared" ca="1" si="2"/>
        <v>19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38</v>
      </c>
      <c r="AE4" s="859">
        <v>0.2475</v>
      </c>
      <c r="AF4" s="859">
        <v>4.7E-2</v>
      </c>
      <c r="AG4" s="846">
        <f>SUM(AE4:AF4)</f>
        <v>0.29449999999999998</v>
      </c>
      <c r="AH4" s="859">
        <v>0.121</v>
      </c>
      <c r="AI4" s="859">
        <v>0.19400000000000001</v>
      </c>
      <c r="AJ4" s="860">
        <v>0.22600000000000001</v>
      </c>
      <c r="AK4" s="861">
        <v>0.16400000000000001</v>
      </c>
      <c r="AL4" s="855">
        <f>SUM(AG4:AK4)</f>
        <v>0.99949999999999994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46288</v>
      </c>
      <c r="I5" s="624">
        <f t="shared" ca="1" si="2"/>
        <v>20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39</v>
      </c>
      <c r="AE5" s="859">
        <v>0.2475</v>
      </c>
      <c r="AF5" s="859">
        <v>6.4000000000000001E-2</v>
      </c>
      <c r="AG5" s="846">
        <f>SUM(AE5:AF5)</f>
        <v>0.3115</v>
      </c>
      <c r="AH5" s="859">
        <v>7.5999999999999998E-2</v>
      </c>
      <c r="AI5" s="859">
        <v>0.187</v>
      </c>
      <c r="AJ5" s="860">
        <v>0.222</v>
      </c>
      <c r="AK5" s="861">
        <v>0.20399999999999999</v>
      </c>
      <c r="AL5" s="855">
        <f>SUM(AG5:AK5)</f>
        <v>1.0004999999999999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46288</v>
      </c>
      <c r="I6" s="624">
        <f t="shared" ca="1" si="2"/>
        <v>20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-1.9500000000000017E-2</v>
      </c>
      <c r="AF6" s="857">
        <f t="shared" si="6"/>
        <v>1.0000000000000009E-3</v>
      </c>
      <c r="AG6" s="857">
        <f t="shared" si="6"/>
        <v>-1.8500000000000016E-2</v>
      </c>
      <c r="AH6" s="857">
        <f t="shared" si="6"/>
        <v>2.1999999999999992E-2</v>
      </c>
      <c r="AI6" s="857">
        <f t="shared" si="6"/>
        <v>-3.6000000000000004E-2</v>
      </c>
      <c r="AJ6" s="857">
        <f t="shared" si="6"/>
        <v>-4.4000000000000011E-2</v>
      </c>
      <c r="AK6" s="857">
        <f t="shared" si="6"/>
        <v>7.5000000000000011E-2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46288</v>
      </c>
      <c r="I7" s="624">
        <f t="shared" ca="1" si="2"/>
        <v>20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46288</v>
      </c>
      <c r="I8" s="624">
        <f t="shared" ca="1" si="2"/>
        <v>20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46286</v>
      </c>
      <c r="I9" s="624">
        <f t="shared" ca="1" si="2"/>
        <v>22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46287</v>
      </c>
      <c r="I10" s="624">
        <f t="shared" ca="1" si="2"/>
        <v>21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46288</v>
      </c>
      <c r="I11" s="624">
        <f t="shared" ca="1" si="2"/>
        <v>20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46290</v>
      </c>
      <c r="I12" s="624">
        <f t="shared" ca="1" si="2"/>
        <v>18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46286</v>
      </c>
      <c r="I13" s="624">
        <f t="shared" ca="1" si="2"/>
        <v>22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46288</v>
      </c>
      <c r="I14" s="624">
        <f t="shared" ca="1" si="2"/>
        <v>20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46287</v>
      </c>
      <c r="I15" s="624">
        <f t="shared" ca="1" si="2"/>
        <v>21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46287</v>
      </c>
      <c r="I16" s="624">
        <f t="shared" ca="1" si="2"/>
        <v>21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46289</v>
      </c>
      <c r="I17" s="624">
        <f t="shared" ca="1" si="2"/>
        <v>19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46287</v>
      </c>
      <c r="I18" s="624">
        <f t="shared" ca="1" si="2"/>
        <v>21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46287</v>
      </c>
      <c r="I19" s="624">
        <f t="shared" ca="1" si="2"/>
        <v>21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46290</v>
      </c>
      <c r="I20" s="624">
        <f t="shared" ca="1" si="2"/>
        <v>18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46287</v>
      </c>
      <c r="I21" s="624">
        <f t="shared" ca="1" si="2"/>
        <v>21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46288</v>
      </c>
      <c r="I22" s="624">
        <f t="shared" ca="1" si="2"/>
        <v>20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46288</v>
      </c>
      <c r="I23" s="624">
        <f t="shared" ca="1" si="2"/>
        <v>20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46288</v>
      </c>
      <c r="I24" s="624">
        <f t="shared" ca="1" si="2"/>
        <v>20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46287</v>
      </c>
      <c r="I25" s="624">
        <f t="shared" ca="1" si="2"/>
        <v>21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46290</v>
      </c>
      <c r="I27" s="624">
        <f t="shared" ca="1" si="2"/>
        <v>18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46288</v>
      </c>
      <c r="I28" s="624">
        <f t="shared" ca="1" si="2"/>
        <v>20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46289</v>
      </c>
      <c r="I29" s="624">
        <f t="shared" ca="1" si="2"/>
        <v>19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46289</v>
      </c>
      <c r="I30" s="624">
        <f t="shared" ca="1" si="2"/>
        <v>19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46289</v>
      </c>
      <c r="I31" s="624">
        <f t="shared" ca="1" si="2"/>
        <v>19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46287</v>
      </c>
      <c r="I32" s="624">
        <f t="shared" ca="1" si="2"/>
        <v>21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105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35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46287</v>
      </c>
      <c r="I33" s="624">
        <f t="shared" ca="1" si="2"/>
        <v>21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46287</v>
      </c>
      <c r="I34" s="624">
        <f t="shared" ca="1" si="2"/>
        <v>21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46286</v>
      </c>
      <c r="I35" s="624">
        <f t="shared" ca="1" si="2"/>
        <v>22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46287</v>
      </c>
      <c r="I36" s="624">
        <f t="shared" ca="1" si="2"/>
        <v>21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46287</v>
      </c>
      <c r="I37" s="624">
        <f t="shared" ca="1" si="2"/>
        <v>21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46290</v>
      </c>
      <c r="I38" s="624">
        <f t="shared" ca="1" si="2"/>
        <v>18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46290</v>
      </c>
      <c r="I39" s="624">
        <f t="shared" ca="1" si="2"/>
        <v>18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46288</v>
      </c>
      <c r="I40" s="624">
        <f t="shared" ca="1" si="2"/>
        <v>20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46289</v>
      </c>
      <c r="I41" s="624">
        <f t="shared" ca="1" si="2"/>
        <v>19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46290</v>
      </c>
      <c r="I42" s="624">
        <f t="shared" ca="1" si="2"/>
        <v>18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46290</v>
      </c>
      <c r="I43" s="624">
        <f t="shared" ca="1" si="2"/>
        <v>18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46287</v>
      </c>
      <c r="I44" s="624">
        <f t="shared" ca="1" si="2"/>
        <v>21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46288</v>
      </c>
      <c r="I45" s="624">
        <f t="shared" ca="1" si="2"/>
        <v>20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46287</v>
      </c>
      <c r="I46" s="624">
        <f t="shared" ca="1" si="2"/>
        <v>21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46290</v>
      </c>
      <c r="I48" s="624">
        <f t="shared" ca="1" si="2"/>
        <v>18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46289</v>
      </c>
      <c r="I49" s="624">
        <f t="shared" ca="1" si="2"/>
        <v>19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46290</v>
      </c>
      <c r="I50" s="624">
        <f t="shared" ca="1" si="2"/>
        <v>18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70</v>
      </c>
      <c r="X50" s="640">
        <f t="shared" si="7"/>
        <v>0</v>
      </c>
      <c r="Y50" s="745">
        <f t="shared" si="7"/>
        <v>70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46288</v>
      </c>
      <c r="I51" s="624">
        <f t="shared" ca="1" si="2"/>
        <v>20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46288</v>
      </c>
      <c r="I52" s="624">
        <f t="shared" ca="1" si="2"/>
        <v>20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175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46287</v>
      </c>
      <c r="I54" s="624">
        <f t="shared" ca="1" si="2"/>
        <v>21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31.5</v>
      </c>
      <c r="W54" s="640">
        <f t="shared" si="7"/>
        <v>31.5</v>
      </c>
      <c r="X54" s="640">
        <f t="shared" si="7"/>
        <v>0</v>
      </c>
      <c r="Y54" s="745">
        <f t="shared" si="7"/>
        <v>0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46289</v>
      </c>
      <c r="I55" s="624">
        <f t="shared" ca="1" si="2"/>
        <v>19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46287</v>
      </c>
      <c r="I56" s="624">
        <f t="shared" ca="1" si="2"/>
        <v>21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>
        <v>0.25</v>
      </c>
      <c r="Q56" s="471">
        <v>0.25</v>
      </c>
      <c r="R56" s="471"/>
      <c r="S56" s="472"/>
      <c r="T56" s="630">
        <f t="shared" si="7"/>
        <v>0</v>
      </c>
      <c r="U56" s="631">
        <f t="shared" si="7"/>
        <v>126</v>
      </c>
      <c r="V56" s="631">
        <f t="shared" si="7"/>
        <v>63</v>
      </c>
      <c r="W56" s="640">
        <f t="shared" si="7"/>
        <v>63</v>
      </c>
      <c r="X56" s="640">
        <f t="shared" si="7"/>
        <v>0</v>
      </c>
      <c r="Y56" s="745">
        <f t="shared" si="7"/>
        <v>0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46287</v>
      </c>
      <c r="I57" s="624">
        <f t="shared" ca="1" si="2"/>
        <v>21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46289</v>
      </c>
      <c r="I58" s="624">
        <f t="shared" ca="1" si="2"/>
        <v>19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46289</v>
      </c>
      <c r="I59" s="624">
        <f t="shared" ca="1" si="2"/>
        <v>19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46289</v>
      </c>
      <c r="I60" s="624">
        <f t="shared" ca="1" si="2"/>
        <v>19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46289</v>
      </c>
      <c r="I61" s="624">
        <f t="shared" ca="1" si="2"/>
        <v>19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46289</v>
      </c>
      <c r="I62" s="624">
        <f t="shared" ca="1" si="2"/>
        <v>19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46289</v>
      </c>
      <c r="I63" s="624">
        <f t="shared" ca="1" si="2"/>
        <v>19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46290</v>
      </c>
      <c r="I64" s="624">
        <f t="shared" ca="1" si="2"/>
        <v>18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46287</v>
      </c>
      <c r="I65" s="624">
        <f t="shared" ca="1" si="2"/>
        <v>21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>
        <v>0.5</v>
      </c>
      <c r="O65" s="471"/>
      <c r="P65" s="471"/>
      <c r="Q65" s="471"/>
      <c r="R65" s="471"/>
      <c r="S65" s="472">
        <v>0.5</v>
      </c>
      <c r="T65" s="630">
        <f t="shared" si="7"/>
        <v>84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46289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0.25</v>
      </c>
      <c r="S66" s="472">
        <v>0.25</v>
      </c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52.5</v>
      </c>
      <c r="Y66" s="745">
        <f t="shared" si="10"/>
        <v>52.5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46287</v>
      </c>
      <c r="I67" s="624">
        <f t="shared" ref="I67:I130" ca="1" si="13">+IF(A67=1,(+TODAY())-H67,"Sans objet")</f>
        <v>21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46289</v>
      </c>
      <c r="I68" s="624">
        <f t="shared" ca="1" si="13"/>
        <v>19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46286</v>
      </c>
      <c r="I69" s="624">
        <f t="shared" ca="1" si="13"/>
        <v>22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>
        <v>1</v>
      </c>
      <c r="O69" s="471"/>
      <c r="P69" s="471"/>
      <c r="Q69" s="471"/>
      <c r="R69" s="471"/>
      <c r="S69" s="472"/>
      <c r="T69" s="630">
        <f t="shared" si="10"/>
        <v>154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0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46289</v>
      </c>
      <c r="I70" s="624">
        <f t="shared" ca="1" si="13"/>
        <v>19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46290</v>
      </c>
      <c r="I71" s="624">
        <f t="shared" ca="1" si="13"/>
        <v>18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46290</v>
      </c>
      <c r="I72" s="624">
        <f t="shared" ca="1" si="13"/>
        <v>18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/>
      <c r="Q72" s="471">
        <v>0.5</v>
      </c>
      <c r="R72" s="471"/>
      <c r="S72" s="472">
        <v>0.5</v>
      </c>
      <c r="T72" s="630">
        <f t="shared" si="10"/>
        <v>0</v>
      </c>
      <c r="U72" s="631">
        <f t="shared" si="10"/>
        <v>0</v>
      </c>
      <c r="V72" s="631">
        <f t="shared" si="10"/>
        <v>0</v>
      </c>
      <c r="W72" s="640">
        <f t="shared" si="10"/>
        <v>70</v>
      </c>
      <c r="X72" s="640">
        <f t="shared" si="10"/>
        <v>0</v>
      </c>
      <c r="Y72" s="745">
        <f t="shared" si="10"/>
        <v>70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46289</v>
      </c>
      <c r="I73" s="624">
        <f t="shared" ca="1" si="13"/>
        <v>19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46290</v>
      </c>
      <c r="I74" s="624">
        <f t="shared" ca="1" si="13"/>
        <v>18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46290</v>
      </c>
      <c r="I75" s="624">
        <f t="shared" ca="1" si="13"/>
        <v>18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46290</v>
      </c>
      <c r="I76" s="624">
        <f t="shared" ca="1" si="13"/>
        <v>18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46290</v>
      </c>
      <c r="I77" s="624">
        <f t="shared" ca="1" si="13"/>
        <v>18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175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46287</v>
      </c>
      <c r="I79" s="624">
        <f t="shared" ca="1" si="13"/>
        <v>21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46288</v>
      </c>
      <c r="I80" s="624">
        <f t="shared" ca="1" si="13"/>
        <v>20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9"/>
        <v>98</v>
      </c>
      <c r="H81" s="424">
        <v>46288</v>
      </c>
      <c r="I81" s="624">
        <f t="shared" ca="1" si="13"/>
        <v>20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98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98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46289</v>
      </c>
      <c r="I82" s="624">
        <f t="shared" ca="1" si="13"/>
        <v>19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10"/>
        <v>0</v>
      </c>
      <c r="U82" s="640">
        <f t="shared" si="10"/>
        <v>0</v>
      </c>
      <c r="V82" s="640">
        <f t="shared" si="10"/>
        <v>70</v>
      </c>
      <c r="W82" s="640">
        <f t="shared" si="10"/>
        <v>70</v>
      </c>
      <c r="X82" s="640">
        <f t="shared" si="10"/>
        <v>0</v>
      </c>
      <c r="Y82" s="745">
        <f t="shared" si="10"/>
        <v>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46287</v>
      </c>
      <c r="I83" s="624">
        <f t="shared" ca="1" si="13"/>
        <v>21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0</v>
      </c>
      <c r="X83" s="640">
        <f t="shared" si="10"/>
        <v>0</v>
      </c>
      <c r="Y83" s="745">
        <f t="shared" si="10"/>
        <v>210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46289</v>
      </c>
      <c r="I84" s="624">
        <f t="shared" ca="1" si="13"/>
        <v>19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0</v>
      </c>
      <c r="Y84" s="745">
        <f t="shared" si="10"/>
        <v>98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46287</v>
      </c>
      <c r="I85" s="624">
        <f t="shared" ca="1" si="13"/>
        <v>21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0.25</v>
      </c>
      <c r="R85" s="471">
        <v>0.25</v>
      </c>
      <c r="S85" s="472">
        <v>0.5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42</v>
      </c>
      <c r="X85" s="640">
        <f t="shared" si="10"/>
        <v>42</v>
      </c>
      <c r="Y85" s="745">
        <f t="shared" si="10"/>
        <v>84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46287</v>
      </c>
      <c r="I86" s="624">
        <f t="shared" ca="1" si="13"/>
        <v>21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46287</v>
      </c>
      <c r="I87" s="624">
        <f t="shared" ca="1" si="13"/>
        <v>21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/>
      <c r="S87" s="472">
        <v>0.5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0</v>
      </c>
      <c r="Y87" s="745">
        <f t="shared" si="10"/>
        <v>77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46287</v>
      </c>
      <c r="I88" s="624">
        <f t="shared" ca="1" si="13"/>
        <v>21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/>
      <c r="R88" s="471">
        <v>1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0</v>
      </c>
      <c r="X88" s="640">
        <f t="shared" si="10"/>
        <v>182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46286</v>
      </c>
      <c r="I89" s="624">
        <f t="shared" ca="1" si="13"/>
        <v>22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46287</v>
      </c>
      <c r="I90" s="624">
        <f t="shared" ca="1" si="13"/>
        <v>21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0</v>
      </c>
      <c r="X90" s="640">
        <f t="shared" si="10"/>
        <v>84</v>
      </c>
      <c r="Y90" s="745">
        <f t="shared" si="10"/>
        <v>84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46290</v>
      </c>
      <c r="I91" s="624">
        <f t="shared" ca="1" si="13"/>
        <v>18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46290</v>
      </c>
      <c r="I92" s="624">
        <f t="shared" ca="1" si="13"/>
        <v>18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46290</v>
      </c>
      <c r="I93" s="624">
        <f t="shared" ca="1" si="13"/>
        <v>18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10"/>
        <v>56</v>
      </c>
      <c r="U93" s="631">
        <f t="shared" si="10"/>
        <v>0</v>
      </c>
      <c r="V93" s="631">
        <f t="shared" si="10"/>
        <v>0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46290</v>
      </c>
      <c r="I94" s="624">
        <f t="shared" ca="1" si="13"/>
        <v>18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46290</v>
      </c>
      <c r="I95" s="624">
        <f t="shared" ca="1" si="13"/>
        <v>18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46289</v>
      </c>
      <c r="I96" s="624">
        <f t="shared" ca="1" si="13"/>
        <v>19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46290</v>
      </c>
      <c r="I97" s="624">
        <f t="shared" ca="1" si="13"/>
        <v>18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46290</v>
      </c>
      <c r="I98" s="624">
        <f t="shared" ca="1" si="13"/>
        <v>18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46286</v>
      </c>
      <c r="I99" s="624">
        <f t="shared" ca="1" si="13"/>
        <v>22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14</v>
      </c>
      <c r="G100" s="622">
        <f t="shared" si="9"/>
        <v>98</v>
      </c>
      <c r="H100" s="424">
        <v>46288</v>
      </c>
      <c r="I100" s="624">
        <f t="shared" ca="1" si="13"/>
        <v>20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98</v>
      </c>
      <c r="Z100" s="750">
        <f t="shared" si="11"/>
        <v>98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46290</v>
      </c>
      <c r="I101" s="624">
        <f t="shared" ca="1" si="13"/>
        <v>18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46290</v>
      </c>
      <c r="I102" s="624">
        <f t="shared" ca="1" si="13"/>
        <v>18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46287</v>
      </c>
      <c r="I103" s="624">
        <f t="shared" ca="1" si="13"/>
        <v>21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46288</v>
      </c>
      <c r="I104" s="624">
        <f t="shared" ca="1" si="13"/>
        <v>20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4"/>
        <v>0</v>
      </c>
      <c r="U104" s="631">
        <f t="shared" si="14"/>
        <v>182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46287</v>
      </c>
      <c r="I105" s="624">
        <f t="shared" ca="1" si="13"/>
        <v>21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4"/>
        <v>0</v>
      </c>
      <c r="U105" s="631">
        <f t="shared" si="14"/>
        <v>56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46290</v>
      </c>
      <c r="I106" s="624">
        <f t="shared" ca="1" si="13"/>
        <v>18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46288</v>
      </c>
      <c r="I107" s="624">
        <f t="shared" ca="1" si="13"/>
        <v>20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77</v>
      </c>
      <c r="X107" s="640">
        <f t="shared" si="14"/>
        <v>0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46289</v>
      </c>
      <c r="I108" s="624">
        <f t="shared" ca="1" si="13"/>
        <v>19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46290</v>
      </c>
      <c r="I109" s="624">
        <f t="shared" ca="1" si="13"/>
        <v>18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14"/>
        <v>0</v>
      </c>
      <c r="U109" s="631">
        <f t="shared" si="14"/>
        <v>56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0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46287</v>
      </c>
      <c r="I110" s="624">
        <f t="shared" ca="1" si="13"/>
        <v>21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46289</v>
      </c>
      <c r="I111" s="624">
        <f t="shared" ca="1" si="13"/>
        <v>19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46290</v>
      </c>
      <c r="I112" s="624">
        <f t="shared" ca="1" si="13"/>
        <v>18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46290</v>
      </c>
      <c r="I113" s="624">
        <f t="shared" ca="1" si="13"/>
        <v>18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46286</v>
      </c>
      <c r="I114" s="624">
        <f t="shared" ca="1" si="13"/>
        <v>22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46286</v>
      </c>
      <c r="I115" s="624">
        <f t="shared" ca="1" si="13"/>
        <v>22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46287</v>
      </c>
      <c r="I116" s="624">
        <f t="shared" ca="1" si="13"/>
        <v>21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46289</v>
      </c>
      <c r="I117" s="624">
        <f t="shared" ca="1" si="13"/>
        <v>19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46287</v>
      </c>
      <c r="I118" s="624">
        <f t="shared" ca="1" si="13"/>
        <v>21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46287</v>
      </c>
      <c r="I119" s="624">
        <f t="shared" ca="1" si="13"/>
        <v>21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46290</v>
      </c>
      <c r="I120" s="624">
        <f t="shared" ca="1" si="13"/>
        <v>18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46290</v>
      </c>
      <c r="I121" s="624">
        <f t="shared" ca="1" si="13"/>
        <v>18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46290</v>
      </c>
      <c r="I122" s="624">
        <f t="shared" ca="1" si="13"/>
        <v>18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0</v>
      </c>
      <c r="W122" s="640">
        <f t="shared" si="14"/>
        <v>42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46287</v>
      </c>
      <c r="I123" s="624">
        <f t="shared" ca="1" si="13"/>
        <v>21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46288</v>
      </c>
      <c r="I124" s="624">
        <f t="shared" ca="1" si="13"/>
        <v>20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46287</v>
      </c>
      <c r="I125" s="624">
        <f t="shared" ca="1" si="13"/>
        <v>21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46290</v>
      </c>
      <c r="I126" s="624">
        <f t="shared" ca="1" si="13"/>
        <v>18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46289</v>
      </c>
      <c r="I127" s="624">
        <f t="shared" ca="1" si="13"/>
        <v>19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46287</v>
      </c>
      <c r="I128" s="624">
        <f t="shared" ca="1" si="13"/>
        <v>21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46290</v>
      </c>
      <c r="I129" s="624">
        <f t="shared" ca="1" si="13"/>
        <v>18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46286</v>
      </c>
      <c r="I130" s="624">
        <f t="shared" ca="1" si="13"/>
        <v>22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46287</v>
      </c>
      <c r="I131" s="624">
        <f t="shared" ref="I131:I161" ca="1" si="20">+IF(A131=1,(+TODAY())-H131,"Sans objet")</f>
        <v>21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46288</v>
      </c>
      <c r="I132" s="624">
        <f t="shared" ca="1" si="20"/>
        <v>20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46288</v>
      </c>
      <c r="I133" s="624">
        <f t="shared" ca="1" si="20"/>
        <v>20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46290</v>
      </c>
      <c r="I134" s="674">
        <f t="shared" ca="1" si="20"/>
        <v>18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46287</v>
      </c>
      <c r="I135" s="624">
        <f t="shared" ca="1" si="20"/>
        <v>21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46286</v>
      </c>
      <c r="I136" s="624">
        <f t="shared" ca="1" si="20"/>
        <v>22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46287</v>
      </c>
      <c r="I137" s="624">
        <f t="shared" ca="1" si="20"/>
        <v>21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46287</v>
      </c>
      <c r="I138" s="624">
        <f t="shared" ca="1" si="20"/>
        <v>21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46288</v>
      </c>
      <c r="I139" s="624">
        <f t="shared" ca="1" si="20"/>
        <v>20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46289</v>
      </c>
      <c r="I140" s="624">
        <f t="shared" ca="1" si="20"/>
        <v>19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46287</v>
      </c>
      <c r="I142" s="624">
        <f t="shared" ca="1" si="20"/>
        <v>21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154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46286</v>
      </c>
      <c r="I143" s="624">
        <f t="shared" ca="1" si="20"/>
        <v>22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46287</v>
      </c>
      <c r="I144" s="624">
        <f t="shared" ca="1" si="20"/>
        <v>21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46288</v>
      </c>
      <c r="I145" s="624">
        <f t="shared" ca="1" si="20"/>
        <v>20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46290</v>
      </c>
      <c r="I146" s="624">
        <f t="shared" ca="1" si="20"/>
        <v>18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46287</v>
      </c>
      <c r="I147" s="624">
        <f t="shared" ca="1" si="20"/>
        <v>21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46289</v>
      </c>
      <c r="I148" s="624">
        <f t="shared" ca="1" si="20"/>
        <v>19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35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46289</v>
      </c>
      <c r="I149" s="624">
        <f t="shared" ca="1" si="20"/>
        <v>19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46290</v>
      </c>
      <c r="I151" s="624">
        <f t="shared" ca="1" si="20"/>
        <v>18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46290</v>
      </c>
      <c r="I152" s="624">
        <f t="shared" ca="1" si="20"/>
        <v>18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46290</v>
      </c>
      <c r="I153" s="624">
        <f t="shared" ca="1" si="20"/>
        <v>18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46290</v>
      </c>
      <c r="I154" s="624">
        <f t="shared" ca="1" si="20"/>
        <v>18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46288</v>
      </c>
      <c r="I155" s="624">
        <f t="shared" ca="1" si="20"/>
        <v>20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46287</v>
      </c>
      <c r="I156" s="624">
        <f t="shared" ca="1" si="20"/>
        <v>21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46288</v>
      </c>
      <c r="I157" s="624">
        <f t="shared" ca="1" si="20"/>
        <v>20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46287</v>
      </c>
      <c r="I158" s="624">
        <f t="shared" ca="1" si="20"/>
        <v>21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46287</v>
      </c>
      <c r="I159" s="624">
        <f t="shared" ca="1" si="20"/>
        <v>21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46289</v>
      </c>
      <c r="I160" s="624">
        <f t="shared" ca="1" si="20"/>
        <v>19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46290</v>
      </c>
      <c r="I161" s="624">
        <f t="shared" ca="1" si="20"/>
        <v>18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2946</v>
      </c>
      <c r="G165" s="456">
        <f>SUBTOTAL(9,G2:G164)</f>
        <v>20622</v>
      </c>
      <c r="H165" s="343"/>
      <c r="I165" s="806">
        <f ca="1">(SUBTOTAL(9,I2:I164))/A165</f>
        <v>21.596153846153847</v>
      </c>
      <c r="J165" s="345"/>
      <c r="K165" s="345"/>
      <c r="L165" s="345"/>
      <c r="M165" s="345"/>
      <c r="N165" s="346">
        <f>(SUBTOTAL(9,N2:N164))/S$175</f>
        <v>0.65</v>
      </c>
      <c r="O165" s="347">
        <f>(SUBTOTAL(9,O2:O164))/T$175</f>
        <v>0.71052631578947367</v>
      </c>
      <c r="P165" s="347">
        <f>(SUBTOTAL(9,P2:P164))/V$175</f>
        <v>0.62</v>
      </c>
      <c r="Q165" s="347">
        <f>(SUBTOTAL(9,Q2:Q164))/W$175</f>
        <v>0.64903846153846156</v>
      </c>
      <c r="R165" s="347">
        <f>(SUBTOTAL(9,R2:R164))/X$175</f>
        <v>0.49545454545454548</v>
      </c>
      <c r="S165" s="348">
        <f>(SUBTOTAL(9,S2:S164))/Y$175</f>
        <v>0.59183673469387754</v>
      </c>
      <c r="T165" s="457">
        <f t="shared" ref="T165:Y165" si="21">SUBTOTAL(9,T2:T164)</f>
        <v>5103</v>
      </c>
      <c r="U165" s="753">
        <f t="shared" si="21"/>
        <v>1326.5</v>
      </c>
      <c r="V165" s="753">
        <f t="shared" si="21"/>
        <v>1561</v>
      </c>
      <c r="W165" s="753">
        <f t="shared" si="21"/>
        <v>3857</v>
      </c>
      <c r="X165" s="753">
        <f t="shared" si="21"/>
        <v>4574.5</v>
      </c>
      <c r="Y165" s="754">
        <f t="shared" si="21"/>
        <v>4200</v>
      </c>
      <c r="Z165" s="751">
        <f>SUM(T165:Y165)</f>
        <v>20622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0.24745417515274948</v>
      </c>
      <c r="U166" s="808">
        <f>U165/G165</f>
        <v>6.4324507807196202E-2</v>
      </c>
      <c r="V166" s="808">
        <f>V165/G165</f>
        <v>7.5695858791581805E-2</v>
      </c>
      <c r="W166" s="808">
        <f>W165/G165</f>
        <v>0.18703326544467075</v>
      </c>
      <c r="X166" s="808">
        <f>X165/G165</f>
        <v>0.22182620502376102</v>
      </c>
      <c r="Y166" s="808">
        <f>Y165/G165</f>
        <v>0.20366598778004075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5103</v>
      </c>
      <c r="C169" s="360"/>
      <c r="D169" s="360"/>
      <c r="E169" s="407"/>
      <c r="F169" s="813">
        <f t="shared" ref="F169:F175" si="22">B169/$G$165</f>
        <v>0.24745417515274948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1</v>
      </c>
      <c r="T169" s="711">
        <f t="shared" si="23"/>
        <v>0</v>
      </c>
      <c r="U169" s="712">
        <f>+S169+T169</f>
        <v>1</v>
      </c>
      <c r="V169" s="712">
        <f t="shared" ref="V169:Y172" si="24">+SUMIF(P$2:P$164,$R169,$A$2:$A$164)</f>
        <v>2</v>
      </c>
      <c r="W169" s="712">
        <f t="shared" si="24"/>
        <v>6</v>
      </c>
      <c r="X169" s="712">
        <f t="shared" si="24"/>
        <v>11</v>
      </c>
      <c r="Y169" s="712">
        <f t="shared" si="24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1326.5</v>
      </c>
      <c r="C170" s="369"/>
      <c r="D170" s="369"/>
      <c r="E170" s="408"/>
      <c r="F170" s="816">
        <f t="shared" si="22"/>
        <v>6.4324507807196202E-2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37</v>
      </c>
      <c r="T170" s="711">
        <f t="shared" si="23"/>
        <v>11</v>
      </c>
      <c r="U170" s="712">
        <f>+S170+T170</f>
        <v>48</v>
      </c>
      <c r="V170" s="712">
        <f t="shared" si="24"/>
        <v>16</v>
      </c>
      <c r="W170" s="712">
        <f t="shared" si="24"/>
        <v>31</v>
      </c>
      <c r="X170" s="712">
        <f t="shared" si="24"/>
        <v>39</v>
      </c>
      <c r="Y170" s="712">
        <f t="shared" si="24"/>
        <v>37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6429.5</v>
      </c>
      <c r="C171" s="360"/>
      <c r="D171" s="360"/>
      <c r="E171" s="407"/>
      <c r="F171" s="699">
        <f t="shared" si="22"/>
        <v>0.31177868295994571</v>
      </c>
      <c r="G171" s="700">
        <f>+F171-U176</f>
        <v>-4.2951046769784007E-2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7</v>
      </c>
      <c r="T171" s="711">
        <f t="shared" si="23"/>
        <v>0</v>
      </c>
      <c r="U171" s="712">
        <f>+S171+T171</f>
        <v>7</v>
      </c>
      <c r="V171" s="712">
        <f t="shared" si="24"/>
        <v>0</v>
      </c>
      <c r="W171" s="712">
        <f t="shared" si="24"/>
        <v>1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1561</v>
      </c>
      <c r="C172" s="360"/>
      <c r="D172" s="360"/>
      <c r="E172" s="407"/>
      <c r="F172" s="699">
        <f t="shared" si="22"/>
        <v>7.5695858791581805E-2</v>
      </c>
      <c r="G172" s="700">
        <f>+F172-V176</f>
        <v>-2.9033870938147924E-2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15</v>
      </c>
      <c r="T172" s="711">
        <f t="shared" si="23"/>
        <v>8</v>
      </c>
      <c r="U172" s="712">
        <f>+S172+T172</f>
        <v>23</v>
      </c>
      <c r="V172" s="712">
        <f t="shared" si="24"/>
        <v>7</v>
      </c>
      <c r="W172" s="712">
        <f t="shared" si="24"/>
        <v>14</v>
      </c>
      <c r="X172" s="712">
        <f t="shared" si="24"/>
        <v>5</v>
      </c>
      <c r="Y172" s="712">
        <f t="shared" si="24"/>
        <v>10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3857</v>
      </c>
      <c r="C173" s="360"/>
      <c r="D173" s="360"/>
      <c r="E173" s="407"/>
      <c r="F173" s="699">
        <f t="shared" si="22"/>
        <v>0.18703326544467075</v>
      </c>
      <c r="G173" s="700">
        <f>+F173-W176</f>
        <v>-4.1007275095869794E-2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0.65</v>
      </c>
      <c r="T173" s="715">
        <f t="shared" si="25"/>
        <v>0.71052631578947367</v>
      </c>
      <c r="U173" s="716">
        <f t="shared" si="25"/>
        <v>0.66455696202531644</v>
      </c>
      <c r="V173" s="716">
        <f t="shared" si="25"/>
        <v>0.62</v>
      </c>
      <c r="W173" s="716">
        <f t="shared" si="25"/>
        <v>0.61057692307692313</v>
      </c>
      <c r="X173" s="716">
        <f t="shared" si="25"/>
        <v>0.49545454545454548</v>
      </c>
      <c r="Y173" s="716">
        <f t="shared" si="25"/>
        <v>0.59183673469387754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4574.5</v>
      </c>
      <c r="C174" s="360"/>
      <c r="D174" s="360"/>
      <c r="E174" s="407"/>
      <c r="F174" s="699">
        <f t="shared" si="22"/>
        <v>0.22182620502376102</v>
      </c>
      <c r="G174" s="700">
        <f>+F174-X176</f>
        <v>3.7704583402139391E-2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0.65</v>
      </c>
      <c r="T174" s="694">
        <f>+O165</f>
        <v>0.71052631578947367</v>
      </c>
      <c r="U174" s="717">
        <f>+(S174*S175+T174*T175)/U175</f>
        <v>0.66455696202531644</v>
      </c>
      <c r="V174" s="717">
        <f>+P165</f>
        <v>0.62</v>
      </c>
      <c r="W174" s="717">
        <f>+Q165</f>
        <v>0.64903846153846156</v>
      </c>
      <c r="X174" s="717">
        <f>+R165</f>
        <v>0.49545454545454548</v>
      </c>
      <c r="Y174" s="717">
        <f>+S165</f>
        <v>0.59183673469387754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4200</v>
      </c>
      <c r="C175" s="360"/>
      <c r="D175" s="360"/>
      <c r="E175" s="407"/>
      <c r="F175" s="699">
        <f t="shared" si="22"/>
        <v>0.20366598778004075</v>
      </c>
      <c r="G175" s="700">
        <f>+F175-Y176</f>
        <v>7.720041834094804E-3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60</v>
      </c>
      <c r="T175" s="719">
        <f t="shared" si="26"/>
        <v>19</v>
      </c>
      <c r="U175" s="720">
        <f t="shared" si="26"/>
        <v>79</v>
      </c>
      <c r="V175" s="719">
        <f t="shared" si="26"/>
        <v>25</v>
      </c>
      <c r="W175" s="719">
        <f t="shared" si="26"/>
        <v>52</v>
      </c>
      <c r="X175" s="719">
        <f t="shared" si="26"/>
        <v>55</v>
      </c>
      <c r="Y175" s="719">
        <f t="shared" si="26"/>
        <v>49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20622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0.26351351351351349</v>
      </c>
      <c r="T176" s="696">
        <f>+(T174*T175)/$Q$175</f>
        <v>9.1216216216216214E-2</v>
      </c>
      <c r="U176" s="699">
        <f>+T176+S176</f>
        <v>0.35472972972972971</v>
      </c>
      <c r="V176" s="699">
        <f>+(V174*V175)/$Q$175</f>
        <v>0.10472972972972973</v>
      </c>
      <c r="W176" s="699">
        <f>+(W174*W175)/$Q$175</f>
        <v>0.22804054054054054</v>
      </c>
      <c r="X176" s="699">
        <f>+(X174*X175)/$Q$175</f>
        <v>0.18412162162162163</v>
      </c>
      <c r="Y176" s="699">
        <f>+(Y174*Y175)/$Q$175</f>
        <v>0.19594594594594594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0.53378378378378377</v>
      </c>
      <c r="V177" s="781">
        <f>+V175/$Q$175</f>
        <v>0.16891891891891891</v>
      </c>
      <c r="W177" s="781">
        <f>+W175/$Q$175</f>
        <v>0.35135135135135137</v>
      </c>
      <c r="X177" s="781">
        <f>+X175/$Q$175</f>
        <v>0.3716216216216216</v>
      </c>
      <c r="Y177" s="781">
        <f>+Y175/$Q$175</f>
        <v>0.33108108108108109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89" priority="1" operator="lessThan">
      <formula>7</formula>
    </cfRule>
    <cfRule type="cellIs" dxfId="88" priority="2" operator="between">
      <formula>14</formula>
      <formula>7</formula>
    </cfRule>
    <cfRule type="cellIs" dxfId="87" priority="3" operator="greaterThan">
      <formula>14</formula>
    </cfRule>
  </conditionalFormatting>
  <conditionalFormatting sqref="I165">
    <cfRule type="cellIs" dxfId="86" priority="4" operator="lessThan">
      <formula>7</formula>
    </cfRule>
    <cfRule type="cellIs" dxfId="85" priority="5" operator="between">
      <formula>14</formula>
      <formula>7</formula>
    </cfRule>
    <cfRule type="cellIs" dxfId="8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93AA-18A6-4AE6-9C69-B9F8CE01F973}">
  <dimension ref="A1:BW180"/>
  <sheetViews>
    <sheetView zoomScale="85" zoomScaleNormal="85" workbookViewId="0">
      <pane xSplit="8" topLeftCell="I1" activePane="topRight" state="frozen"/>
      <selection activeCell="AH25" sqref="AH25"/>
      <selection pane="topRight" activeCell="M167" sqref="M167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11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46296</v>
      </c>
      <c r="I3" s="624">
        <f t="shared" ca="1" si="2"/>
        <v>12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12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14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46295</v>
      </c>
      <c r="I6" s="624">
        <f t="shared" ca="1" si="2"/>
        <v>13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13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14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46297</v>
      </c>
      <c r="I9" s="624">
        <f t="shared" ca="1" si="2"/>
        <v>11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46297</v>
      </c>
      <c r="I10" s="624">
        <f t="shared" ca="1" si="2"/>
        <v>11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14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46295</v>
      </c>
      <c r="I12" s="624">
        <f t="shared" ca="1" si="2"/>
        <v>13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46293</v>
      </c>
      <c r="I13" s="624">
        <f t="shared" ca="1" si="2"/>
        <v>15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14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46296</v>
      </c>
      <c r="I15" s="624">
        <f t="shared" ca="1" si="2"/>
        <v>12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46297</v>
      </c>
      <c r="I16" s="624">
        <f t="shared" ca="1" si="2"/>
        <v>11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46296</v>
      </c>
      <c r="I17" s="624">
        <f t="shared" ca="1" si="2"/>
        <v>12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46294</v>
      </c>
      <c r="I18" s="624">
        <f t="shared" ca="1" si="2"/>
        <v>14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46293</v>
      </c>
      <c r="I19" s="624">
        <f t="shared" ca="1" si="2"/>
        <v>15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46296</v>
      </c>
      <c r="I20" s="624">
        <f t="shared" ca="1" si="2"/>
        <v>12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46293</v>
      </c>
      <c r="I21" s="624">
        <f t="shared" ca="1" si="2"/>
        <v>15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13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13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14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46294</v>
      </c>
      <c r="I25" s="624">
        <f t="shared" ca="1" si="2"/>
        <v>14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46295</v>
      </c>
      <c r="I27" s="624">
        <f t="shared" ca="1" si="2"/>
        <v>13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13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46296</v>
      </c>
      <c r="I29" s="624">
        <f t="shared" ca="1" si="2"/>
        <v>12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46296</v>
      </c>
      <c r="I30" s="624">
        <f t="shared" ca="1" si="2"/>
        <v>12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46295</v>
      </c>
      <c r="I31" s="624">
        <f t="shared" ca="1" si="2"/>
        <v>13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15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46297</v>
      </c>
      <c r="I33" s="624">
        <f t="shared" ca="1" si="2"/>
        <v>11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46297</v>
      </c>
      <c r="I34" s="624">
        <f t="shared" ca="1" si="2"/>
        <v>11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15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46294</v>
      </c>
      <c r="I36" s="624">
        <f t="shared" ca="1" si="2"/>
        <v>14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46297</v>
      </c>
      <c r="I37" s="624">
        <f t="shared" ca="1" si="2"/>
        <v>11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46295</v>
      </c>
      <c r="I38" s="624">
        <f t="shared" ca="1" si="2"/>
        <v>13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12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14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46296</v>
      </c>
      <c r="I41" s="624">
        <f t="shared" ca="1" si="2"/>
        <v>12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46296</v>
      </c>
      <c r="I42" s="624">
        <f t="shared" ca="1" si="2"/>
        <v>12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46296</v>
      </c>
      <c r="I43" s="624">
        <f t="shared" ca="1" si="2"/>
        <v>12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14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13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46294</v>
      </c>
      <c r="I46" s="624">
        <f t="shared" ca="1" si="2"/>
        <v>14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/>
      <c r="Q46" s="471"/>
      <c r="R46" s="471">
        <v>0.5</v>
      </c>
      <c r="S46" s="472">
        <v>0.5</v>
      </c>
      <c r="T46" s="630">
        <f t="shared" si="7"/>
        <v>0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154</v>
      </c>
      <c r="Y46" s="745">
        <f t="shared" si="7"/>
        <v>154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46294</v>
      </c>
      <c r="I48" s="624">
        <f t="shared" ca="1" si="2"/>
        <v>14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12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14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13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13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175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46297</v>
      </c>
      <c r="I54" s="624">
        <f t="shared" ca="1" si="2"/>
        <v>11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31.5</v>
      </c>
      <c r="X54" s="640">
        <f t="shared" si="7"/>
        <v>0</v>
      </c>
      <c r="Y54" s="745">
        <f t="shared" si="7"/>
        <v>31.5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12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46297</v>
      </c>
      <c r="I56" s="624">
        <f t="shared" ca="1" si="2"/>
        <v>11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0.25</v>
      </c>
      <c r="O56" s="471">
        <v>0.5</v>
      </c>
      <c r="P56" s="471"/>
      <c r="Q56" s="471"/>
      <c r="R56" s="471"/>
      <c r="S56" s="472">
        <v>0.25</v>
      </c>
      <c r="T56" s="630">
        <f t="shared" si="7"/>
        <v>63</v>
      </c>
      <c r="U56" s="631">
        <f t="shared" si="7"/>
        <v>126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63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46293</v>
      </c>
      <c r="I57" s="624">
        <f t="shared" ca="1" si="2"/>
        <v>15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46295</v>
      </c>
      <c r="I58" s="624">
        <f t="shared" ca="1" si="2"/>
        <v>13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46295</v>
      </c>
      <c r="I59" s="624">
        <f t="shared" ca="1" si="2"/>
        <v>13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46296</v>
      </c>
      <c r="I60" s="624">
        <f t="shared" ca="1" si="2"/>
        <v>12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46295</v>
      </c>
      <c r="I61" s="624">
        <f t="shared" ca="1" si="2"/>
        <v>13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46295</v>
      </c>
      <c r="I62" s="624">
        <f t="shared" ca="1" si="2"/>
        <v>13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46295</v>
      </c>
      <c r="I63" s="624">
        <f t="shared" ca="1" si="2"/>
        <v>13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46295</v>
      </c>
      <c r="I64" s="624">
        <f t="shared" ca="1" si="2"/>
        <v>13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46297</v>
      </c>
      <c r="I65" s="624">
        <f t="shared" ca="1" si="2"/>
        <v>11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/>
      <c r="S65" s="472">
        <v>1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168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46296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46297</v>
      </c>
      <c r="I67" s="624">
        <f t="shared" ref="I67:I130" ca="1" si="13">+IF(A67=1,(+TODAY())-H67,"Sans objet")</f>
        <v>11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12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46297</v>
      </c>
      <c r="I69" s="624">
        <f t="shared" ca="1" si="13"/>
        <v>11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12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46294</v>
      </c>
      <c r="I71" s="624">
        <f t="shared" ca="1" si="13"/>
        <v>14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46295</v>
      </c>
      <c r="I72" s="624">
        <f t="shared" ca="1" si="13"/>
        <v>13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>
        <v>0.5</v>
      </c>
      <c r="Q72" s="471"/>
      <c r="R72" s="471"/>
      <c r="S72" s="472"/>
      <c r="T72" s="630">
        <f t="shared" si="10"/>
        <v>77</v>
      </c>
      <c r="U72" s="631">
        <f t="shared" si="10"/>
        <v>0</v>
      </c>
      <c r="V72" s="631">
        <f t="shared" si="10"/>
        <v>77</v>
      </c>
      <c r="W72" s="640">
        <f t="shared" si="10"/>
        <v>0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12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46296</v>
      </c>
      <c r="I74" s="624">
        <f t="shared" ca="1" si="13"/>
        <v>12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46296</v>
      </c>
      <c r="I75" s="624">
        <f t="shared" ca="1" si="13"/>
        <v>12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46296</v>
      </c>
      <c r="I76" s="624">
        <f t="shared" ca="1" si="13"/>
        <v>12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46296</v>
      </c>
      <c r="I77" s="624">
        <f t="shared" ca="1" si="13"/>
        <v>12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175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46293</v>
      </c>
      <c r="I79" s="624">
        <f t="shared" ca="1" si="13"/>
        <v>15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13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46295</v>
      </c>
      <c r="I81" s="624">
        <f t="shared" ca="1" si="13"/>
        <v>13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/>
      <c r="R81" s="471"/>
      <c r="S81" s="472">
        <v>0.5</v>
      </c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42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46296</v>
      </c>
      <c r="I82" s="624">
        <f t="shared" ca="1" si="13"/>
        <v>12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46297</v>
      </c>
      <c r="I83" s="624">
        <f t="shared" ca="1" si="13"/>
        <v>11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1</v>
      </c>
      <c r="R83" s="471"/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210</v>
      </c>
      <c r="X83" s="640">
        <f t="shared" si="10"/>
        <v>0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12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11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11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11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15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46293</v>
      </c>
      <c r="I89" s="624">
        <f t="shared" ca="1" si="13"/>
        <v>15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11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46294</v>
      </c>
      <c r="I91" s="624">
        <f t="shared" ca="1" si="13"/>
        <v>14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14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22</v>
      </c>
      <c r="G93" s="622">
        <f t="shared" si="9"/>
        <v>154</v>
      </c>
      <c r="H93" s="424">
        <v>46295</v>
      </c>
      <c r="I93" s="624">
        <f t="shared" ca="1" si="13"/>
        <v>13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1</v>
      </c>
      <c r="O93" s="471"/>
      <c r="P93" s="471"/>
      <c r="Q93" s="471"/>
      <c r="R93" s="471"/>
      <c r="S93" s="472"/>
      <c r="T93" s="630">
        <f t="shared" si="10"/>
        <v>154</v>
      </c>
      <c r="U93" s="631">
        <f t="shared" si="10"/>
        <v>0</v>
      </c>
      <c r="V93" s="631">
        <f t="shared" si="10"/>
        <v>0</v>
      </c>
      <c r="W93" s="640">
        <f t="shared" si="10"/>
        <v>0</v>
      </c>
      <c r="X93" s="640">
        <f t="shared" si="10"/>
        <v>0</v>
      </c>
      <c r="Y93" s="745">
        <f t="shared" si="10"/>
        <v>0</v>
      </c>
      <c r="Z93" s="750">
        <f t="shared" si="11"/>
        <v>154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14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46295</v>
      </c>
      <c r="I95" s="624">
        <f t="shared" ca="1" si="13"/>
        <v>13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46293</v>
      </c>
      <c r="I96" s="624">
        <f t="shared" ca="1" si="13"/>
        <v>15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46296</v>
      </c>
      <c r="I97" s="624">
        <f t="shared" ca="1" si="13"/>
        <v>12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14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46294</v>
      </c>
      <c r="I99" s="624">
        <f t="shared" ca="1" si="13"/>
        <v>14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14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46294</v>
      </c>
      <c r="I101" s="624">
        <f t="shared" ca="1" si="13"/>
        <v>14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/>
      <c r="P101" s="471"/>
      <c r="Q101" s="471"/>
      <c r="R101" s="471">
        <v>1</v>
      </c>
      <c r="S101" s="472"/>
      <c r="T101" s="630">
        <f t="shared" si="14"/>
        <v>0</v>
      </c>
      <c r="U101" s="631">
        <f t="shared" si="14"/>
        <v>0</v>
      </c>
      <c r="V101" s="631">
        <f t="shared" si="14"/>
        <v>0</v>
      </c>
      <c r="W101" s="640">
        <f t="shared" si="14"/>
        <v>0</v>
      </c>
      <c r="X101" s="640">
        <f t="shared" si="14"/>
        <v>336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14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46293</v>
      </c>
      <c r="I103" s="624">
        <f t="shared" ca="1" si="13"/>
        <v>15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13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46294</v>
      </c>
      <c r="I105" s="624">
        <f t="shared" ca="1" si="13"/>
        <v>14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46295</v>
      </c>
      <c r="I106" s="624">
        <f t="shared" ca="1" si="13"/>
        <v>13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14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46296</v>
      </c>
      <c r="I108" s="624">
        <f t="shared" ca="1" si="13"/>
        <v>12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14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46294</v>
      </c>
      <c r="I110" s="624">
        <f t="shared" ca="1" si="13"/>
        <v>14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12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46295</v>
      </c>
      <c r="I112" s="624">
        <f t="shared" ca="1" si="13"/>
        <v>13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46294</v>
      </c>
      <c r="I113" s="624">
        <f t="shared" ca="1" si="13"/>
        <v>14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15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46293</v>
      </c>
      <c r="I115" s="624">
        <f t="shared" ca="1" si="13"/>
        <v>15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46293</v>
      </c>
      <c r="I116" s="624">
        <f t="shared" ca="1" si="13"/>
        <v>15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46296</v>
      </c>
      <c r="I117" s="624">
        <f t="shared" ca="1" si="13"/>
        <v>12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11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11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46295</v>
      </c>
      <c r="I120" s="624">
        <f t="shared" ca="1" si="13"/>
        <v>13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/>
      <c r="P120" s="471">
        <v>0.5</v>
      </c>
      <c r="Q120" s="471">
        <v>0.5</v>
      </c>
      <c r="R120" s="471"/>
      <c r="S120" s="472"/>
      <c r="T120" s="630">
        <f t="shared" si="14"/>
        <v>0</v>
      </c>
      <c r="U120" s="631">
        <f t="shared" si="14"/>
        <v>0</v>
      </c>
      <c r="V120" s="631">
        <f t="shared" si="14"/>
        <v>84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46295</v>
      </c>
      <c r="I121" s="624">
        <f t="shared" ca="1" si="13"/>
        <v>13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/>
      <c r="P121" s="471"/>
      <c r="Q121" s="471"/>
      <c r="R121" s="471"/>
      <c r="S121" s="472">
        <v>0.5</v>
      </c>
      <c r="T121" s="630">
        <f t="shared" si="14"/>
        <v>77</v>
      </c>
      <c r="U121" s="631">
        <f t="shared" si="14"/>
        <v>0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77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46295</v>
      </c>
      <c r="I122" s="624">
        <f t="shared" ca="1" si="13"/>
        <v>13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/>
      <c r="S122" s="472">
        <v>0.5</v>
      </c>
      <c r="T122" s="630">
        <f t="shared" si="14"/>
        <v>49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49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46294</v>
      </c>
      <c r="I123" s="624">
        <f t="shared" ca="1" si="13"/>
        <v>14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13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46293</v>
      </c>
      <c r="I125" s="624">
        <f t="shared" ca="1" si="13"/>
        <v>15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14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12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46293</v>
      </c>
      <c r="I128" s="624">
        <f t="shared" ca="1" si="13"/>
        <v>15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46294</v>
      </c>
      <c r="I129" s="624">
        <f t="shared" ca="1" si="13"/>
        <v>14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46293</v>
      </c>
      <c r="I130" s="624">
        <f t="shared" ca="1" si="13"/>
        <v>15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1" ca="1" si="20">+IF(A131=1,(+TODAY())-H131,"Sans objet")</f>
        <v>11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14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46295</v>
      </c>
      <c r="I133" s="624">
        <f t="shared" ca="1" si="20"/>
        <v>13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14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46293</v>
      </c>
      <c r="I135" s="624">
        <f t="shared" ca="1" si="20"/>
        <v>15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46297</v>
      </c>
      <c r="I136" s="624">
        <f t="shared" ca="1" si="20"/>
        <v>11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46293</v>
      </c>
      <c r="I137" s="624">
        <f t="shared" ca="1" si="20"/>
        <v>15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46293</v>
      </c>
      <c r="I138" s="624">
        <f t="shared" ca="1" si="20"/>
        <v>15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13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12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46294</v>
      </c>
      <c r="I142" s="624">
        <f t="shared" ca="1" si="20"/>
        <v>14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0.5</v>
      </c>
      <c r="R142" s="676"/>
      <c r="S142" s="677">
        <v>0.5</v>
      </c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77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46294</v>
      </c>
      <c r="I143" s="624">
        <f t="shared" ca="1" si="20"/>
        <v>14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46296</v>
      </c>
      <c r="I144" s="624">
        <f t="shared" ca="1" si="20"/>
        <v>12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14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46297</v>
      </c>
      <c r="I146" s="624">
        <f t="shared" ca="1" si="20"/>
        <v>11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11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46295</v>
      </c>
      <c r="I148" s="624">
        <f t="shared" ca="1" si="20"/>
        <v>13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1</v>
      </c>
      <c r="P148" s="471"/>
      <c r="Q148" s="471"/>
      <c r="R148" s="471"/>
      <c r="S148" s="472"/>
      <c r="T148" s="630">
        <f t="shared" si="17"/>
        <v>0</v>
      </c>
      <c r="U148" s="631">
        <f t="shared" si="17"/>
        <v>70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46295</v>
      </c>
      <c r="I149" s="624">
        <f t="shared" ca="1" si="20"/>
        <v>13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46297</v>
      </c>
      <c r="I151" s="624">
        <f t="shared" ca="1" si="20"/>
        <v>11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46297</v>
      </c>
      <c r="I152" s="624">
        <f t="shared" ca="1" si="20"/>
        <v>11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46296</v>
      </c>
      <c r="I153" s="624">
        <f t="shared" ca="1" si="20"/>
        <v>12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46294</v>
      </c>
      <c r="I154" s="624">
        <f t="shared" ca="1" si="20"/>
        <v>14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13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46294</v>
      </c>
      <c r="I156" s="624">
        <f t="shared" ca="1" si="20"/>
        <v>14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13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46294</v>
      </c>
      <c r="I159" s="624">
        <f t="shared" ca="1" si="20"/>
        <v>14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46295</v>
      </c>
      <c r="I160" s="624">
        <f t="shared" ca="1" si="20"/>
        <v>13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14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ref="G162:G163" si="21">F162*7</f>
        <v>168</v>
      </c>
      <c r="H162" s="623">
        <v>46297</v>
      </c>
      <c r="I162" s="624">
        <f t="shared" ref="I162:I163" ca="1" si="22">+IF(A162=1,(+TODAY())-H162,"Sans objet")</f>
        <v>11</v>
      </c>
      <c r="J162" s="625">
        <v>3</v>
      </c>
      <c r="K162" s="850"/>
      <c r="L162" s="850"/>
      <c r="M162" s="791" t="str">
        <f>VLOOKUP(J162,Secteurs!$A$2:$C$4,3)</f>
        <v>Armel SOKAMBA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ref="T162:T163" si="23">+$G162*N162</f>
        <v>84</v>
      </c>
      <c r="U162" s="631">
        <f t="shared" ref="U162:U163" si="24">+$G162*O162</f>
        <v>0</v>
      </c>
      <c r="V162" s="631">
        <f t="shared" ref="V162:V163" si="25">+$G162*P162</f>
        <v>0</v>
      </c>
      <c r="W162" s="678">
        <f t="shared" ref="W162:W163" si="26">+$G162*Q162</f>
        <v>42</v>
      </c>
      <c r="X162" s="640">
        <f t="shared" ref="X162:X163" si="27">+$G162*R162</f>
        <v>42</v>
      </c>
      <c r="Y162" s="745">
        <f t="shared" ref="Y162:Y163" si="28">+$G162*S162</f>
        <v>0</v>
      </c>
      <c r="Z162" s="750">
        <f t="shared" ref="Z162:Z163" si="29">SUM(T162:Y162)</f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21"/>
        <v>28</v>
      </c>
      <c r="H163" s="623">
        <v>46294</v>
      </c>
      <c r="I163" s="624">
        <f t="shared" ca="1" si="22"/>
        <v>14</v>
      </c>
      <c r="J163" s="625">
        <v>3</v>
      </c>
      <c r="K163" s="850"/>
      <c r="L163" s="850"/>
      <c r="M163" s="791" t="str">
        <f>VLOOKUP(J163,Secteurs!$A$2:$C$4,3)</f>
        <v>Armel SOKAMBA</v>
      </c>
      <c r="N163" s="675"/>
      <c r="O163" s="676"/>
      <c r="P163" s="676">
        <v>1</v>
      </c>
      <c r="Q163" s="676"/>
      <c r="R163" s="676"/>
      <c r="S163" s="677"/>
      <c r="T163" s="752">
        <f t="shared" si="23"/>
        <v>0</v>
      </c>
      <c r="U163" s="631">
        <f t="shared" si="24"/>
        <v>0</v>
      </c>
      <c r="V163" s="631">
        <f t="shared" si="25"/>
        <v>28</v>
      </c>
      <c r="W163" s="678">
        <f t="shared" si="26"/>
        <v>0</v>
      </c>
      <c r="X163" s="640">
        <f t="shared" si="27"/>
        <v>0</v>
      </c>
      <c r="Y163" s="745">
        <f t="shared" si="28"/>
        <v>0</v>
      </c>
      <c r="Z163" s="750">
        <f t="shared" si="29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2981</v>
      </c>
      <c r="G165" s="456">
        <f>SUBTOTAL(9,G2:G164)</f>
        <v>20867</v>
      </c>
      <c r="H165" s="343"/>
      <c r="I165" s="806">
        <f ca="1">(SUBTOTAL(9,I2:I164))/A165</f>
        <v>14.97452229299363</v>
      </c>
      <c r="J165" s="345"/>
      <c r="K165" s="345"/>
      <c r="L165" s="345"/>
      <c r="M165" s="345"/>
      <c r="N165" s="346">
        <f>(SUBTOTAL(9,N2:N164))/S$175</f>
        <v>0.62692307692307692</v>
      </c>
      <c r="O165" s="347">
        <f>(SUBTOTAL(9,O2:O164))/T$175</f>
        <v>0.80769230769230771</v>
      </c>
      <c r="P165" s="347">
        <f>(SUBTOTAL(9,P2:P164))/V$175</f>
        <v>0.66666666666666663</v>
      </c>
      <c r="Q165" s="347">
        <f>(SUBTOTAL(9,Q2:Q164))/W$175</f>
        <v>0.63265306122448983</v>
      </c>
      <c r="R165" s="347">
        <f>(SUBTOTAL(9,R2:R164))/X$175</f>
        <v>0.53017241379310343</v>
      </c>
      <c r="S165" s="348">
        <f>(SUBTOTAL(9,S2:S164))/Y$175</f>
        <v>0.61403508771929827</v>
      </c>
      <c r="T165" s="457">
        <f t="shared" ref="T165:Y165" si="30">SUBTOTAL(9,T2:T164)</f>
        <v>5225.5</v>
      </c>
      <c r="U165" s="753">
        <f t="shared" si="30"/>
        <v>966</v>
      </c>
      <c r="V165" s="753">
        <f t="shared" si="30"/>
        <v>1067.5</v>
      </c>
      <c r="W165" s="753">
        <f t="shared" si="30"/>
        <v>3514</v>
      </c>
      <c r="X165" s="753">
        <f t="shared" si="30"/>
        <v>5159</v>
      </c>
      <c r="Y165" s="754">
        <f t="shared" si="30"/>
        <v>4935</v>
      </c>
      <c r="Z165" s="751">
        <f>SUM(T165:Y165)</f>
        <v>20867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0.25041932237504194</v>
      </c>
      <c r="U166" s="808">
        <f>U165/G165</f>
        <v>4.6293190204629318E-2</v>
      </c>
      <c r="V166" s="808">
        <f>V165/G165</f>
        <v>5.1157329755115735E-2</v>
      </c>
      <c r="W166" s="808">
        <f>W165/G165</f>
        <v>0.16839986581683999</v>
      </c>
      <c r="X166" s="808">
        <f>X165/G165</f>
        <v>0.24723247232472326</v>
      </c>
      <c r="Y166" s="808">
        <f>Y165/G165</f>
        <v>0.23649781952364979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5225.5</v>
      </c>
      <c r="C169" s="360"/>
      <c r="D169" s="360"/>
      <c r="E169" s="407"/>
      <c r="F169" s="813">
        <f t="shared" ref="F169:F175" si="31">B169/$G$165</f>
        <v>0.25041932237504194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2">+SUMIF(N$2:N$164,$R169,$A$2:$A$164)</f>
        <v>3</v>
      </c>
      <c r="T169" s="711">
        <f t="shared" si="32"/>
        <v>0</v>
      </c>
      <c r="U169" s="712">
        <f>+S169+T169</f>
        <v>3</v>
      </c>
      <c r="V169" s="712">
        <f t="shared" ref="V169:Y172" si="33">+SUMIF(P$2:P$164,$R169,$A$2:$A$164)</f>
        <v>0</v>
      </c>
      <c r="W169" s="712">
        <f t="shared" si="33"/>
        <v>6</v>
      </c>
      <c r="X169" s="712">
        <f t="shared" si="33"/>
        <v>9</v>
      </c>
      <c r="Y169" s="712">
        <f t="shared" si="33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966</v>
      </c>
      <c r="C170" s="369"/>
      <c r="D170" s="369"/>
      <c r="E170" s="408"/>
      <c r="F170" s="816">
        <f t="shared" si="31"/>
        <v>4.6293190204629318E-2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2"/>
        <v>41</v>
      </c>
      <c r="T170" s="711">
        <f t="shared" si="32"/>
        <v>7</v>
      </c>
      <c r="U170" s="712">
        <f>+S170+T170</f>
        <v>48</v>
      </c>
      <c r="V170" s="712">
        <f t="shared" si="33"/>
        <v>12</v>
      </c>
      <c r="W170" s="712">
        <f t="shared" si="33"/>
        <v>31</v>
      </c>
      <c r="X170" s="712">
        <f t="shared" si="33"/>
        <v>41</v>
      </c>
      <c r="Y170" s="712">
        <f t="shared" si="33"/>
        <v>41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6191.5</v>
      </c>
      <c r="C171" s="360"/>
      <c r="D171" s="360"/>
      <c r="E171" s="407"/>
      <c r="F171" s="699">
        <f t="shared" si="31"/>
        <v>0.29671251257967124</v>
      </c>
      <c r="G171" s="700">
        <f>+F171-U176</f>
        <v>-4.9571271204112533E-2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2"/>
        <v>6</v>
      </c>
      <c r="T171" s="711">
        <f t="shared" si="32"/>
        <v>0</v>
      </c>
      <c r="U171" s="712">
        <f>+S171+T171</f>
        <v>6</v>
      </c>
      <c r="V171" s="712">
        <f t="shared" si="33"/>
        <v>0</v>
      </c>
      <c r="W171" s="712">
        <f t="shared" si="33"/>
        <v>0</v>
      </c>
      <c r="X171" s="712">
        <f t="shared" si="33"/>
        <v>0</v>
      </c>
      <c r="Y171" s="712">
        <f t="shared" si="33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1067.5</v>
      </c>
      <c r="C172" s="360"/>
      <c r="D172" s="360"/>
      <c r="E172" s="407"/>
      <c r="F172" s="699">
        <f t="shared" si="31"/>
        <v>5.1157329755115735E-2</v>
      </c>
      <c r="G172" s="700">
        <f>+F172-V176</f>
        <v>-2.992375132596535E-2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2"/>
        <v>15</v>
      </c>
      <c r="T172" s="711">
        <f t="shared" si="32"/>
        <v>6</v>
      </c>
      <c r="U172" s="712">
        <f>+S172+T172</f>
        <v>21</v>
      </c>
      <c r="V172" s="712">
        <f t="shared" si="33"/>
        <v>6</v>
      </c>
      <c r="W172" s="712">
        <f t="shared" si="33"/>
        <v>12</v>
      </c>
      <c r="X172" s="712">
        <f t="shared" si="33"/>
        <v>8</v>
      </c>
      <c r="Y172" s="712">
        <f t="shared" si="33"/>
        <v>14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3514</v>
      </c>
      <c r="C173" s="360"/>
      <c r="D173" s="360"/>
      <c r="E173" s="407"/>
      <c r="F173" s="699">
        <f t="shared" si="31"/>
        <v>0.16839986581683999</v>
      </c>
      <c r="G173" s="700">
        <f>+F173-W176</f>
        <v>-4.1059593642619463E-2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4">+SUMPRODUCT($R$169:$R$172,S169:S172)/S175</f>
        <v>0.62692307692307692</v>
      </c>
      <c r="T173" s="715">
        <f t="shared" si="34"/>
        <v>0.73076923076923073</v>
      </c>
      <c r="U173" s="716">
        <f t="shared" si="34"/>
        <v>0.64423076923076927</v>
      </c>
      <c r="V173" s="716">
        <f t="shared" si="34"/>
        <v>0.66666666666666663</v>
      </c>
      <c r="W173" s="716">
        <f t="shared" si="34"/>
        <v>0.59183673469387754</v>
      </c>
      <c r="X173" s="716">
        <f t="shared" si="34"/>
        <v>0.53017241379310343</v>
      </c>
      <c r="Y173" s="716">
        <f t="shared" si="34"/>
        <v>0.61403508771929827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5159</v>
      </c>
      <c r="C174" s="360"/>
      <c r="D174" s="360"/>
      <c r="E174" s="407"/>
      <c r="F174" s="699">
        <f t="shared" si="31"/>
        <v>0.24723247232472326</v>
      </c>
      <c r="G174" s="700">
        <f>+F174-X176</f>
        <v>3.9462202054452999E-2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0.62692307692307692</v>
      </c>
      <c r="T174" s="694">
        <f>+O165</f>
        <v>0.80769230769230771</v>
      </c>
      <c r="U174" s="717">
        <f>+(S174*S175+T174*T175)/U175</f>
        <v>0.65705128205128205</v>
      </c>
      <c r="V174" s="717">
        <f>+P165</f>
        <v>0.66666666666666663</v>
      </c>
      <c r="W174" s="717">
        <f>+Q165</f>
        <v>0.63265306122448983</v>
      </c>
      <c r="X174" s="717">
        <f>+R165</f>
        <v>0.53017241379310343</v>
      </c>
      <c r="Y174" s="717">
        <f>+S165</f>
        <v>0.61403508771929827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4935</v>
      </c>
      <c r="C175" s="360"/>
      <c r="D175" s="360"/>
      <c r="E175" s="407"/>
      <c r="F175" s="699">
        <f t="shared" si="31"/>
        <v>0.23649781952364979</v>
      </c>
      <c r="G175" s="700">
        <f>+F175-Y176</f>
        <v>1.1333037163302473E-5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5">SUM(S169:S172)</f>
        <v>65</v>
      </c>
      <c r="T175" s="719">
        <f t="shared" si="35"/>
        <v>13</v>
      </c>
      <c r="U175" s="720">
        <f t="shared" si="35"/>
        <v>78</v>
      </c>
      <c r="V175" s="719">
        <f t="shared" si="35"/>
        <v>18</v>
      </c>
      <c r="W175" s="719">
        <f t="shared" si="35"/>
        <v>49</v>
      </c>
      <c r="X175" s="719">
        <f t="shared" si="35"/>
        <v>58</v>
      </c>
      <c r="Y175" s="719">
        <f t="shared" si="35"/>
        <v>57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20867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0.27533783783783783</v>
      </c>
      <c r="T176" s="696">
        <f>+(T174*T175)/$Q$175</f>
        <v>7.0945945945945943E-2</v>
      </c>
      <c r="U176" s="699">
        <f>+T176+S176</f>
        <v>0.34628378378378377</v>
      </c>
      <c r="V176" s="699">
        <f>+(V174*V175)/$Q$175</f>
        <v>8.1081081081081086E-2</v>
      </c>
      <c r="W176" s="699">
        <f>+(W174*W175)/$Q$175</f>
        <v>0.20945945945945946</v>
      </c>
      <c r="X176" s="699">
        <f>+(X174*X175)/$Q$175</f>
        <v>0.20777027027027026</v>
      </c>
      <c r="Y176" s="699">
        <f>+(Y174*Y175)/$Q$175</f>
        <v>0.23648648648648649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0.52702702702702697</v>
      </c>
      <c r="V177" s="781">
        <f>+V175/$Q$175</f>
        <v>0.12162162162162163</v>
      </c>
      <c r="W177" s="781">
        <f>+W175/$Q$175</f>
        <v>0.33108108108108109</v>
      </c>
      <c r="X177" s="781">
        <f>+X175/$Q$175</f>
        <v>0.39189189189189189</v>
      </c>
      <c r="Y177" s="781">
        <f>+Y175/$Q$175</f>
        <v>0.38513513513513514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83" priority="1" operator="lessThan">
      <formula>7</formula>
    </cfRule>
    <cfRule type="cellIs" dxfId="82" priority="2" operator="between">
      <formula>14</formula>
      <formula>7</formula>
    </cfRule>
    <cfRule type="cellIs" dxfId="81" priority="3" operator="greaterThan">
      <formula>14</formula>
    </cfRule>
  </conditionalFormatting>
  <conditionalFormatting sqref="I165">
    <cfRule type="cellIs" dxfId="80" priority="4" operator="lessThan">
      <formula>7</formula>
    </cfRule>
    <cfRule type="cellIs" dxfId="79" priority="5" operator="between">
      <formula>14</formula>
      <formula>7</formula>
    </cfRule>
    <cfRule type="cellIs" dxfId="7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E769-5A20-40F4-B06D-6211822C728D}">
  <dimension ref="A1:Y168"/>
  <sheetViews>
    <sheetView zoomScaleNormal="100" workbookViewId="0">
      <pane xSplit="8" ySplit="2" topLeftCell="J3" activePane="bottomRight" state="frozenSplit"/>
      <selection pane="topRight" activeCell="G1" sqref="G1"/>
      <selection pane="bottomLeft" activeCell="A9" sqref="A9"/>
      <selection pane="bottomRight" activeCell="G1" sqref="G1"/>
    </sheetView>
  </sheetViews>
  <sheetFormatPr defaultColWidth="11.42578125" defaultRowHeight="15.75"/>
  <cols>
    <col min="1" max="1" width="9.28515625" style="141" bestFit="1" customWidth="1"/>
    <col min="2" max="2" width="34.28515625" style="141" customWidth="1"/>
    <col min="3" max="3" width="25.7109375" style="220" customWidth="1"/>
    <col min="4" max="4" width="32.7109375" style="206" customWidth="1"/>
    <col min="5" max="5" width="8.140625" style="206" customWidth="1"/>
    <col min="6" max="7" width="11.42578125" style="141"/>
    <col min="8" max="8" width="8.28515625" style="141" customWidth="1"/>
    <col min="9" max="9" width="38.42578125" style="141" hidden="1" customWidth="1"/>
    <col min="10" max="22" width="11.42578125" style="141"/>
    <col min="23" max="23" width="47" style="141" bestFit="1" customWidth="1"/>
    <col min="24" max="24" width="19.140625" style="141" customWidth="1"/>
    <col min="25" max="16384" width="11.42578125" style="141"/>
  </cols>
  <sheetData>
    <row r="1" spans="1:25" ht="18.75">
      <c r="A1" s="199"/>
      <c r="B1" s="263" t="s">
        <v>9</v>
      </c>
      <c r="C1" s="263"/>
      <c r="D1" s="263"/>
      <c r="E1" s="263"/>
      <c r="F1" s="184"/>
      <c r="G1" s="199"/>
      <c r="H1" s="199"/>
      <c r="I1" s="199"/>
      <c r="J1" s="264"/>
      <c r="K1" s="265"/>
      <c r="L1" s="265"/>
      <c r="M1" s="265"/>
      <c r="N1" s="265"/>
      <c r="O1" s="265"/>
      <c r="P1" s="264" t="s">
        <v>10</v>
      </c>
      <c r="Q1" s="265"/>
      <c r="R1" s="265"/>
      <c r="S1" s="265"/>
      <c r="T1" s="265"/>
      <c r="U1" s="266"/>
      <c r="V1" s="267"/>
      <c r="W1" s="268"/>
      <c r="X1" s="258"/>
      <c r="Y1" s="155"/>
    </row>
    <row r="2" spans="1:25" ht="45.75" thickBot="1">
      <c r="A2" s="248" t="s">
        <v>0</v>
      </c>
      <c r="B2" s="248" t="s">
        <v>11</v>
      </c>
      <c r="C2" s="248" t="s">
        <v>12</v>
      </c>
      <c r="D2" s="248" t="s">
        <v>13</v>
      </c>
      <c r="E2" s="248" t="s">
        <v>14</v>
      </c>
      <c r="F2" s="249" t="s">
        <v>15</v>
      </c>
      <c r="G2" s="248" t="s">
        <v>16</v>
      </c>
      <c r="H2" s="248" t="s">
        <v>17</v>
      </c>
      <c r="I2" s="250"/>
      <c r="J2" s="251" t="s">
        <v>18</v>
      </c>
      <c r="K2" s="252" t="s">
        <v>19</v>
      </c>
      <c r="L2" s="252" t="s">
        <v>20</v>
      </c>
      <c r="M2" s="252" t="s">
        <v>21</v>
      </c>
      <c r="N2" s="252" t="s">
        <v>22</v>
      </c>
      <c r="O2" s="253" t="s">
        <v>23</v>
      </c>
      <c r="P2" s="254" t="s">
        <v>24</v>
      </c>
      <c r="Q2" s="255" t="s">
        <v>25</v>
      </c>
      <c r="R2" s="255" t="s">
        <v>26</v>
      </c>
      <c r="S2" s="255" t="s">
        <v>27</v>
      </c>
      <c r="T2" s="255" t="s">
        <v>28</v>
      </c>
      <c r="U2" s="256" t="s">
        <v>29</v>
      </c>
      <c r="V2" s="257" t="s">
        <v>30</v>
      </c>
      <c r="W2" s="257" t="s">
        <v>31</v>
      </c>
      <c r="X2" s="258"/>
      <c r="Y2" s="287"/>
    </row>
    <row r="3" spans="1:25" ht="19.5" thickTop="1">
      <c r="A3" s="269">
        <f>+IF(B3="",0,1)</f>
        <v>1</v>
      </c>
      <c r="B3" s="143" t="s">
        <v>32</v>
      </c>
      <c r="C3" s="227" t="s">
        <v>33</v>
      </c>
      <c r="D3" s="200" t="s">
        <v>34</v>
      </c>
      <c r="E3" s="200" t="s">
        <v>35</v>
      </c>
      <c r="F3" s="144" t="s">
        <v>36</v>
      </c>
      <c r="G3" s="145">
        <v>30</v>
      </c>
      <c r="H3" s="270">
        <f t="shared" ref="H3:H66" si="0">G3*7</f>
        <v>210</v>
      </c>
      <c r="I3" s="259" t="s">
        <v>37</v>
      </c>
      <c r="J3" s="271">
        <v>1</v>
      </c>
      <c r="K3" s="272"/>
      <c r="L3" s="272"/>
      <c r="M3" s="272"/>
      <c r="N3" s="272"/>
      <c r="O3" s="273"/>
      <c r="P3" s="274">
        <f>+$H3*J3</f>
        <v>210</v>
      </c>
      <c r="Q3" s="275">
        <f t="shared" ref="Q3:U18" si="1">+$H3*K3</f>
        <v>0</v>
      </c>
      <c r="R3" s="275">
        <f t="shared" si="1"/>
        <v>0</v>
      </c>
      <c r="S3" s="275">
        <f t="shared" si="1"/>
        <v>0</v>
      </c>
      <c r="T3" s="275">
        <f t="shared" si="1"/>
        <v>0</v>
      </c>
      <c r="U3" s="276">
        <f t="shared" si="1"/>
        <v>0</v>
      </c>
      <c r="V3" s="277">
        <f>SUM(P3:U3)</f>
        <v>210</v>
      </c>
      <c r="W3" s="259"/>
      <c r="X3" s="288">
        <f>+V3-H3</f>
        <v>0</v>
      </c>
      <c r="Y3" s="155"/>
    </row>
    <row r="4" spans="1:25" ht="18.75">
      <c r="A4" s="269">
        <f t="shared" ref="A4:A67" si="2">+IF(B4="",0,1)</f>
        <v>1</v>
      </c>
      <c r="B4" s="143" t="s">
        <v>38</v>
      </c>
      <c r="C4" s="227"/>
      <c r="D4" s="200" t="s">
        <v>34</v>
      </c>
      <c r="E4" s="200" t="s">
        <v>35</v>
      </c>
      <c r="F4" s="144" t="s">
        <v>36</v>
      </c>
      <c r="G4" s="145">
        <v>20</v>
      </c>
      <c r="H4" s="270">
        <f t="shared" si="0"/>
        <v>140</v>
      </c>
      <c r="I4" s="160" t="s">
        <v>39</v>
      </c>
      <c r="J4" s="279">
        <v>0.5</v>
      </c>
      <c r="K4" s="280"/>
      <c r="L4" s="280">
        <v>0.5</v>
      </c>
      <c r="M4" s="280"/>
      <c r="N4" s="280"/>
      <c r="O4" s="281"/>
      <c r="P4" s="282">
        <f t="shared" ref="P4:U58" si="3">+$H4*J4</f>
        <v>70</v>
      </c>
      <c r="Q4" s="283">
        <f t="shared" si="1"/>
        <v>0</v>
      </c>
      <c r="R4" s="283">
        <f t="shared" si="1"/>
        <v>70</v>
      </c>
      <c r="S4" s="283">
        <f t="shared" si="1"/>
        <v>0</v>
      </c>
      <c r="T4" s="283">
        <f t="shared" si="1"/>
        <v>0</v>
      </c>
      <c r="U4" s="284">
        <f t="shared" si="1"/>
        <v>0</v>
      </c>
      <c r="V4" s="277">
        <f t="shared" ref="V4:V67" si="4">SUM(P4:U4)</f>
        <v>140</v>
      </c>
      <c r="W4" s="160"/>
      <c r="X4" s="288">
        <f t="shared" ref="X4:X67" si="5">+V4-H4</f>
        <v>0</v>
      </c>
      <c r="Y4" s="161"/>
    </row>
    <row r="5" spans="1:25" ht="18.75">
      <c r="A5" s="269">
        <f t="shared" si="2"/>
        <v>1</v>
      </c>
      <c r="B5" s="143" t="s">
        <v>40</v>
      </c>
      <c r="C5" s="227" t="s">
        <v>41</v>
      </c>
      <c r="D5" s="200" t="s">
        <v>34</v>
      </c>
      <c r="E5" s="200" t="s">
        <v>35</v>
      </c>
      <c r="F5" s="144" t="s">
        <v>36</v>
      </c>
      <c r="G5" s="145">
        <v>30</v>
      </c>
      <c r="H5" s="270">
        <f t="shared" si="0"/>
        <v>210</v>
      </c>
      <c r="I5" s="160" t="s">
        <v>42</v>
      </c>
      <c r="J5" s="279">
        <v>0.75</v>
      </c>
      <c r="K5" s="280"/>
      <c r="L5" s="280"/>
      <c r="M5" s="280"/>
      <c r="N5" s="280">
        <v>0.25</v>
      </c>
      <c r="O5" s="281"/>
      <c r="P5" s="282">
        <f t="shared" si="3"/>
        <v>157.5</v>
      </c>
      <c r="Q5" s="283">
        <f t="shared" si="1"/>
        <v>0</v>
      </c>
      <c r="R5" s="283">
        <f t="shared" si="1"/>
        <v>0</v>
      </c>
      <c r="S5" s="283">
        <f t="shared" si="1"/>
        <v>0</v>
      </c>
      <c r="T5" s="283">
        <f t="shared" si="1"/>
        <v>52.5</v>
      </c>
      <c r="U5" s="284">
        <f t="shared" si="1"/>
        <v>0</v>
      </c>
      <c r="V5" s="277">
        <f t="shared" si="4"/>
        <v>210</v>
      </c>
      <c r="W5" s="160"/>
      <c r="X5" s="278">
        <f t="shared" si="5"/>
        <v>0</v>
      </c>
      <c r="Y5" s="155"/>
    </row>
    <row r="6" spans="1:25" ht="18.75">
      <c r="A6" s="269">
        <f t="shared" si="2"/>
        <v>1</v>
      </c>
      <c r="B6" s="143" t="s">
        <v>43</v>
      </c>
      <c r="C6" s="227" t="s">
        <v>44</v>
      </c>
      <c r="D6" s="200" t="s">
        <v>34</v>
      </c>
      <c r="E6" s="200" t="s">
        <v>35</v>
      </c>
      <c r="F6" s="144" t="s">
        <v>36</v>
      </c>
      <c r="G6" s="145">
        <v>24</v>
      </c>
      <c r="H6" s="270">
        <f t="shared" si="0"/>
        <v>168</v>
      </c>
      <c r="I6" s="285" t="s">
        <v>45</v>
      </c>
      <c r="J6" s="279">
        <v>1</v>
      </c>
      <c r="K6" s="280"/>
      <c r="L6" s="280"/>
      <c r="M6" s="280"/>
      <c r="N6" s="280"/>
      <c r="O6" s="281"/>
      <c r="P6" s="282">
        <f t="shared" si="3"/>
        <v>168</v>
      </c>
      <c r="Q6" s="283">
        <f t="shared" si="1"/>
        <v>0</v>
      </c>
      <c r="R6" s="283">
        <f t="shared" si="1"/>
        <v>0</v>
      </c>
      <c r="S6" s="283">
        <f t="shared" si="1"/>
        <v>0</v>
      </c>
      <c r="T6" s="283">
        <f t="shared" si="1"/>
        <v>0</v>
      </c>
      <c r="U6" s="284">
        <f t="shared" si="1"/>
        <v>0</v>
      </c>
      <c r="V6" s="277">
        <f t="shared" si="4"/>
        <v>168</v>
      </c>
      <c r="W6" s="160"/>
      <c r="X6" s="278">
        <f t="shared" si="5"/>
        <v>0</v>
      </c>
      <c r="Y6" s="155"/>
    </row>
    <row r="7" spans="1:25" ht="18.75">
      <c r="A7" s="269">
        <f t="shared" si="2"/>
        <v>1</v>
      </c>
      <c r="B7" s="156" t="s">
        <v>46</v>
      </c>
      <c r="C7" s="227"/>
      <c r="D7" s="200" t="s">
        <v>34</v>
      </c>
      <c r="E7" s="200" t="s">
        <v>35</v>
      </c>
      <c r="F7" s="144" t="s">
        <v>36</v>
      </c>
      <c r="G7" s="145">
        <v>28</v>
      </c>
      <c r="H7" s="270">
        <f t="shared" si="0"/>
        <v>196</v>
      </c>
      <c r="I7" s="160" t="s">
        <v>42</v>
      </c>
      <c r="J7" s="279">
        <v>0.75</v>
      </c>
      <c r="K7" s="280"/>
      <c r="L7" s="280">
        <v>0.25</v>
      </c>
      <c r="M7" s="280"/>
      <c r="N7" s="280"/>
      <c r="O7" s="281"/>
      <c r="P7" s="282">
        <f t="shared" si="3"/>
        <v>147</v>
      </c>
      <c r="Q7" s="283">
        <f t="shared" si="1"/>
        <v>0</v>
      </c>
      <c r="R7" s="283">
        <f t="shared" si="1"/>
        <v>49</v>
      </c>
      <c r="S7" s="283">
        <f t="shared" si="1"/>
        <v>0</v>
      </c>
      <c r="T7" s="283">
        <f t="shared" si="1"/>
        <v>0</v>
      </c>
      <c r="U7" s="284">
        <f t="shared" si="1"/>
        <v>0</v>
      </c>
      <c r="V7" s="277">
        <f t="shared" si="4"/>
        <v>196</v>
      </c>
      <c r="W7" s="160"/>
      <c r="X7" s="278">
        <f t="shared" si="5"/>
        <v>0</v>
      </c>
      <c r="Y7" s="155"/>
    </row>
    <row r="8" spans="1:25" ht="18.75">
      <c r="A8" s="269">
        <f t="shared" si="2"/>
        <v>1</v>
      </c>
      <c r="B8" s="143" t="s">
        <v>47</v>
      </c>
      <c r="C8" s="227"/>
      <c r="D8" s="200"/>
      <c r="E8" s="200" t="s">
        <v>35</v>
      </c>
      <c r="F8" s="144" t="s">
        <v>36</v>
      </c>
      <c r="G8" s="145">
        <v>36</v>
      </c>
      <c r="H8" s="270">
        <f t="shared" si="0"/>
        <v>252</v>
      </c>
      <c r="I8" s="160" t="s">
        <v>48</v>
      </c>
      <c r="J8" s="279">
        <v>0.5</v>
      </c>
      <c r="K8" s="280"/>
      <c r="L8" s="280">
        <v>0.25</v>
      </c>
      <c r="M8" s="280"/>
      <c r="N8" s="280"/>
      <c r="O8" s="281">
        <v>0.25</v>
      </c>
      <c r="P8" s="282">
        <f t="shared" si="3"/>
        <v>126</v>
      </c>
      <c r="Q8" s="283">
        <f t="shared" si="1"/>
        <v>0</v>
      </c>
      <c r="R8" s="283">
        <f t="shared" si="1"/>
        <v>63</v>
      </c>
      <c r="S8" s="283">
        <f t="shared" si="1"/>
        <v>0</v>
      </c>
      <c r="T8" s="283">
        <f t="shared" si="1"/>
        <v>0</v>
      </c>
      <c r="U8" s="284">
        <f t="shared" si="1"/>
        <v>63</v>
      </c>
      <c r="V8" s="277">
        <f t="shared" si="4"/>
        <v>252</v>
      </c>
      <c r="W8" s="160"/>
      <c r="X8" s="278">
        <f t="shared" si="5"/>
        <v>0</v>
      </c>
      <c r="Y8" s="155"/>
    </row>
    <row r="9" spans="1:25" ht="18.75">
      <c r="A9" s="269">
        <f t="shared" si="2"/>
        <v>1</v>
      </c>
      <c r="B9" s="143" t="s">
        <v>49</v>
      </c>
      <c r="C9" s="227"/>
      <c r="D9" s="200"/>
      <c r="E9" s="200" t="s">
        <v>35</v>
      </c>
      <c r="F9" s="157" t="s">
        <v>36</v>
      </c>
      <c r="G9" s="145">
        <v>20</v>
      </c>
      <c r="H9" s="270">
        <f t="shared" si="0"/>
        <v>140</v>
      </c>
      <c r="I9" s="160" t="s">
        <v>50</v>
      </c>
      <c r="J9" s="279">
        <v>0.5</v>
      </c>
      <c r="K9" s="280"/>
      <c r="L9" s="280">
        <v>0.5</v>
      </c>
      <c r="M9" s="280"/>
      <c r="N9" s="280"/>
      <c r="O9" s="281"/>
      <c r="P9" s="282">
        <f t="shared" si="3"/>
        <v>70</v>
      </c>
      <c r="Q9" s="283">
        <f t="shared" si="1"/>
        <v>0</v>
      </c>
      <c r="R9" s="283">
        <f t="shared" si="1"/>
        <v>70</v>
      </c>
      <c r="S9" s="283">
        <f t="shared" si="1"/>
        <v>0</v>
      </c>
      <c r="T9" s="283">
        <f t="shared" si="1"/>
        <v>0</v>
      </c>
      <c r="U9" s="284">
        <f t="shared" si="1"/>
        <v>0</v>
      </c>
      <c r="V9" s="277">
        <f t="shared" si="4"/>
        <v>140</v>
      </c>
      <c r="W9" s="160"/>
      <c r="X9" s="286">
        <f t="shared" si="5"/>
        <v>0</v>
      </c>
      <c r="Y9" s="155"/>
    </row>
    <row r="10" spans="1:25" ht="18.75">
      <c r="A10" s="269">
        <f t="shared" si="2"/>
        <v>1</v>
      </c>
      <c r="B10" s="143" t="s">
        <v>51</v>
      </c>
      <c r="C10" s="227"/>
      <c r="D10" s="200"/>
      <c r="E10" s="200" t="s">
        <v>35</v>
      </c>
      <c r="F10" s="157" t="s">
        <v>36</v>
      </c>
      <c r="G10" s="145">
        <v>20</v>
      </c>
      <c r="H10" s="270">
        <f t="shared" si="0"/>
        <v>140</v>
      </c>
      <c r="I10" s="160" t="s">
        <v>52</v>
      </c>
      <c r="J10" s="279">
        <v>1</v>
      </c>
      <c r="K10" s="280"/>
      <c r="L10" s="280"/>
      <c r="M10" s="280"/>
      <c r="N10" s="280"/>
      <c r="O10" s="281"/>
      <c r="P10" s="282">
        <f t="shared" si="3"/>
        <v>140</v>
      </c>
      <c r="Q10" s="283">
        <f t="shared" si="1"/>
        <v>0</v>
      </c>
      <c r="R10" s="283">
        <f t="shared" si="1"/>
        <v>0</v>
      </c>
      <c r="S10" s="283">
        <f t="shared" si="1"/>
        <v>0</v>
      </c>
      <c r="T10" s="283">
        <f t="shared" si="1"/>
        <v>0</v>
      </c>
      <c r="U10" s="284">
        <f t="shared" si="1"/>
        <v>0</v>
      </c>
      <c r="V10" s="277">
        <f t="shared" si="4"/>
        <v>140</v>
      </c>
      <c r="W10" s="160"/>
      <c r="X10" s="278">
        <f t="shared" si="5"/>
        <v>0</v>
      </c>
      <c r="Y10" s="155"/>
    </row>
    <row r="11" spans="1:25" ht="18.75">
      <c r="A11" s="269">
        <f t="shared" si="2"/>
        <v>1</v>
      </c>
      <c r="B11" s="143" t="s">
        <v>53</v>
      </c>
      <c r="C11" s="227" t="s">
        <v>54</v>
      </c>
      <c r="D11" s="200"/>
      <c r="E11" s="200" t="s">
        <v>35</v>
      </c>
      <c r="F11" s="144" t="s">
        <v>36</v>
      </c>
      <c r="G11" s="145">
        <v>40</v>
      </c>
      <c r="H11" s="270">
        <f t="shared" si="0"/>
        <v>280</v>
      </c>
      <c r="I11" s="160" t="s">
        <v>37</v>
      </c>
      <c r="J11" s="279">
        <v>0.5</v>
      </c>
      <c r="K11" s="280"/>
      <c r="L11" s="280"/>
      <c r="M11" s="280"/>
      <c r="N11" s="280"/>
      <c r="O11" s="281">
        <v>0.5</v>
      </c>
      <c r="P11" s="282">
        <f t="shared" si="3"/>
        <v>140</v>
      </c>
      <c r="Q11" s="283">
        <f t="shared" si="1"/>
        <v>0</v>
      </c>
      <c r="R11" s="283">
        <f t="shared" si="1"/>
        <v>0</v>
      </c>
      <c r="S11" s="283">
        <f t="shared" si="1"/>
        <v>0</v>
      </c>
      <c r="T11" s="283">
        <f t="shared" si="1"/>
        <v>0</v>
      </c>
      <c r="U11" s="284">
        <f t="shared" si="1"/>
        <v>140</v>
      </c>
      <c r="V11" s="277">
        <f t="shared" si="4"/>
        <v>280</v>
      </c>
      <c r="W11" s="160"/>
      <c r="X11" s="278">
        <f t="shared" si="5"/>
        <v>0</v>
      </c>
      <c r="Y11" s="155"/>
    </row>
    <row r="12" spans="1:25" ht="18.75">
      <c r="A12" s="269">
        <f t="shared" si="2"/>
        <v>1</v>
      </c>
      <c r="B12" s="143" t="s">
        <v>55</v>
      </c>
      <c r="C12" s="227"/>
      <c r="D12" s="200"/>
      <c r="E12" s="200" t="s">
        <v>35</v>
      </c>
      <c r="F12" s="144" t="s">
        <v>36</v>
      </c>
      <c r="G12" s="159">
        <v>30</v>
      </c>
      <c r="H12" s="270">
        <f t="shared" si="0"/>
        <v>210</v>
      </c>
      <c r="I12" s="285" t="s">
        <v>37</v>
      </c>
      <c r="J12" s="279">
        <v>0.5</v>
      </c>
      <c r="K12" s="280"/>
      <c r="L12" s="280"/>
      <c r="M12" s="280"/>
      <c r="N12" s="280"/>
      <c r="O12" s="281">
        <v>0.5</v>
      </c>
      <c r="P12" s="282">
        <f t="shared" si="3"/>
        <v>105</v>
      </c>
      <c r="Q12" s="283">
        <f t="shared" si="1"/>
        <v>0</v>
      </c>
      <c r="R12" s="283">
        <f t="shared" si="1"/>
        <v>0</v>
      </c>
      <c r="S12" s="283">
        <f t="shared" si="1"/>
        <v>0</v>
      </c>
      <c r="T12" s="283">
        <f t="shared" si="1"/>
        <v>0</v>
      </c>
      <c r="U12" s="284">
        <f t="shared" si="1"/>
        <v>105</v>
      </c>
      <c r="V12" s="277">
        <f t="shared" si="4"/>
        <v>210</v>
      </c>
      <c r="W12" s="160"/>
      <c r="X12" s="278">
        <f t="shared" si="5"/>
        <v>0</v>
      </c>
      <c r="Y12" s="155"/>
    </row>
    <row r="13" spans="1:25" ht="18.75">
      <c r="A13" s="269">
        <f t="shared" si="2"/>
        <v>1</v>
      </c>
      <c r="B13" s="143" t="s">
        <v>56</v>
      </c>
      <c r="C13" s="227"/>
      <c r="D13" s="200"/>
      <c r="E13" s="200" t="s">
        <v>35</v>
      </c>
      <c r="F13" s="144" t="s">
        <v>36</v>
      </c>
      <c r="G13" s="159">
        <v>26</v>
      </c>
      <c r="H13" s="270">
        <f t="shared" si="0"/>
        <v>182</v>
      </c>
      <c r="I13" s="160" t="s">
        <v>57</v>
      </c>
      <c r="J13" s="279">
        <v>0.75</v>
      </c>
      <c r="K13" s="280"/>
      <c r="L13" s="280">
        <v>0.25</v>
      </c>
      <c r="M13" s="280"/>
      <c r="N13" s="280"/>
      <c r="O13" s="281"/>
      <c r="P13" s="282">
        <f t="shared" si="3"/>
        <v>136.5</v>
      </c>
      <c r="Q13" s="283">
        <f t="shared" si="1"/>
        <v>0</v>
      </c>
      <c r="R13" s="283">
        <f t="shared" si="1"/>
        <v>45.5</v>
      </c>
      <c r="S13" s="283">
        <f t="shared" si="1"/>
        <v>0</v>
      </c>
      <c r="T13" s="283">
        <f t="shared" si="1"/>
        <v>0</v>
      </c>
      <c r="U13" s="284">
        <f t="shared" si="1"/>
        <v>0</v>
      </c>
      <c r="V13" s="277">
        <f t="shared" si="4"/>
        <v>182</v>
      </c>
      <c r="W13" s="160"/>
      <c r="X13" s="278">
        <f t="shared" si="5"/>
        <v>0</v>
      </c>
      <c r="Y13" s="155"/>
    </row>
    <row r="14" spans="1:25" ht="18.75">
      <c r="A14" s="269">
        <f t="shared" si="2"/>
        <v>1</v>
      </c>
      <c r="B14" s="143" t="s">
        <v>58</v>
      </c>
      <c r="C14" s="227"/>
      <c r="D14" s="200"/>
      <c r="E14" s="200" t="s">
        <v>35</v>
      </c>
      <c r="F14" s="144" t="s">
        <v>36</v>
      </c>
      <c r="G14" s="145">
        <v>46</v>
      </c>
      <c r="H14" s="270">
        <f t="shared" si="0"/>
        <v>322</v>
      </c>
      <c r="I14" s="160" t="s">
        <v>37</v>
      </c>
      <c r="J14" s="279">
        <v>0.5</v>
      </c>
      <c r="K14" s="280"/>
      <c r="L14" s="280"/>
      <c r="M14" s="280">
        <v>0.5</v>
      </c>
      <c r="N14" s="280"/>
      <c r="O14" s="281"/>
      <c r="P14" s="282">
        <f t="shared" si="3"/>
        <v>161</v>
      </c>
      <c r="Q14" s="283">
        <f t="shared" si="1"/>
        <v>0</v>
      </c>
      <c r="R14" s="283">
        <f t="shared" si="1"/>
        <v>0</v>
      </c>
      <c r="S14" s="283">
        <f t="shared" si="1"/>
        <v>161</v>
      </c>
      <c r="T14" s="283">
        <f t="shared" si="1"/>
        <v>0</v>
      </c>
      <c r="U14" s="284">
        <f t="shared" si="1"/>
        <v>0</v>
      </c>
      <c r="V14" s="277">
        <f t="shared" si="4"/>
        <v>322</v>
      </c>
      <c r="W14" s="160"/>
      <c r="X14" s="278">
        <f t="shared" si="5"/>
        <v>0</v>
      </c>
      <c r="Y14" s="155"/>
    </row>
    <row r="15" spans="1:25" ht="18.75">
      <c r="A15" s="269">
        <f t="shared" si="2"/>
        <v>1</v>
      </c>
      <c r="B15" s="143" t="s">
        <v>59</v>
      </c>
      <c r="C15" s="227"/>
      <c r="D15" s="200"/>
      <c r="E15" s="200" t="s">
        <v>35</v>
      </c>
      <c r="F15" s="144" t="s">
        <v>36</v>
      </c>
      <c r="G15" s="159">
        <v>16</v>
      </c>
      <c r="H15" s="270">
        <f t="shared" si="0"/>
        <v>112</v>
      </c>
      <c r="I15" s="160" t="s">
        <v>42</v>
      </c>
      <c r="J15" s="279">
        <v>0.5</v>
      </c>
      <c r="K15" s="280"/>
      <c r="L15" s="280">
        <v>0.5</v>
      </c>
      <c r="M15" s="280"/>
      <c r="N15" s="280"/>
      <c r="O15" s="281"/>
      <c r="P15" s="282">
        <f t="shared" si="3"/>
        <v>56</v>
      </c>
      <c r="Q15" s="283">
        <f t="shared" si="1"/>
        <v>0</v>
      </c>
      <c r="R15" s="283">
        <f t="shared" si="1"/>
        <v>56</v>
      </c>
      <c r="S15" s="283">
        <f t="shared" si="1"/>
        <v>0</v>
      </c>
      <c r="T15" s="283">
        <f t="shared" si="1"/>
        <v>0</v>
      </c>
      <c r="U15" s="284">
        <f t="shared" si="1"/>
        <v>0</v>
      </c>
      <c r="V15" s="277">
        <f t="shared" si="4"/>
        <v>112</v>
      </c>
      <c r="W15" s="160"/>
      <c r="X15" s="286">
        <f t="shared" si="5"/>
        <v>0</v>
      </c>
      <c r="Y15" s="155"/>
    </row>
    <row r="16" spans="1:25" ht="18.75">
      <c r="A16" s="269">
        <f t="shared" si="2"/>
        <v>1</v>
      </c>
      <c r="B16" s="143" t="s">
        <v>60</v>
      </c>
      <c r="C16" s="227"/>
      <c r="D16" s="200"/>
      <c r="E16" s="200" t="s">
        <v>35</v>
      </c>
      <c r="F16" s="144" t="s">
        <v>36</v>
      </c>
      <c r="G16" s="159">
        <v>26</v>
      </c>
      <c r="H16" s="270">
        <f t="shared" si="0"/>
        <v>182</v>
      </c>
      <c r="I16" s="160" t="s">
        <v>61</v>
      </c>
      <c r="J16" s="279">
        <v>0.5</v>
      </c>
      <c r="K16" s="280"/>
      <c r="L16" s="280"/>
      <c r="M16" s="280"/>
      <c r="N16" s="280">
        <v>0.5</v>
      </c>
      <c r="O16" s="281"/>
      <c r="P16" s="282">
        <f t="shared" si="3"/>
        <v>91</v>
      </c>
      <c r="Q16" s="283">
        <f t="shared" si="1"/>
        <v>0</v>
      </c>
      <c r="R16" s="283">
        <f t="shared" si="1"/>
        <v>0</v>
      </c>
      <c r="S16" s="283">
        <f t="shared" si="1"/>
        <v>0</v>
      </c>
      <c r="T16" s="283">
        <f t="shared" si="1"/>
        <v>91</v>
      </c>
      <c r="U16" s="284">
        <f t="shared" si="1"/>
        <v>0</v>
      </c>
      <c r="V16" s="277">
        <f t="shared" si="4"/>
        <v>182</v>
      </c>
      <c r="W16" s="160"/>
      <c r="X16" s="278">
        <f t="shared" si="5"/>
        <v>0</v>
      </c>
      <c r="Y16" s="155"/>
    </row>
    <row r="17" spans="1:25" ht="18.75">
      <c r="A17" s="269">
        <f t="shared" si="2"/>
        <v>1</v>
      </c>
      <c r="B17" s="143" t="s">
        <v>62</v>
      </c>
      <c r="C17" s="227"/>
      <c r="D17" s="200"/>
      <c r="E17" s="200" t="s">
        <v>35</v>
      </c>
      <c r="F17" s="144" t="s">
        <v>36</v>
      </c>
      <c r="G17" s="145">
        <v>16</v>
      </c>
      <c r="H17" s="270">
        <f t="shared" si="0"/>
        <v>112</v>
      </c>
      <c r="I17" s="285" t="s">
        <v>39</v>
      </c>
      <c r="J17" s="279">
        <v>0.5</v>
      </c>
      <c r="K17" s="280"/>
      <c r="L17" s="280"/>
      <c r="M17" s="280">
        <v>0.5</v>
      </c>
      <c r="N17" s="280"/>
      <c r="O17" s="281"/>
      <c r="P17" s="282">
        <f t="shared" si="3"/>
        <v>56</v>
      </c>
      <c r="Q17" s="283">
        <f t="shared" si="1"/>
        <v>0</v>
      </c>
      <c r="R17" s="283">
        <f t="shared" si="1"/>
        <v>0</v>
      </c>
      <c r="S17" s="283">
        <f t="shared" si="1"/>
        <v>56</v>
      </c>
      <c r="T17" s="283">
        <f t="shared" si="1"/>
        <v>0</v>
      </c>
      <c r="U17" s="284">
        <f t="shared" si="1"/>
        <v>0</v>
      </c>
      <c r="V17" s="277">
        <f t="shared" si="4"/>
        <v>112</v>
      </c>
      <c r="W17" s="160"/>
      <c r="X17" s="278">
        <f t="shared" si="5"/>
        <v>0</v>
      </c>
      <c r="Y17" s="155"/>
    </row>
    <row r="18" spans="1:25" ht="18.75">
      <c r="A18" s="269">
        <f t="shared" si="2"/>
        <v>1</v>
      </c>
      <c r="B18" s="143" t="s">
        <v>63</v>
      </c>
      <c r="C18" s="227"/>
      <c r="D18" s="200" t="s">
        <v>64</v>
      </c>
      <c r="E18" s="200" t="s">
        <v>35</v>
      </c>
      <c r="F18" s="144" t="s">
        <v>36</v>
      </c>
      <c r="G18" s="145">
        <v>22</v>
      </c>
      <c r="H18" s="270">
        <f t="shared" si="0"/>
        <v>154</v>
      </c>
      <c r="I18" s="160" t="s">
        <v>37</v>
      </c>
      <c r="J18" s="279">
        <v>0.5</v>
      </c>
      <c r="K18" s="280"/>
      <c r="L18" s="280">
        <v>0.25</v>
      </c>
      <c r="M18" s="280"/>
      <c r="N18" s="280">
        <v>0.25</v>
      </c>
      <c r="O18" s="281"/>
      <c r="P18" s="282">
        <f t="shared" si="3"/>
        <v>77</v>
      </c>
      <c r="Q18" s="283">
        <f t="shared" si="1"/>
        <v>0</v>
      </c>
      <c r="R18" s="283">
        <f t="shared" si="1"/>
        <v>38.5</v>
      </c>
      <c r="S18" s="283">
        <f t="shared" si="1"/>
        <v>0</v>
      </c>
      <c r="T18" s="283">
        <f t="shared" si="1"/>
        <v>38.5</v>
      </c>
      <c r="U18" s="284">
        <f t="shared" si="1"/>
        <v>0</v>
      </c>
      <c r="V18" s="277">
        <f t="shared" si="4"/>
        <v>154</v>
      </c>
      <c r="W18" s="160"/>
      <c r="X18" s="278">
        <f t="shared" si="5"/>
        <v>0</v>
      </c>
      <c r="Y18" s="155"/>
    </row>
    <row r="19" spans="1:25" ht="18.75">
      <c r="A19" s="269">
        <f t="shared" si="2"/>
        <v>1</v>
      </c>
      <c r="B19" s="143" t="s">
        <v>65</v>
      </c>
      <c r="C19" s="227"/>
      <c r="D19" s="200" t="s">
        <v>64</v>
      </c>
      <c r="E19" s="200" t="s">
        <v>35</v>
      </c>
      <c r="F19" s="144" t="s">
        <v>36</v>
      </c>
      <c r="G19" s="145">
        <v>22</v>
      </c>
      <c r="H19" s="270">
        <f t="shared" si="0"/>
        <v>154</v>
      </c>
      <c r="I19" s="285" t="s">
        <v>37</v>
      </c>
      <c r="J19" s="279">
        <v>0.5</v>
      </c>
      <c r="K19" s="280"/>
      <c r="L19" s="280">
        <v>0.5</v>
      </c>
      <c r="M19" s="280"/>
      <c r="N19" s="280"/>
      <c r="O19" s="281"/>
      <c r="P19" s="282">
        <f t="shared" si="3"/>
        <v>77</v>
      </c>
      <c r="Q19" s="283">
        <f t="shared" si="3"/>
        <v>0</v>
      </c>
      <c r="R19" s="283">
        <f t="shared" si="3"/>
        <v>77</v>
      </c>
      <c r="S19" s="283">
        <f t="shared" si="3"/>
        <v>0</v>
      </c>
      <c r="T19" s="283">
        <f t="shared" si="3"/>
        <v>0</v>
      </c>
      <c r="U19" s="284">
        <f t="shared" si="3"/>
        <v>0</v>
      </c>
      <c r="V19" s="277">
        <f t="shared" si="4"/>
        <v>154</v>
      </c>
      <c r="W19" s="160"/>
      <c r="X19" s="278">
        <f t="shared" si="5"/>
        <v>0</v>
      </c>
      <c r="Y19" s="155"/>
    </row>
    <row r="20" spans="1:25" ht="18.75">
      <c r="A20" s="269">
        <f t="shared" si="2"/>
        <v>1</v>
      </c>
      <c r="B20" s="143" t="s">
        <v>66</v>
      </c>
      <c r="C20" s="227"/>
      <c r="D20" s="200" t="s">
        <v>64</v>
      </c>
      <c r="E20" s="200" t="s">
        <v>35</v>
      </c>
      <c r="F20" s="144" t="s">
        <v>36</v>
      </c>
      <c r="G20" s="145">
        <v>20</v>
      </c>
      <c r="H20" s="270">
        <f t="shared" si="0"/>
        <v>140</v>
      </c>
      <c r="I20" s="160" t="s">
        <v>67</v>
      </c>
      <c r="J20" s="279">
        <v>0.5</v>
      </c>
      <c r="K20" s="280"/>
      <c r="L20" s="280">
        <v>0.5</v>
      </c>
      <c r="M20" s="280"/>
      <c r="N20" s="280"/>
      <c r="O20" s="281"/>
      <c r="P20" s="282">
        <f t="shared" si="3"/>
        <v>70</v>
      </c>
      <c r="Q20" s="283">
        <f t="shared" si="3"/>
        <v>0</v>
      </c>
      <c r="R20" s="283">
        <f t="shared" si="3"/>
        <v>70</v>
      </c>
      <c r="S20" s="283">
        <f t="shared" si="3"/>
        <v>0</v>
      </c>
      <c r="T20" s="283">
        <f t="shared" si="3"/>
        <v>0</v>
      </c>
      <c r="U20" s="284">
        <f t="shared" si="3"/>
        <v>0</v>
      </c>
      <c r="V20" s="277">
        <f t="shared" si="4"/>
        <v>140</v>
      </c>
      <c r="W20" s="160"/>
      <c r="X20" s="278">
        <f t="shared" si="5"/>
        <v>0</v>
      </c>
      <c r="Y20" s="155"/>
    </row>
    <row r="21" spans="1:25" ht="18.75">
      <c r="A21" s="269">
        <f t="shared" si="2"/>
        <v>1</v>
      </c>
      <c r="B21" s="143" t="s">
        <v>68</v>
      </c>
      <c r="C21" s="227"/>
      <c r="D21" s="200" t="s">
        <v>64</v>
      </c>
      <c r="E21" s="200" t="s">
        <v>35</v>
      </c>
      <c r="F21" s="144" t="s">
        <v>36</v>
      </c>
      <c r="G21" s="145">
        <v>16</v>
      </c>
      <c r="H21" s="270">
        <f t="shared" si="0"/>
        <v>112</v>
      </c>
      <c r="I21" s="160" t="s">
        <v>37</v>
      </c>
      <c r="J21" s="279">
        <v>0.5</v>
      </c>
      <c r="K21" s="280"/>
      <c r="L21" s="280">
        <v>0.5</v>
      </c>
      <c r="M21" s="280"/>
      <c r="N21" s="280"/>
      <c r="O21" s="281"/>
      <c r="P21" s="282">
        <f t="shared" si="3"/>
        <v>56</v>
      </c>
      <c r="Q21" s="283">
        <f t="shared" si="3"/>
        <v>0</v>
      </c>
      <c r="R21" s="283">
        <f t="shared" si="3"/>
        <v>56</v>
      </c>
      <c r="S21" s="283">
        <f t="shared" si="3"/>
        <v>0</v>
      </c>
      <c r="T21" s="283">
        <f t="shared" si="3"/>
        <v>0</v>
      </c>
      <c r="U21" s="284">
        <f t="shared" si="3"/>
        <v>0</v>
      </c>
      <c r="V21" s="277">
        <f t="shared" si="4"/>
        <v>112</v>
      </c>
      <c r="W21" s="160"/>
      <c r="X21" s="278">
        <f t="shared" si="5"/>
        <v>0</v>
      </c>
      <c r="Y21" s="155"/>
    </row>
    <row r="22" spans="1:25" ht="18.75">
      <c r="A22" s="269">
        <f t="shared" si="2"/>
        <v>1</v>
      </c>
      <c r="B22" s="143" t="s">
        <v>69</v>
      </c>
      <c r="C22" s="227"/>
      <c r="D22" s="200"/>
      <c r="E22" s="200" t="s">
        <v>35</v>
      </c>
      <c r="F22" s="144" t="s">
        <v>36</v>
      </c>
      <c r="G22" s="145">
        <v>16</v>
      </c>
      <c r="H22" s="270">
        <f t="shared" si="0"/>
        <v>112</v>
      </c>
      <c r="I22" s="285" t="s">
        <v>70</v>
      </c>
      <c r="J22" s="279"/>
      <c r="K22" s="280"/>
      <c r="L22" s="280"/>
      <c r="M22" s="280">
        <v>1</v>
      </c>
      <c r="N22" s="280"/>
      <c r="O22" s="281"/>
      <c r="P22" s="282">
        <f t="shared" si="3"/>
        <v>0</v>
      </c>
      <c r="Q22" s="283">
        <f t="shared" si="3"/>
        <v>0</v>
      </c>
      <c r="R22" s="283">
        <f t="shared" si="3"/>
        <v>0</v>
      </c>
      <c r="S22" s="283">
        <f t="shared" si="3"/>
        <v>112</v>
      </c>
      <c r="T22" s="283">
        <f t="shared" si="3"/>
        <v>0</v>
      </c>
      <c r="U22" s="284">
        <f t="shared" si="3"/>
        <v>0</v>
      </c>
      <c r="V22" s="277">
        <f t="shared" si="4"/>
        <v>112</v>
      </c>
      <c r="W22" s="160"/>
      <c r="X22" s="278">
        <f t="shared" si="5"/>
        <v>0</v>
      </c>
      <c r="Y22" s="155"/>
    </row>
    <row r="23" spans="1:25" ht="18.75">
      <c r="A23" s="269">
        <f t="shared" si="2"/>
        <v>1</v>
      </c>
      <c r="B23" s="143" t="s">
        <v>71</v>
      </c>
      <c r="C23" s="227"/>
      <c r="D23" s="260" t="s">
        <v>72</v>
      </c>
      <c r="E23" s="200" t="s">
        <v>35</v>
      </c>
      <c r="F23" s="144" t="s">
        <v>36</v>
      </c>
      <c r="G23" s="145">
        <v>24</v>
      </c>
      <c r="H23" s="270">
        <f t="shared" si="0"/>
        <v>168</v>
      </c>
      <c r="I23" s="160" t="s">
        <v>73</v>
      </c>
      <c r="J23" s="279">
        <v>0.5</v>
      </c>
      <c r="K23" s="280"/>
      <c r="L23" s="280"/>
      <c r="M23" s="280"/>
      <c r="N23" s="280"/>
      <c r="O23" s="281">
        <v>0.5</v>
      </c>
      <c r="P23" s="282">
        <f t="shared" si="3"/>
        <v>84</v>
      </c>
      <c r="Q23" s="283">
        <f t="shared" si="3"/>
        <v>0</v>
      </c>
      <c r="R23" s="283">
        <f t="shared" si="3"/>
        <v>0</v>
      </c>
      <c r="S23" s="283">
        <f t="shared" si="3"/>
        <v>0</v>
      </c>
      <c r="T23" s="283">
        <f t="shared" si="3"/>
        <v>0</v>
      </c>
      <c r="U23" s="284">
        <f t="shared" si="3"/>
        <v>84</v>
      </c>
      <c r="V23" s="277">
        <f t="shared" si="4"/>
        <v>168</v>
      </c>
      <c r="W23" s="160"/>
      <c r="X23" s="278">
        <f t="shared" si="5"/>
        <v>0</v>
      </c>
      <c r="Y23" s="155"/>
    </row>
    <row r="24" spans="1:25" ht="18.75">
      <c r="A24" s="269">
        <f t="shared" si="2"/>
        <v>1</v>
      </c>
      <c r="B24" s="143" t="s">
        <v>74</v>
      </c>
      <c r="C24" s="227"/>
      <c r="D24" s="200"/>
      <c r="E24" s="200" t="s">
        <v>35</v>
      </c>
      <c r="F24" s="144" t="s">
        <v>36</v>
      </c>
      <c r="G24" s="145">
        <v>46</v>
      </c>
      <c r="H24" s="270">
        <f t="shared" si="0"/>
        <v>322</v>
      </c>
      <c r="I24" s="160" t="s">
        <v>75</v>
      </c>
      <c r="J24" s="279">
        <v>0.5</v>
      </c>
      <c r="K24" s="280"/>
      <c r="L24" s="280"/>
      <c r="M24" s="280"/>
      <c r="N24" s="280"/>
      <c r="O24" s="281">
        <v>0.5</v>
      </c>
      <c r="P24" s="282">
        <f t="shared" si="3"/>
        <v>161</v>
      </c>
      <c r="Q24" s="283">
        <f t="shared" si="3"/>
        <v>0</v>
      </c>
      <c r="R24" s="283">
        <f t="shared" si="3"/>
        <v>0</v>
      </c>
      <c r="S24" s="283">
        <f t="shared" si="3"/>
        <v>0</v>
      </c>
      <c r="T24" s="283">
        <f t="shared" si="3"/>
        <v>0</v>
      </c>
      <c r="U24" s="284">
        <f t="shared" si="3"/>
        <v>161</v>
      </c>
      <c r="V24" s="277">
        <f t="shared" si="4"/>
        <v>322</v>
      </c>
      <c r="W24" s="160"/>
      <c r="X24" s="278">
        <f t="shared" si="5"/>
        <v>0</v>
      </c>
      <c r="Y24" s="155"/>
    </row>
    <row r="25" spans="1:25" ht="18.75">
      <c r="A25" s="269">
        <f t="shared" si="2"/>
        <v>1</v>
      </c>
      <c r="B25" s="143" t="s">
        <v>76</v>
      </c>
      <c r="C25" s="227"/>
      <c r="D25" s="200"/>
      <c r="E25" s="200" t="s">
        <v>35</v>
      </c>
      <c r="F25" s="144" t="s">
        <v>36</v>
      </c>
      <c r="G25" s="145">
        <v>22</v>
      </c>
      <c r="H25" s="270">
        <f t="shared" si="0"/>
        <v>154</v>
      </c>
      <c r="I25" s="160" t="s">
        <v>37</v>
      </c>
      <c r="J25" s="279">
        <v>0.5</v>
      </c>
      <c r="K25" s="280"/>
      <c r="L25" s="280"/>
      <c r="M25" s="280"/>
      <c r="N25" s="280">
        <v>0.5</v>
      </c>
      <c r="O25" s="281"/>
      <c r="P25" s="282">
        <f t="shared" si="3"/>
        <v>77</v>
      </c>
      <c r="Q25" s="283">
        <f t="shared" si="3"/>
        <v>0</v>
      </c>
      <c r="R25" s="283">
        <f t="shared" si="3"/>
        <v>0</v>
      </c>
      <c r="S25" s="283">
        <f t="shared" si="3"/>
        <v>0</v>
      </c>
      <c r="T25" s="283">
        <f t="shared" si="3"/>
        <v>77</v>
      </c>
      <c r="U25" s="284">
        <f t="shared" si="3"/>
        <v>0</v>
      </c>
      <c r="V25" s="277">
        <f t="shared" si="4"/>
        <v>154</v>
      </c>
      <c r="W25" s="160"/>
      <c r="X25" s="278">
        <f t="shared" si="5"/>
        <v>0</v>
      </c>
      <c r="Y25" s="155"/>
    </row>
    <row r="26" spans="1:25" ht="18.75">
      <c r="A26" s="269">
        <f t="shared" si="2"/>
        <v>1</v>
      </c>
      <c r="B26" s="143" t="s">
        <v>77</v>
      </c>
      <c r="C26" s="227" t="s">
        <v>78</v>
      </c>
      <c r="D26" s="200"/>
      <c r="E26" s="200" t="s">
        <v>35</v>
      </c>
      <c r="F26" s="144" t="s">
        <v>36</v>
      </c>
      <c r="G26" s="145">
        <v>26</v>
      </c>
      <c r="H26" s="270">
        <f t="shared" si="0"/>
        <v>182</v>
      </c>
      <c r="I26" s="160" t="s">
        <v>67</v>
      </c>
      <c r="J26" s="279">
        <v>0.5</v>
      </c>
      <c r="K26" s="280"/>
      <c r="L26" s="280"/>
      <c r="M26" s="280"/>
      <c r="N26" s="280">
        <v>0.5</v>
      </c>
      <c r="O26" s="281"/>
      <c r="P26" s="282">
        <f t="shared" si="3"/>
        <v>91</v>
      </c>
      <c r="Q26" s="283">
        <f t="shared" si="3"/>
        <v>0</v>
      </c>
      <c r="R26" s="283">
        <f t="shared" si="3"/>
        <v>0</v>
      </c>
      <c r="S26" s="283">
        <f t="shared" si="3"/>
        <v>0</v>
      </c>
      <c r="T26" s="283">
        <f t="shared" si="3"/>
        <v>91</v>
      </c>
      <c r="U26" s="284">
        <f t="shared" si="3"/>
        <v>0</v>
      </c>
      <c r="V26" s="277">
        <f t="shared" si="4"/>
        <v>182</v>
      </c>
      <c r="W26" s="160"/>
      <c r="X26" s="278">
        <f t="shared" si="5"/>
        <v>0</v>
      </c>
      <c r="Y26" s="155"/>
    </row>
    <row r="27" spans="1:25" ht="18.75">
      <c r="A27" s="269">
        <f t="shared" si="2"/>
        <v>1</v>
      </c>
      <c r="B27" s="143" t="s">
        <v>79</v>
      </c>
      <c r="C27" s="227"/>
      <c r="D27" s="260" t="s">
        <v>80</v>
      </c>
      <c r="E27" s="200" t="s">
        <v>35</v>
      </c>
      <c r="F27" s="144" t="s">
        <v>36</v>
      </c>
      <c r="G27" s="145">
        <v>30</v>
      </c>
      <c r="H27" s="270">
        <f t="shared" si="0"/>
        <v>210</v>
      </c>
      <c r="I27" s="160" t="s">
        <v>81</v>
      </c>
      <c r="J27" s="279">
        <v>0.5</v>
      </c>
      <c r="K27" s="280"/>
      <c r="L27" s="280">
        <v>0.25</v>
      </c>
      <c r="M27" s="280">
        <v>0.25</v>
      </c>
      <c r="N27" s="280"/>
      <c r="O27" s="281"/>
      <c r="P27" s="282">
        <f t="shared" si="3"/>
        <v>105</v>
      </c>
      <c r="Q27" s="283">
        <f t="shared" si="3"/>
        <v>0</v>
      </c>
      <c r="R27" s="283">
        <f t="shared" si="3"/>
        <v>52.5</v>
      </c>
      <c r="S27" s="283">
        <f t="shared" si="3"/>
        <v>52.5</v>
      </c>
      <c r="T27" s="283">
        <f t="shared" si="3"/>
        <v>0</v>
      </c>
      <c r="U27" s="284">
        <f t="shared" si="3"/>
        <v>0</v>
      </c>
      <c r="V27" s="277">
        <f t="shared" si="4"/>
        <v>210</v>
      </c>
      <c r="W27" s="160"/>
      <c r="X27" s="278">
        <f t="shared" si="5"/>
        <v>0</v>
      </c>
      <c r="Y27" s="155"/>
    </row>
    <row r="28" spans="1:25" ht="18.75">
      <c r="A28" s="269">
        <f t="shared" si="2"/>
        <v>1</v>
      </c>
      <c r="B28" s="143" t="s">
        <v>82</v>
      </c>
      <c r="C28" s="227" t="s">
        <v>83</v>
      </c>
      <c r="D28" s="260" t="s">
        <v>80</v>
      </c>
      <c r="E28" s="200" t="s">
        <v>35</v>
      </c>
      <c r="F28" s="144" t="s">
        <v>36</v>
      </c>
      <c r="G28" s="145">
        <v>26</v>
      </c>
      <c r="H28" s="270">
        <f t="shared" si="0"/>
        <v>182</v>
      </c>
      <c r="I28" s="160" t="s">
        <v>39</v>
      </c>
      <c r="J28" s="279">
        <v>0.5</v>
      </c>
      <c r="K28" s="280"/>
      <c r="L28" s="280">
        <v>0.5</v>
      </c>
      <c r="M28" s="280"/>
      <c r="N28" s="280"/>
      <c r="O28" s="281"/>
      <c r="P28" s="282">
        <f t="shared" si="3"/>
        <v>91</v>
      </c>
      <c r="Q28" s="283">
        <f t="shared" si="3"/>
        <v>0</v>
      </c>
      <c r="R28" s="283">
        <f t="shared" si="3"/>
        <v>91</v>
      </c>
      <c r="S28" s="283">
        <f t="shared" si="3"/>
        <v>0</v>
      </c>
      <c r="T28" s="283">
        <f t="shared" si="3"/>
        <v>0</v>
      </c>
      <c r="U28" s="284">
        <f t="shared" si="3"/>
        <v>0</v>
      </c>
      <c r="V28" s="277">
        <f t="shared" si="4"/>
        <v>182</v>
      </c>
      <c r="W28" s="160"/>
      <c r="X28" s="278">
        <f t="shared" si="5"/>
        <v>0</v>
      </c>
      <c r="Y28" s="155"/>
    </row>
    <row r="29" spans="1:25" ht="18.75">
      <c r="A29" s="269">
        <f t="shared" si="2"/>
        <v>1</v>
      </c>
      <c r="B29" s="143" t="s">
        <v>84</v>
      </c>
      <c r="C29" s="227" t="s">
        <v>85</v>
      </c>
      <c r="D29" s="260" t="s">
        <v>80</v>
      </c>
      <c r="E29" s="200" t="s">
        <v>35</v>
      </c>
      <c r="F29" s="144" t="s">
        <v>36</v>
      </c>
      <c r="G29" s="145">
        <v>36</v>
      </c>
      <c r="H29" s="270">
        <f t="shared" si="0"/>
        <v>252</v>
      </c>
      <c r="I29" s="160" t="s">
        <v>67</v>
      </c>
      <c r="J29" s="279">
        <v>0.75</v>
      </c>
      <c r="K29" s="280"/>
      <c r="L29" s="280">
        <v>0.25</v>
      </c>
      <c r="M29" s="280"/>
      <c r="N29" s="280"/>
      <c r="O29" s="281"/>
      <c r="P29" s="282">
        <f t="shared" si="3"/>
        <v>189</v>
      </c>
      <c r="Q29" s="283">
        <f t="shared" si="3"/>
        <v>0</v>
      </c>
      <c r="R29" s="283">
        <f t="shared" si="3"/>
        <v>63</v>
      </c>
      <c r="S29" s="283">
        <f t="shared" si="3"/>
        <v>0</v>
      </c>
      <c r="T29" s="283">
        <f t="shared" si="3"/>
        <v>0</v>
      </c>
      <c r="U29" s="284">
        <f t="shared" si="3"/>
        <v>0</v>
      </c>
      <c r="V29" s="277">
        <f t="shared" si="4"/>
        <v>252</v>
      </c>
      <c r="W29" s="160"/>
      <c r="X29" s="278">
        <f t="shared" si="5"/>
        <v>0</v>
      </c>
      <c r="Y29" s="155"/>
    </row>
    <row r="30" spans="1:25" ht="18.75">
      <c r="A30" s="269">
        <f t="shared" si="2"/>
        <v>1</v>
      </c>
      <c r="B30" s="143" t="s">
        <v>86</v>
      </c>
      <c r="C30" s="227" t="s">
        <v>87</v>
      </c>
      <c r="D30" s="260" t="s">
        <v>80</v>
      </c>
      <c r="E30" s="200" t="s">
        <v>35</v>
      </c>
      <c r="F30" s="144" t="s">
        <v>36</v>
      </c>
      <c r="G30" s="145">
        <v>28</v>
      </c>
      <c r="H30" s="270">
        <f t="shared" si="0"/>
        <v>196</v>
      </c>
      <c r="I30" s="160" t="s">
        <v>52</v>
      </c>
      <c r="J30" s="279">
        <v>0.5</v>
      </c>
      <c r="K30" s="280"/>
      <c r="L30" s="280">
        <v>0.5</v>
      </c>
      <c r="M30" s="280"/>
      <c r="N30" s="280"/>
      <c r="O30" s="281"/>
      <c r="P30" s="282">
        <f t="shared" si="3"/>
        <v>98</v>
      </c>
      <c r="Q30" s="283">
        <f t="shared" si="3"/>
        <v>0</v>
      </c>
      <c r="R30" s="283">
        <f t="shared" si="3"/>
        <v>98</v>
      </c>
      <c r="S30" s="283">
        <f t="shared" si="3"/>
        <v>0</v>
      </c>
      <c r="T30" s="283">
        <f t="shared" si="3"/>
        <v>0</v>
      </c>
      <c r="U30" s="284">
        <f t="shared" si="3"/>
        <v>0</v>
      </c>
      <c r="V30" s="277">
        <f t="shared" si="4"/>
        <v>196</v>
      </c>
      <c r="W30" s="160"/>
      <c r="X30" s="278">
        <f t="shared" si="5"/>
        <v>0</v>
      </c>
      <c r="Y30" s="155"/>
    </row>
    <row r="31" spans="1:25" ht="18.75">
      <c r="A31" s="269">
        <f t="shared" si="2"/>
        <v>1</v>
      </c>
      <c r="B31" s="143" t="s">
        <v>88</v>
      </c>
      <c r="C31" s="227"/>
      <c r="D31" s="260" t="s">
        <v>80</v>
      </c>
      <c r="E31" s="200" t="s">
        <v>35</v>
      </c>
      <c r="F31" s="144" t="s">
        <v>36</v>
      </c>
      <c r="G31" s="159">
        <v>30</v>
      </c>
      <c r="H31" s="270">
        <f t="shared" si="0"/>
        <v>210</v>
      </c>
      <c r="I31" s="160" t="s">
        <v>37</v>
      </c>
      <c r="J31" s="279">
        <v>0.5</v>
      </c>
      <c r="K31" s="280"/>
      <c r="L31" s="280">
        <v>0.25</v>
      </c>
      <c r="M31" s="280">
        <v>0.25</v>
      </c>
      <c r="N31" s="280"/>
      <c r="O31" s="281"/>
      <c r="P31" s="282">
        <f t="shared" si="3"/>
        <v>105</v>
      </c>
      <c r="Q31" s="283">
        <f t="shared" si="3"/>
        <v>0</v>
      </c>
      <c r="R31" s="283">
        <f t="shared" si="3"/>
        <v>52.5</v>
      </c>
      <c r="S31" s="283">
        <f t="shared" si="3"/>
        <v>52.5</v>
      </c>
      <c r="T31" s="283">
        <f t="shared" si="3"/>
        <v>0</v>
      </c>
      <c r="U31" s="284">
        <f t="shared" si="3"/>
        <v>0</v>
      </c>
      <c r="V31" s="277">
        <f t="shared" si="4"/>
        <v>210</v>
      </c>
      <c r="W31" s="160"/>
      <c r="X31" s="278">
        <f t="shared" si="5"/>
        <v>0</v>
      </c>
      <c r="Y31" s="155"/>
    </row>
    <row r="32" spans="1:25" ht="18.75">
      <c r="A32" s="269">
        <f t="shared" si="2"/>
        <v>1</v>
      </c>
      <c r="B32" s="143" t="s">
        <v>89</v>
      </c>
      <c r="C32" s="227"/>
      <c r="D32" s="260" t="s">
        <v>80</v>
      </c>
      <c r="E32" s="200" t="s">
        <v>35</v>
      </c>
      <c r="F32" s="144" t="s">
        <v>36</v>
      </c>
      <c r="G32" s="159">
        <v>26</v>
      </c>
      <c r="H32" s="270">
        <f t="shared" si="0"/>
        <v>182</v>
      </c>
      <c r="I32" s="285" t="s">
        <v>37</v>
      </c>
      <c r="J32" s="279">
        <v>0.5</v>
      </c>
      <c r="K32" s="280"/>
      <c r="L32" s="280">
        <v>0.5</v>
      </c>
      <c r="M32" s="280"/>
      <c r="N32" s="280"/>
      <c r="O32" s="281"/>
      <c r="P32" s="282">
        <f t="shared" si="3"/>
        <v>91</v>
      </c>
      <c r="Q32" s="283">
        <f t="shared" si="3"/>
        <v>0</v>
      </c>
      <c r="R32" s="283">
        <f t="shared" si="3"/>
        <v>91</v>
      </c>
      <c r="S32" s="283">
        <f t="shared" si="3"/>
        <v>0</v>
      </c>
      <c r="T32" s="283">
        <f t="shared" si="3"/>
        <v>0</v>
      </c>
      <c r="U32" s="284">
        <f t="shared" si="3"/>
        <v>0</v>
      </c>
      <c r="V32" s="277">
        <f t="shared" si="4"/>
        <v>182</v>
      </c>
      <c r="W32" s="160"/>
      <c r="X32" s="278">
        <f t="shared" si="5"/>
        <v>0</v>
      </c>
      <c r="Y32" s="155"/>
    </row>
    <row r="33" spans="1:25" ht="18.75">
      <c r="A33" s="269">
        <f t="shared" si="2"/>
        <v>1</v>
      </c>
      <c r="B33" s="143" t="s">
        <v>90</v>
      </c>
      <c r="C33" s="227"/>
      <c r="D33" s="260" t="s">
        <v>80</v>
      </c>
      <c r="E33" s="200" t="s">
        <v>35</v>
      </c>
      <c r="F33" s="144" t="s">
        <v>36</v>
      </c>
      <c r="G33" s="159">
        <v>28</v>
      </c>
      <c r="H33" s="270">
        <f t="shared" si="0"/>
        <v>196</v>
      </c>
      <c r="I33" s="285" t="s">
        <v>42</v>
      </c>
      <c r="J33" s="279">
        <v>0.5</v>
      </c>
      <c r="K33" s="280"/>
      <c r="L33" s="280">
        <v>0.25</v>
      </c>
      <c r="M33" s="280">
        <v>0.25</v>
      </c>
      <c r="N33" s="280"/>
      <c r="O33" s="281"/>
      <c r="P33" s="282">
        <f t="shared" si="3"/>
        <v>98</v>
      </c>
      <c r="Q33" s="283">
        <f t="shared" si="3"/>
        <v>0</v>
      </c>
      <c r="R33" s="283">
        <f t="shared" si="3"/>
        <v>49</v>
      </c>
      <c r="S33" s="283">
        <f t="shared" si="3"/>
        <v>49</v>
      </c>
      <c r="T33" s="283">
        <f t="shared" si="3"/>
        <v>0</v>
      </c>
      <c r="U33" s="284">
        <f t="shared" si="3"/>
        <v>0</v>
      </c>
      <c r="V33" s="277">
        <f t="shared" si="4"/>
        <v>196</v>
      </c>
      <c r="W33" s="160"/>
      <c r="X33" s="278">
        <f t="shared" si="5"/>
        <v>0</v>
      </c>
      <c r="Y33" s="155"/>
    </row>
    <row r="34" spans="1:25" ht="18.75">
      <c r="A34" s="269">
        <f t="shared" si="2"/>
        <v>1</v>
      </c>
      <c r="B34" s="143" t="s">
        <v>91</v>
      </c>
      <c r="C34" s="227"/>
      <c r="D34" s="260" t="s">
        <v>80</v>
      </c>
      <c r="E34" s="200" t="s">
        <v>35</v>
      </c>
      <c r="F34" s="144" t="s">
        <v>36</v>
      </c>
      <c r="G34" s="145">
        <v>22</v>
      </c>
      <c r="H34" s="270">
        <f t="shared" si="0"/>
        <v>154</v>
      </c>
      <c r="I34" s="160" t="s">
        <v>37</v>
      </c>
      <c r="J34" s="279">
        <v>0.5</v>
      </c>
      <c r="K34" s="280"/>
      <c r="L34" s="280">
        <v>0.5</v>
      </c>
      <c r="M34" s="280"/>
      <c r="N34" s="280"/>
      <c r="O34" s="281"/>
      <c r="P34" s="282">
        <f t="shared" si="3"/>
        <v>77</v>
      </c>
      <c r="Q34" s="283">
        <f t="shared" si="3"/>
        <v>0</v>
      </c>
      <c r="R34" s="283">
        <f t="shared" si="3"/>
        <v>77</v>
      </c>
      <c r="S34" s="283">
        <f t="shared" si="3"/>
        <v>0</v>
      </c>
      <c r="T34" s="283">
        <f t="shared" si="3"/>
        <v>0</v>
      </c>
      <c r="U34" s="284">
        <f t="shared" si="3"/>
        <v>0</v>
      </c>
      <c r="V34" s="277">
        <f t="shared" si="4"/>
        <v>154</v>
      </c>
      <c r="W34" s="160"/>
      <c r="X34" s="278">
        <f t="shared" si="5"/>
        <v>0</v>
      </c>
      <c r="Y34" s="155"/>
    </row>
    <row r="35" spans="1:25" ht="18.75">
      <c r="A35" s="269">
        <f t="shared" si="2"/>
        <v>1</v>
      </c>
      <c r="B35" s="143" t="s">
        <v>92</v>
      </c>
      <c r="C35" s="227"/>
      <c r="D35" s="260" t="s">
        <v>93</v>
      </c>
      <c r="E35" s="200" t="s">
        <v>35</v>
      </c>
      <c r="F35" s="144" t="s">
        <v>36</v>
      </c>
      <c r="G35" s="145">
        <v>45</v>
      </c>
      <c r="H35" s="270">
        <f t="shared" si="0"/>
        <v>315</v>
      </c>
      <c r="I35" s="160" t="s">
        <v>37</v>
      </c>
      <c r="J35" s="279">
        <v>0.5</v>
      </c>
      <c r="K35" s="280"/>
      <c r="L35" s="280">
        <v>0.25</v>
      </c>
      <c r="M35" s="280">
        <v>0.25</v>
      </c>
      <c r="N35" s="280"/>
      <c r="O35" s="281"/>
      <c r="P35" s="282">
        <f t="shared" si="3"/>
        <v>157.5</v>
      </c>
      <c r="Q35" s="283">
        <f t="shared" si="3"/>
        <v>0</v>
      </c>
      <c r="R35" s="283">
        <f t="shared" si="3"/>
        <v>78.75</v>
      </c>
      <c r="S35" s="283">
        <f t="shared" si="3"/>
        <v>78.75</v>
      </c>
      <c r="T35" s="283">
        <f t="shared" si="3"/>
        <v>0</v>
      </c>
      <c r="U35" s="284">
        <f t="shared" si="3"/>
        <v>0</v>
      </c>
      <c r="V35" s="277">
        <f t="shared" si="4"/>
        <v>315</v>
      </c>
      <c r="W35" s="160"/>
      <c r="X35" s="278">
        <f t="shared" si="5"/>
        <v>0</v>
      </c>
      <c r="Y35" s="155"/>
    </row>
    <row r="36" spans="1:25" ht="18.75">
      <c r="A36" s="269">
        <f t="shared" si="2"/>
        <v>1</v>
      </c>
      <c r="B36" s="143" t="s">
        <v>94</v>
      </c>
      <c r="C36" s="227"/>
      <c r="D36" s="260" t="s">
        <v>93</v>
      </c>
      <c r="E36" s="200" t="s">
        <v>35</v>
      </c>
      <c r="F36" s="144" t="s">
        <v>36</v>
      </c>
      <c r="G36" s="145">
        <v>40</v>
      </c>
      <c r="H36" s="270">
        <f t="shared" si="0"/>
        <v>280</v>
      </c>
      <c r="I36" s="160" t="s">
        <v>95</v>
      </c>
      <c r="J36" s="279">
        <v>0.5</v>
      </c>
      <c r="K36" s="280"/>
      <c r="L36" s="280">
        <v>0.25</v>
      </c>
      <c r="M36" s="280"/>
      <c r="N36" s="280">
        <v>0.25</v>
      </c>
      <c r="O36" s="281"/>
      <c r="P36" s="282">
        <f t="shared" si="3"/>
        <v>140</v>
      </c>
      <c r="Q36" s="283">
        <f t="shared" si="3"/>
        <v>0</v>
      </c>
      <c r="R36" s="283">
        <f t="shared" si="3"/>
        <v>70</v>
      </c>
      <c r="S36" s="283">
        <f t="shared" si="3"/>
        <v>0</v>
      </c>
      <c r="T36" s="283">
        <f t="shared" si="3"/>
        <v>70</v>
      </c>
      <c r="U36" s="284">
        <f t="shared" si="3"/>
        <v>0</v>
      </c>
      <c r="V36" s="277">
        <f t="shared" si="4"/>
        <v>280</v>
      </c>
      <c r="W36" s="160"/>
      <c r="X36" s="278">
        <f t="shared" si="5"/>
        <v>0</v>
      </c>
      <c r="Y36" s="155"/>
    </row>
    <row r="37" spans="1:25" ht="18.75">
      <c r="A37" s="269">
        <f t="shared" si="2"/>
        <v>1</v>
      </c>
      <c r="B37" s="143" t="s">
        <v>96</v>
      </c>
      <c r="C37" s="200"/>
      <c r="D37" s="260" t="s">
        <v>93</v>
      </c>
      <c r="E37" s="200" t="s">
        <v>35</v>
      </c>
      <c r="F37" s="144" t="s">
        <v>36</v>
      </c>
      <c r="G37" s="145">
        <v>28</v>
      </c>
      <c r="H37" s="270">
        <f t="shared" si="0"/>
        <v>196</v>
      </c>
      <c r="I37" s="160" t="s">
        <v>67</v>
      </c>
      <c r="J37" s="279">
        <v>0.5</v>
      </c>
      <c r="K37" s="280"/>
      <c r="L37" s="280"/>
      <c r="M37" s="280"/>
      <c r="N37" s="280"/>
      <c r="O37" s="281">
        <v>0.5</v>
      </c>
      <c r="P37" s="282">
        <f t="shared" si="3"/>
        <v>98</v>
      </c>
      <c r="Q37" s="283">
        <f t="shared" si="3"/>
        <v>0</v>
      </c>
      <c r="R37" s="283">
        <f t="shared" si="3"/>
        <v>0</v>
      </c>
      <c r="S37" s="283">
        <f t="shared" si="3"/>
        <v>0</v>
      </c>
      <c r="T37" s="283">
        <f t="shared" si="3"/>
        <v>0</v>
      </c>
      <c r="U37" s="284">
        <f t="shared" si="3"/>
        <v>98</v>
      </c>
      <c r="V37" s="277">
        <f t="shared" si="4"/>
        <v>196</v>
      </c>
      <c r="W37" s="160"/>
      <c r="X37" s="278">
        <f t="shared" si="5"/>
        <v>0</v>
      </c>
      <c r="Y37" s="155"/>
    </row>
    <row r="38" spans="1:25" ht="18.75">
      <c r="A38" s="269">
        <f t="shared" si="2"/>
        <v>1</v>
      </c>
      <c r="B38" s="207" t="s">
        <v>97</v>
      </c>
      <c r="C38" s="159"/>
      <c r="D38" s="159" t="s">
        <v>98</v>
      </c>
      <c r="E38" s="157" t="s">
        <v>99</v>
      </c>
      <c r="F38" s="157" t="s">
        <v>36</v>
      </c>
      <c r="G38" s="145">
        <v>10</v>
      </c>
      <c r="H38" s="270">
        <f t="shared" si="0"/>
        <v>70</v>
      </c>
      <c r="I38" s="160" t="s">
        <v>100</v>
      </c>
      <c r="J38" s="279">
        <v>1</v>
      </c>
      <c r="K38" s="280"/>
      <c r="L38" s="280"/>
      <c r="M38" s="280"/>
      <c r="N38" s="280"/>
      <c r="O38" s="281"/>
      <c r="P38" s="282">
        <f t="shared" si="3"/>
        <v>70</v>
      </c>
      <c r="Q38" s="283">
        <f t="shared" si="3"/>
        <v>0</v>
      </c>
      <c r="R38" s="283">
        <f t="shared" si="3"/>
        <v>0</v>
      </c>
      <c r="S38" s="283">
        <f t="shared" si="3"/>
        <v>0</v>
      </c>
      <c r="T38" s="283">
        <f t="shared" si="3"/>
        <v>0</v>
      </c>
      <c r="U38" s="284">
        <f t="shared" si="3"/>
        <v>0</v>
      </c>
      <c r="V38" s="277">
        <f t="shared" si="4"/>
        <v>70</v>
      </c>
      <c r="W38" s="160" t="s">
        <v>101</v>
      </c>
      <c r="X38" s="278">
        <f t="shared" si="5"/>
        <v>0</v>
      </c>
      <c r="Y38" s="155"/>
    </row>
    <row r="39" spans="1:25" ht="18.75">
      <c r="A39" s="269">
        <f t="shared" si="2"/>
        <v>1</v>
      </c>
      <c r="B39" s="207" t="s">
        <v>102</v>
      </c>
      <c r="C39" s="228" t="s">
        <v>103</v>
      </c>
      <c r="D39" s="159" t="s">
        <v>104</v>
      </c>
      <c r="E39" s="157" t="s">
        <v>99</v>
      </c>
      <c r="F39" s="157" t="s">
        <v>36</v>
      </c>
      <c r="G39" s="145">
        <v>20</v>
      </c>
      <c r="H39" s="270">
        <f t="shared" si="0"/>
        <v>140</v>
      </c>
      <c r="I39" s="160" t="s">
        <v>37</v>
      </c>
      <c r="J39" s="279">
        <v>0.25</v>
      </c>
      <c r="K39" s="280"/>
      <c r="L39" s="280">
        <v>0.25</v>
      </c>
      <c r="M39" s="280">
        <v>0.25</v>
      </c>
      <c r="N39" s="280">
        <v>0.25</v>
      </c>
      <c r="O39" s="281"/>
      <c r="P39" s="282">
        <f t="shared" si="3"/>
        <v>35</v>
      </c>
      <c r="Q39" s="283">
        <f t="shared" si="3"/>
        <v>0</v>
      </c>
      <c r="R39" s="283">
        <f t="shared" si="3"/>
        <v>35</v>
      </c>
      <c r="S39" s="283">
        <f t="shared" si="3"/>
        <v>35</v>
      </c>
      <c r="T39" s="283">
        <f t="shared" si="3"/>
        <v>35</v>
      </c>
      <c r="U39" s="284">
        <f t="shared" si="3"/>
        <v>0</v>
      </c>
      <c r="V39" s="277">
        <f t="shared" si="4"/>
        <v>140</v>
      </c>
      <c r="W39" s="160" t="s">
        <v>105</v>
      </c>
      <c r="X39" s="278">
        <f t="shared" si="5"/>
        <v>0</v>
      </c>
      <c r="Y39" s="155"/>
    </row>
    <row r="40" spans="1:25" ht="18.75">
      <c r="A40" s="269">
        <f t="shared" si="2"/>
        <v>1</v>
      </c>
      <c r="B40" s="207" t="s">
        <v>106</v>
      </c>
      <c r="C40" s="228"/>
      <c r="D40" s="159" t="s">
        <v>107</v>
      </c>
      <c r="E40" s="157" t="s">
        <v>99</v>
      </c>
      <c r="F40" s="157" t="s">
        <v>36</v>
      </c>
      <c r="G40" s="159">
        <v>11</v>
      </c>
      <c r="H40" s="270">
        <f t="shared" si="0"/>
        <v>77</v>
      </c>
      <c r="I40" s="160" t="s">
        <v>37</v>
      </c>
      <c r="J40" s="279">
        <v>0.5</v>
      </c>
      <c r="K40" s="280"/>
      <c r="L40" s="280">
        <v>0.5</v>
      </c>
      <c r="M40" s="280"/>
      <c r="N40" s="280"/>
      <c r="O40" s="281"/>
      <c r="P40" s="282">
        <f t="shared" si="3"/>
        <v>38.5</v>
      </c>
      <c r="Q40" s="283">
        <f t="shared" si="3"/>
        <v>0</v>
      </c>
      <c r="R40" s="283">
        <f t="shared" si="3"/>
        <v>38.5</v>
      </c>
      <c r="S40" s="283">
        <f t="shared" si="3"/>
        <v>0</v>
      </c>
      <c r="T40" s="283">
        <f t="shared" si="3"/>
        <v>0</v>
      </c>
      <c r="U40" s="284">
        <f t="shared" si="3"/>
        <v>0</v>
      </c>
      <c r="V40" s="277">
        <f t="shared" si="4"/>
        <v>77</v>
      </c>
      <c r="W40" s="160"/>
      <c r="X40" s="278">
        <f t="shared" si="5"/>
        <v>0</v>
      </c>
      <c r="Y40" s="155"/>
    </row>
    <row r="41" spans="1:25" ht="18.75">
      <c r="A41" s="269">
        <f t="shared" si="2"/>
        <v>1</v>
      </c>
      <c r="B41" s="207" t="s">
        <v>108</v>
      </c>
      <c r="C41" s="228"/>
      <c r="D41" s="159" t="s">
        <v>109</v>
      </c>
      <c r="E41" s="157" t="s">
        <v>99</v>
      </c>
      <c r="F41" s="157" t="s">
        <v>36</v>
      </c>
      <c r="G41" s="159">
        <v>7</v>
      </c>
      <c r="H41" s="270">
        <f t="shared" si="0"/>
        <v>49</v>
      </c>
      <c r="I41" s="160" t="s">
        <v>110</v>
      </c>
      <c r="J41" s="279">
        <v>1</v>
      </c>
      <c r="K41" s="280"/>
      <c r="L41" s="280"/>
      <c r="M41" s="280"/>
      <c r="N41" s="280"/>
      <c r="O41" s="281"/>
      <c r="P41" s="282">
        <f t="shared" si="3"/>
        <v>49</v>
      </c>
      <c r="Q41" s="283">
        <f t="shared" si="3"/>
        <v>0</v>
      </c>
      <c r="R41" s="283">
        <f t="shared" si="3"/>
        <v>0</v>
      </c>
      <c r="S41" s="283">
        <f t="shared" si="3"/>
        <v>0</v>
      </c>
      <c r="T41" s="283">
        <f t="shared" si="3"/>
        <v>0</v>
      </c>
      <c r="U41" s="284">
        <f t="shared" si="3"/>
        <v>0</v>
      </c>
      <c r="V41" s="277">
        <f t="shared" si="4"/>
        <v>49</v>
      </c>
      <c r="W41" s="160"/>
      <c r="X41" s="278">
        <f t="shared" si="5"/>
        <v>0</v>
      </c>
      <c r="Y41" s="155"/>
    </row>
    <row r="42" spans="1:25" ht="18.75">
      <c r="A42" s="269">
        <f t="shared" si="2"/>
        <v>1</v>
      </c>
      <c r="B42" s="207" t="s">
        <v>111</v>
      </c>
      <c r="C42" s="228" t="s">
        <v>112</v>
      </c>
      <c r="D42" s="260" t="s">
        <v>113</v>
      </c>
      <c r="E42" s="157" t="s">
        <v>99</v>
      </c>
      <c r="F42" s="157" t="s">
        <v>36</v>
      </c>
      <c r="G42" s="159">
        <v>10</v>
      </c>
      <c r="H42" s="270">
        <f t="shared" si="0"/>
        <v>70</v>
      </c>
      <c r="I42" s="160" t="s">
        <v>95</v>
      </c>
      <c r="J42" s="279"/>
      <c r="K42" s="280"/>
      <c r="L42" s="280"/>
      <c r="M42" s="280"/>
      <c r="N42" s="280">
        <v>1</v>
      </c>
      <c r="O42" s="281"/>
      <c r="P42" s="282">
        <f t="shared" si="3"/>
        <v>0</v>
      </c>
      <c r="Q42" s="283">
        <f t="shared" si="3"/>
        <v>0</v>
      </c>
      <c r="R42" s="283">
        <f t="shared" si="3"/>
        <v>0</v>
      </c>
      <c r="S42" s="283">
        <f t="shared" si="3"/>
        <v>0</v>
      </c>
      <c r="T42" s="283">
        <f t="shared" si="3"/>
        <v>70</v>
      </c>
      <c r="U42" s="284">
        <f t="shared" si="3"/>
        <v>0</v>
      </c>
      <c r="V42" s="277">
        <f t="shared" si="4"/>
        <v>70</v>
      </c>
      <c r="W42" s="160"/>
      <c r="X42" s="278">
        <f t="shared" si="5"/>
        <v>0</v>
      </c>
      <c r="Y42" s="155"/>
    </row>
    <row r="43" spans="1:25" ht="18.75">
      <c r="A43" s="269">
        <f t="shared" si="2"/>
        <v>1</v>
      </c>
      <c r="B43" s="207" t="s">
        <v>114</v>
      </c>
      <c r="C43" s="159"/>
      <c r="D43" s="261" t="s">
        <v>115</v>
      </c>
      <c r="E43" s="157" t="s">
        <v>99</v>
      </c>
      <c r="F43" s="157" t="s">
        <v>116</v>
      </c>
      <c r="G43" s="145">
        <v>9</v>
      </c>
      <c r="H43" s="270">
        <f t="shared" si="0"/>
        <v>63</v>
      </c>
      <c r="I43" s="160" t="s">
        <v>117</v>
      </c>
      <c r="J43" s="279">
        <v>0.5</v>
      </c>
      <c r="K43" s="280"/>
      <c r="L43" s="280">
        <v>0.5</v>
      </c>
      <c r="M43" s="280"/>
      <c r="N43" s="280"/>
      <c r="O43" s="281"/>
      <c r="P43" s="282">
        <f t="shared" si="3"/>
        <v>31.5</v>
      </c>
      <c r="Q43" s="283">
        <f t="shared" si="3"/>
        <v>0</v>
      </c>
      <c r="R43" s="283">
        <f t="shared" si="3"/>
        <v>31.5</v>
      </c>
      <c r="S43" s="283">
        <f t="shared" si="3"/>
        <v>0</v>
      </c>
      <c r="T43" s="283">
        <f t="shared" si="3"/>
        <v>0</v>
      </c>
      <c r="U43" s="284">
        <f t="shared" si="3"/>
        <v>0</v>
      </c>
      <c r="V43" s="277">
        <f t="shared" si="4"/>
        <v>63</v>
      </c>
      <c r="W43" s="160"/>
      <c r="X43" s="278">
        <f t="shared" si="5"/>
        <v>0</v>
      </c>
      <c r="Y43" s="155"/>
    </row>
    <row r="44" spans="1:25" ht="18.75">
      <c r="A44" s="269">
        <f t="shared" si="2"/>
        <v>1</v>
      </c>
      <c r="B44" s="207" t="s">
        <v>118</v>
      </c>
      <c r="C44" s="159"/>
      <c r="D44" s="260" t="s">
        <v>119</v>
      </c>
      <c r="E44" s="157" t="s">
        <v>120</v>
      </c>
      <c r="F44" s="160" t="s">
        <v>116</v>
      </c>
      <c r="G44" s="145">
        <v>36</v>
      </c>
      <c r="H44" s="270">
        <f t="shared" si="0"/>
        <v>252</v>
      </c>
      <c r="I44" s="160" t="s">
        <v>42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282">
        <f t="shared" si="3"/>
        <v>63</v>
      </c>
      <c r="Q44" s="283">
        <f t="shared" si="3"/>
        <v>0</v>
      </c>
      <c r="R44" s="283">
        <f t="shared" si="3"/>
        <v>63</v>
      </c>
      <c r="S44" s="283">
        <f t="shared" si="3"/>
        <v>63</v>
      </c>
      <c r="T44" s="283">
        <f t="shared" si="3"/>
        <v>0</v>
      </c>
      <c r="U44" s="284">
        <f t="shared" si="3"/>
        <v>63</v>
      </c>
      <c r="V44" s="277">
        <f t="shared" si="4"/>
        <v>252</v>
      </c>
      <c r="W44" s="160"/>
      <c r="X44" s="278">
        <f t="shared" si="5"/>
        <v>0</v>
      </c>
      <c r="Y44" s="155"/>
    </row>
    <row r="45" spans="1:25" ht="18.75">
      <c r="A45" s="269">
        <f t="shared" si="2"/>
        <v>1</v>
      </c>
      <c r="B45" s="207" t="s">
        <v>121</v>
      </c>
      <c r="C45" s="159"/>
      <c r="D45" s="260" t="s">
        <v>119</v>
      </c>
      <c r="E45" s="157" t="s">
        <v>120</v>
      </c>
      <c r="F45" s="160" t="s">
        <v>116</v>
      </c>
      <c r="G45" s="145">
        <v>28</v>
      </c>
      <c r="H45" s="270">
        <f t="shared" si="0"/>
        <v>196</v>
      </c>
      <c r="I45" s="160" t="s">
        <v>42</v>
      </c>
      <c r="J45" s="279">
        <v>0.25</v>
      </c>
      <c r="K45" s="280"/>
      <c r="L45" s="280">
        <v>0.25</v>
      </c>
      <c r="M45" s="280">
        <v>0.25</v>
      </c>
      <c r="N45" s="280"/>
      <c r="O45" s="281">
        <v>0.25</v>
      </c>
      <c r="P45" s="282">
        <f t="shared" si="3"/>
        <v>49</v>
      </c>
      <c r="Q45" s="283">
        <f t="shared" si="3"/>
        <v>0</v>
      </c>
      <c r="R45" s="283">
        <f t="shared" si="3"/>
        <v>49</v>
      </c>
      <c r="S45" s="283">
        <f t="shared" si="3"/>
        <v>49</v>
      </c>
      <c r="T45" s="283">
        <f t="shared" si="3"/>
        <v>0</v>
      </c>
      <c r="U45" s="284">
        <f t="shared" si="3"/>
        <v>49</v>
      </c>
      <c r="V45" s="277">
        <f t="shared" si="4"/>
        <v>196</v>
      </c>
      <c r="W45" s="160"/>
      <c r="X45" s="278">
        <f t="shared" si="5"/>
        <v>0</v>
      </c>
      <c r="Y45" s="155"/>
    </row>
    <row r="46" spans="1:25" ht="18.75">
      <c r="A46" s="269">
        <f t="shared" si="2"/>
        <v>1</v>
      </c>
      <c r="B46" s="207" t="s">
        <v>122</v>
      </c>
      <c r="C46" s="159"/>
      <c r="D46" s="260" t="s">
        <v>119</v>
      </c>
      <c r="E46" s="157" t="s">
        <v>123</v>
      </c>
      <c r="F46" s="157" t="s">
        <v>116</v>
      </c>
      <c r="G46" s="145">
        <v>20</v>
      </c>
      <c r="H46" s="270">
        <f t="shared" si="0"/>
        <v>140</v>
      </c>
      <c r="I46" s="160" t="s">
        <v>37</v>
      </c>
      <c r="J46" s="279"/>
      <c r="K46" s="280"/>
      <c r="L46" s="280"/>
      <c r="M46" s="280"/>
      <c r="N46" s="280">
        <v>0.5</v>
      </c>
      <c r="O46" s="281">
        <v>0.5</v>
      </c>
      <c r="P46" s="282">
        <f t="shared" si="3"/>
        <v>0</v>
      </c>
      <c r="Q46" s="283">
        <f t="shared" si="3"/>
        <v>0</v>
      </c>
      <c r="R46" s="283">
        <f t="shared" si="3"/>
        <v>0</v>
      </c>
      <c r="S46" s="283">
        <f t="shared" si="3"/>
        <v>0</v>
      </c>
      <c r="T46" s="283">
        <f t="shared" si="3"/>
        <v>70</v>
      </c>
      <c r="U46" s="284">
        <f t="shared" si="3"/>
        <v>70</v>
      </c>
      <c r="V46" s="277">
        <f t="shared" si="4"/>
        <v>140</v>
      </c>
      <c r="W46" s="160"/>
      <c r="X46" s="278">
        <f t="shared" si="5"/>
        <v>0</v>
      </c>
      <c r="Y46" s="155"/>
    </row>
    <row r="47" spans="1:25" ht="18.75">
      <c r="A47" s="269">
        <f t="shared" si="2"/>
        <v>1</v>
      </c>
      <c r="B47" s="207" t="s">
        <v>124</v>
      </c>
      <c r="C47" s="159"/>
      <c r="D47" s="260" t="s">
        <v>119</v>
      </c>
      <c r="E47" s="157" t="s">
        <v>120</v>
      </c>
      <c r="F47" s="157" t="s">
        <v>116</v>
      </c>
      <c r="G47" s="145">
        <v>20</v>
      </c>
      <c r="H47" s="270">
        <f t="shared" si="0"/>
        <v>140</v>
      </c>
      <c r="I47" s="160" t="s">
        <v>39</v>
      </c>
      <c r="J47" s="279"/>
      <c r="K47" s="280"/>
      <c r="L47" s="280"/>
      <c r="M47" s="280">
        <v>0.25</v>
      </c>
      <c r="N47" s="280">
        <v>0.25</v>
      </c>
      <c r="O47" s="281">
        <v>0.5</v>
      </c>
      <c r="P47" s="282">
        <f t="shared" si="3"/>
        <v>0</v>
      </c>
      <c r="Q47" s="283">
        <f t="shared" si="3"/>
        <v>0</v>
      </c>
      <c r="R47" s="283">
        <f t="shared" si="3"/>
        <v>0</v>
      </c>
      <c r="S47" s="283">
        <f t="shared" si="3"/>
        <v>35</v>
      </c>
      <c r="T47" s="283">
        <f t="shared" si="3"/>
        <v>35</v>
      </c>
      <c r="U47" s="284">
        <f t="shared" si="3"/>
        <v>70</v>
      </c>
      <c r="V47" s="277">
        <f t="shared" si="4"/>
        <v>140</v>
      </c>
      <c r="W47" s="160"/>
      <c r="X47" s="278">
        <f t="shared" si="5"/>
        <v>0</v>
      </c>
      <c r="Y47" s="155"/>
    </row>
    <row r="48" spans="1:25" ht="18.75">
      <c r="A48" s="269">
        <f t="shared" si="2"/>
        <v>1</v>
      </c>
      <c r="B48" s="207" t="s">
        <v>125</v>
      </c>
      <c r="C48" s="159"/>
      <c r="D48" s="159"/>
      <c r="E48" s="157" t="s">
        <v>120</v>
      </c>
      <c r="F48" s="157" t="s">
        <v>36</v>
      </c>
      <c r="G48" s="145">
        <v>14</v>
      </c>
      <c r="H48" s="270">
        <f t="shared" si="0"/>
        <v>98</v>
      </c>
      <c r="I48" s="160" t="s">
        <v>95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282">
        <f t="shared" si="3"/>
        <v>49</v>
      </c>
      <c r="Q48" s="283">
        <f t="shared" si="3"/>
        <v>0</v>
      </c>
      <c r="R48" s="283">
        <f t="shared" si="3"/>
        <v>24.5</v>
      </c>
      <c r="S48" s="283">
        <f t="shared" si="3"/>
        <v>24.5</v>
      </c>
      <c r="T48" s="283">
        <f t="shared" si="3"/>
        <v>0</v>
      </c>
      <c r="U48" s="284">
        <f t="shared" si="3"/>
        <v>0</v>
      </c>
      <c r="V48" s="277">
        <f t="shared" si="4"/>
        <v>98</v>
      </c>
      <c r="W48" s="160"/>
      <c r="X48" s="278">
        <f t="shared" si="5"/>
        <v>0</v>
      </c>
      <c r="Y48" s="155"/>
    </row>
    <row r="49" spans="1:25" ht="21">
      <c r="A49" s="269">
        <f t="shared" si="2"/>
        <v>1</v>
      </c>
      <c r="B49" s="207" t="s">
        <v>126</v>
      </c>
      <c r="C49" s="159"/>
      <c r="D49" s="159"/>
      <c r="E49" s="157" t="s">
        <v>120</v>
      </c>
      <c r="F49" s="157" t="s">
        <v>36</v>
      </c>
      <c r="G49" s="145">
        <v>12</v>
      </c>
      <c r="H49" s="270">
        <f t="shared" si="0"/>
        <v>84</v>
      </c>
      <c r="I49" s="160" t="s">
        <v>37</v>
      </c>
      <c r="J49" s="279">
        <v>0.5</v>
      </c>
      <c r="K49" s="280"/>
      <c r="L49" s="280">
        <v>0.25</v>
      </c>
      <c r="M49" s="280">
        <v>0.25</v>
      </c>
      <c r="N49" s="280"/>
      <c r="O49" s="281"/>
      <c r="P49" s="282">
        <f t="shared" si="3"/>
        <v>42</v>
      </c>
      <c r="Q49" s="283">
        <f t="shared" si="3"/>
        <v>0</v>
      </c>
      <c r="R49" s="283">
        <f t="shared" si="3"/>
        <v>21</v>
      </c>
      <c r="S49" s="283">
        <f t="shared" si="3"/>
        <v>21</v>
      </c>
      <c r="T49" s="283">
        <f t="shared" si="3"/>
        <v>0</v>
      </c>
      <c r="U49" s="284">
        <f t="shared" si="3"/>
        <v>0</v>
      </c>
      <c r="V49" s="277">
        <f t="shared" si="4"/>
        <v>84</v>
      </c>
      <c r="W49" s="160"/>
      <c r="X49" s="278">
        <f t="shared" si="5"/>
        <v>0</v>
      </c>
      <c r="Y49" s="162"/>
    </row>
    <row r="50" spans="1:25" ht="18.75">
      <c r="A50" s="269">
        <f t="shared" si="2"/>
        <v>1</v>
      </c>
      <c r="B50" s="207" t="s">
        <v>127</v>
      </c>
      <c r="C50" s="159"/>
      <c r="D50" s="159"/>
      <c r="E50" s="157" t="s">
        <v>120</v>
      </c>
      <c r="F50" s="157" t="s">
        <v>36</v>
      </c>
      <c r="G50" s="159">
        <v>14</v>
      </c>
      <c r="H50" s="270">
        <f t="shared" si="0"/>
        <v>98</v>
      </c>
      <c r="I50" s="160" t="s">
        <v>42</v>
      </c>
      <c r="J50" s="279">
        <v>0.25</v>
      </c>
      <c r="K50" s="280"/>
      <c r="L50" s="280"/>
      <c r="M50" s="280"/>
      <c r="N50" s="280">
        <v>0.25</v>
      </c>
      <c r="O50" s="281">
        <v>0.5</v>
      </c>
      <c r="P50" s="282">
        <f t="shared" si="3"/>
        <v>24.5</v>
      </c>
      <c r="Q50" s="283">
        <f t="shared" si="3"/>
        <v>0</v>
      </c>
      <c r="R50" s="283">
        <f t="shared" si="3"/>
        <v>0</v>
      </c>
      <c r="S50" s="283">
        <f t="shared" si="3"/>
        <v>0</v>
      </c>
      <c r="T50" s="283">
        <f t="shared" si="3"/>
        <v>24.5</v>
      </c>
      <c r="U50" s="284">
        <f t="shared" si="3"/>
        <v>49</v>
      </c>
      <c r="V50" s="277">
        <f t="shared" si="4"/>
        <v>98</v>
      </c>
      <c r="W50" s="160"/>
      <c r="X50" s="278">
        <f t="shared" si="5"/>
        <v>0</v>
      </c>
      <c r="Y50" s="155"/>
    </row>
    <row r="51" spans="1:25" ht="18.75">
      <c r="A51" s="269">
        <f t="shared" si="2"/>
        <v>1</v>
      </c>
      <c r="B51" s="207" t="s">
        <v>128</v>
      </c>
      <c r="C51" s="159"/>
      <c r="D51" s="159"/>
      <c r="E51" s="157" t="s">
        <v>120</v>
      </c>
      <c r="F51" s="157" t="s">
        <v>36</v>
      </c>
      <c r="G51" s="159">
        <v>10</v>
      </c>
      <c r="H51" s="270">
        <f t="shared" si="0"/>
        <v>70</v>
      </c>
      <c r="I51" s="285" t="s">
        <v>129</v>
      </c>
      <c r="J51" s="279">
        <v>0.5</v>
      </c>
      <c r="K51" s="280"/>
      <c r="L51" s="280">
        <v>0.5</v>
      </c>
      <c r="M51" s="280"/>
      <c r="N51" s="280"/>
      <c r="O51" s="281"/>
      <c r="P51" s="282">
        <f t="shared" si="3"/>
        <v>35</v>
      </c>
      <c r="Q51" s="283">
        <f t="shared" si="3"/>
        <v>0</v>
      </c>
      <c r="R51" s="283">
        <f t="shared" si="3"/>
        <v>35</v>
      </c>
      <c r="S51" s="283">
        <f t="shared" si="3"/>
        <v>0</v>
      </c>
      <c r="T51" s="283">
        <f t="shared" si="3"/>
        <v>0</v>
      </c>
      <c r="U51" s="284">
        <f t="shared" si="3"/>
        <v>0</v>
      </c>
      <c r="V51" s="277">
        <f t="shared" si="4"/>
        <v>70</v>
      </c>
      <c r="W51" s="160"/>
      <c r="X51" s="278">
        <f t="shared" si="5"/>
        <v>0</v>
      </c>
      <c r="Y51" s="155"/>
    </row>
    <row r="52" spans="1:25" ht="18.75">
      <c r="A52" s="269">
        <f t="shared" si="2"/>
        <v>1</v>
      </c>
      <c r="B52" s="207" t="s">
        <v>130</v>
      </c>
      <c r="C52" s="159"/>
      <c r="D52" s="159"/>
      <c r="E52" s="157" t="s">
        <v>120</v>
      </c>
      <c r="F52" s="157" t="s">
        <v>36</v>
      </c>
      <c r="G52" s="159">
        <v>20</v>
      </c>
      <c r="H52" s="270">
        <f t="shared" si="0"/>
        <v>140</v>
      </c>
      <c r="I52" s="285" t="s">
        <v>37</v>
      </c>
      <c r="J52" s="279">
        <v>0.5</v>
      </c>
      <c r="K52" s="280"/>
      <c r="L52" s="280">
        <v>0.5</v>
      </c>
      <c r="M52" s="280"/>
      <c r="N52" s="280"/>
      <c r="O52" s="281"/>
      <c r="P52" s="282">
        <f t="shared" si="3"/>
        <v>70</v>
      </c>
      <c r="Q52" s="283">
        <f t="shared" si="3"/>
        <v>0</v>
      </c>
      <c r="R52" s="283">
        <f t="shared" si="3"/>
        <v>70</v>
      </c>
      <c r="S52" s="283">
        <f t="shared" si="3"/>
        <v>0</v>
      </c>
      <c r="T52" s="283">
        <f t="shared" si="3"/>
        <v>0</v>
      </c>
      <c r="U52" s="284">
        <f t="shared" si="3"/>
        <v>0</v>
      </c>
      <c r="V52" s="277">
        <f t="shared" si="4"/>
        <v>140</v>
      </c>
      <c r="W52" s="160"/>
      <c r="X52" s="278">
        <f t="shared" si="5"/>
        <v>0</v>
      </c>
      <c r="Y52" s="155"/>
    </row>
    <row r="53" spans="1:25" ht="18.75">
      <c r="A53" s="269">
        <f t="shared" si="2"/>
        <v>1</v>
      </c>
      <c r="B53" s="207" t="s">
        <v>131</v>
      </c>
      <c r="C53" s="159"/>
      <c r="D53" s="159"/>
      <c r="E53" s="157" t="s">
        <v>120</v>
      </c>
      <c r="F53" s="157" t="s">
        <v>36</v>
      </c>
      <c r="G53" s="159">
        <v>18</v>
      </c>
      <c r="H53" s="270">
        <f t="shared" si="0"/>
        <v>126</v>
      </c>
      <c r="I53" s="160" t="s">
        <v>37</v>
      </c>
      <c r="J53" s="279"/>
      <c r="K53" s="280"/>
      <c r="L53" s="280"/>
      <c r="M53" s="280"/>
      <c r="N53" s="280"/>
      <c r="O53" s="281">
        <v>1</v>
      </c>
      <c r="P53" s="282">
        <f t="shared" si="3"/>
        <v>0</v>
      </c>
      <c r="Q53" s="283">
        <f t="shared" si="3"/>
        <v>0</v>
      </c>
      <c r="R53" s="283">
        <f t="shared" si="3"/>
        <v>0</v>
      </c>
      <c r="S53" s="283">
        <f t="shared" si="3"/>
        <v>0</v>
      </c>
      <c r="T53" s="283">
        <f t="shared" si="3"/>
        <v>0</v>
      </c>
      <c r="U53" s="284">
        <f t="shared" si="3"/>
        <v>126</v>
      </c>
      <c r="V53" s="277">
        <f t="shared" si="4"/>
        <v>126</v>
      </c>
      <c r="W53" s="160"/>
      <c r="X53" s="278">
        <f t="shared" si="5"/>
        <v>0</v>
      </c>
      <c r="Y53" s="155"/>
    </row>
    <row r="54" spans="1:25" ht="18.75">
      <c r="A54" s="269">
        <f t="shared" si="2"/>
        <v>1</v>
      </c>
      <c r="B54" s="207" t="s">
        <v>132</v>
      </c>
      <c r="C54" s="159"/>
      <c r="D54" s="159"/>
      <c r="E54" s="157" t="s">
        <v>120</v>
      </c>
      <c r="F54" s="157" t="s">
        <v>36</v>
      </c>
      <c r="G54" s="159">
        <v>16</v>
      </c>
      <c r="H54" s="270">
        <f t="shared" si="0"/>
        <v>112</v>
      </c>
      <c r="I54" s="160" t="s">
        <v>37</v>
      </c>
      <c r="J54" s="279"/>
      <c r="K54" s="280"/>
      <c r="L54" s="280">
        <v>0.5</v>
      </c>
      <c r="M54" s="280"/>
      <c r="N54" s="280">
        <v>0.25</v>
      </c>
      <c r="O54" s="281">
        <v>0.25</v>
      </c>
      <c r="P54" s="282">
        <f t="shared" si="3"/>
        <v>0</v>
      </c>
      <c r="Q54" s="283">
        <f t="shared" si="3"/>
        <v>0</v>
      </c>
      <c r="R54" s="283">
        <f t="shared" si="3"/>
        <v>56</v>
      </c>
      <c r="S54" s="283">
        <f t="shared" si="3"/>
        <v>0</v>
      </c>
      <c r="T54" s="283">
        <f t="shared" si="3"/>
        <v>28</v>
      </c>
      <c r="U54" s="284">
        <f t="shared" si="3"/>
        <v>28</v>
      </c>
      <c r="V54" s="277">
        <f t="shared" si="4"/>
        <v>112</v>
      </c>
      <c r="W54" s="160"/>
      <c r="X54" s="278">
        <f t="shared" si="5"/>
        <v>0</v>
      </c>
      <c r="Y54" s="155"/>
    </row>
    <row r="55" spans="1:25" ht="18.75">
      <c r="A55" s="269">
        <f t="shared" si="2"/>
        <v>1</v>
      </c>
      <c r="B55" s="207" t="s">
        <v>133</v>
      </c>
      <c r="C55" s="159"/>
      <c r="D55" s="159"/>
      <c r="E55" s="157" t="s">
        <v>120</v>
      </c>
      <c r="F55" s="157" t="s">
        <v>36</v>
      </c>
      <c r="G55" s="145">
        <v>24</v>
      </c>
      <c r="H55" s="270">
        <f t="shared" si="0"/>
        <v>168</v>
      </c>
      <c r="I55" s="160" t="s">
        <v>37</v>
      </c>
      <c r="J55" s="279"/>
      <c r="K55" s="280"/>
      <c r="L55" s="280"/>
      <c r="M55" s="280">
        <v>0.5</v>
      </c>
      <c r="N55" s="280"/>
      <c r="O55" s="281">
        <v>0.5</v>
      </c>
      <c r="P55" s="282">
        <f t="shared" si="3"/>
        <v>0</v>
      </c>
      <c r="Q55" s="283">
        <f t="shared" si="3"/>
        <v>0</v>
      </c>
      <c r="R55" s="283">
        <f t="shared" si="3"/>
        <v>0</v>
      </c>
      <c r="S55" s="283">
        <f t="shared" si="3"/>
        <v>84</v>
      </c>
      <c r="T55" s="283">
        <f t="shared" si="3"/>
        <v>0</v>
      </c>
      <c r="U55" s="284">
        <f t="shared" si="3"/>
        <v>84</v>
      </c>
      <c r="V55" s="277">
        <f t="shared" si="4"/>
        <v>168</v>
      </c>
      <c r="W55" s="160"/>
      <c r="X55" s="278">
        <f t="shared" si="5"/>
        <v>0</v>
      </c>
      <c r="Y55" s="155"/>
    </row>
    <row r="56" spans="1:25" ht="18.75">
      <c r="A56" s="269">
        <f t="shared" si="2"/>
        <v>1</v>
      </c>
      <c r="B56" s="207" t="s">
        <v>134</v>
      </c>
      <c r="C56" s="159"/>
      <c r="D56" s="159"/>
      <c r="E56" s="157" t="s">
        <v>120</v>
      </c>
      <c r="F56" s="157" t="s">
        <v>116</v>
      </c>
      <c r="G56" s="159">
        <v>42</v>
      </c>
      <c r="H56" s="270">
        <f t="shared" si="0"/>
        <v>294</v>
      </c>
      <c r="I56" s="160" t="s">
        <v>37</v>
      </c>
      <c r="J56" s="279"/>
      <c r="K56" s="280">
        <v>0.5</v>
      </c>
      <c r="L56" s="280"/>
      <c r="M56" s="280"/>
      <c r="N56" s="280">
        <v>0.5</v>
      </c>
      <c r="O56" s="281"/>
      <c r="P56" s="282">
        <f t="shared" si="3"/>
        <v>0</v>
      </c>
      <c r="Q56" s="283">
        <f t="shared" si="3"/>
        <v>147</v>
      </c>
      <c r="R56" s="283">
        <f t="shared" si="3"/>
        <v>0</v>
      </c>
      <c r="S56" s="283">
        <f t="shared" si="3"/>
        <v>0</v>
      </c>
      <c r="T56" s="283">
        <f t="shared" si="3"/>
        <v>147</v>
      </c>
      <c r="U56" s="284">
        <f t="shared" si="3"/>
        <v>0</v>
      </c>
      <c r="V56" s="277">
        <f t="shared" si="4"/>
        <v>294</v>
      </c>
      <c r="W56" s="160"/>
      <c r="X56" s="278">
        <f t="shared" si="5"/>
        <v>0</v>
      </c>
      <c r="Y56" s="155"/>
    </row>
    <row r="57" spans="1:25" ht="18.75">
      <c r="A57" s="269">
        <f t="shared" si="2"/>
        <v>1</v>
      </c>
      <c r="B57" s="207" t="s">
        <v>135</v>
      </c>
      <c r="C57" s="159"/>
      <c r="D57" s="159"/>
      <c r="E57" s="157" t="s">
        <v>120</v>
      </c>
      <c r="F57" s="157" t="s">
        <v>116</v>
      </c>
      <c r="G57" s="145">
        <v>52</v>
      </c>
      <c r="H57" s="270">
        <f t="shared" si="0"/>
        <v>364</v>
      </c>
      <c r="I57" s="160" t="s">
        <v>67</v>
      </c>
      <c r="J57" s="279">
        <v>0.5</v>
      </c>
      <c r="K57" s="280"/>
      <c r="L57" s="280"/>
      <c r="M57" s="280"/>
      <c r="N57" s="280"/>
      <c r="O57" s="281">
        <v>0.5</v>
      </c>
      <c r="P57" s="282">
        <f t="shared" si="3"/>
        <v>182</v>
      </c>
      <c r="Q57" s="283">
        <f t="shared" si="3"/>
        <v>0</v>
      </c>
      <c r="R57" s="283">
        <f t="shared" si="3"/>
        <v>0</v>
      </c>
      <c r="S57" s="283">
        <f t="shared" si="3"/>
        <v>0</v>
      </c>
      <c r="T57" s="283">
        <f t="shared" si="3"/>
        <v>0</v>
      </c>
      <c r="U57" s="284">
        <f t="shared" si="3"/>
        <v>182</v>
      </c>
      <c r="V57" s="277">
        <f t="shared" si="4"/>
        <v>364</v>
      </c>
      <c r="W57" s="160"/>
      <c r="X57" s="278">
        <f t="shared" si="5"/>
        <v>0</v>
      </c>
      <c r="Y57" s="155"/>
    </row>
    <row r="58" spans="1:25" ht="18.75">
      <c r="A58" s="269">
        <f t="shared" si="2"/>
        <v>1</v>
      </c>
      <c r="B58" s="207" t="s">
        <v>136</v>
      </c>
      <c r="C58" s="159"/>
      <c r="D58" s="159"/>
      <c r="E58" s="157" t="s">
        <v>120</v>
      </c>
      <c r="F58" s="157" t="s">
        <v>36</v>
      </c>
      <c r="G58" s="145">
        <v>28</v>
      </c>
      <c r="H58" s="270">
        <f t="shared" si="0"/>
        <v>196</v>
      </c>
      <c r="I58" s="160" t="s">
        <v>129</v>
      </c>
      <c r="J58" s="279">
        <v>0.5</v>
      </c>
      <c r="K58" s="280"/>
      <c r="L58" s="280"/>
      <c r="M58" s="280"/>
      <c r="N58" s="280"/>
      <c r="O58" s="281">
        <v>0.5</v>
      </c>
      <c r="P58" s="282">
        <f t="shared" si="3"/>
        <v>98</v>
      </c>
      <c r="Q58" s="283">
        <f t="shared" si="3"/>
        <v>0</v>
      </c>
      <c r="R58" s="283">
        <f t="shared" si="3"/>
        <v>0</v>
      </c>
      <c r="S58" s="283">
        <f t="shared" si="3"/>
        <v>0</v>
      </c>
      <c r="T58" s="283">
        <f t="shared" si="3"/>
        <v>0</v>
      </c>
      <c r="U58" s="284">
        <f t="shared" si="3"/>
        <v>98</v>
      </c>
      <c r="V58" s="277">
        <f t="shared" si="4"/>
        <v>196</v>
      </c>
      <c r="W58" s="160"/>
      <c r="X58" s="278">
        <f t="shared" si="5"/>
        <v>0</v>
      </c>
      <c r="Y58" s="155"/>
    </row>
    <row r="59" spans="1:25" ht="18.75">
      <c r="A59" s="269">
        <f t="shared" si="2"/>
        <v>1</v>
      </c>
      <c r="B59" s="207" t="s">
        <v>137</v>
      </c>
      <c r="C59" s="159"/>
      <c r="D59" s="159"/>
      <c r="E59" s="157" t="s">
        <v>120</v>
      </c>
      <c r="F59" s="157" t="s">
        <v>116</v>
      </c>
      <c r="G59" s="159">
        <v>22</v>
      </c>
      <c r="H59" s="270">
        <f t="shared" si="0"/>
        <v>154</v>
      </c>
      <c r="I59" s="285" t="s">
        <v>37</v>
      </c>
      <c r="J59" s="279">
        <v>0.5</v>
      </c>
      <c r="K59" s="280"/>
      <c r="L59" s="280">
        <v>0.5</v>
      </c>
      <c r="M59" s="280"/>
      <c r="N59" s="280"/>
      <c r="O59" s="281"/>
      <c r="P59" s="282">
        <f t="shared" ref="P59:U101" si="6">+$H59*J59</f>
        <v>77</v>
      </c>
      <c r="Q59" s="283">
        <f t="shared" si="6"/>
        <v>0</v>
      </c>
      <c r="R59" s="283">
        <f t="shared" si="6"/>
        <v>77</v>
      </c>
      <c r="S59" s="283">
        <f t="shared" si="6"/>
        <v>0</v>
      </c>
      <c r="T59" s="283">
        <f t="shared" si="6"/>
        <v>0</v>
      </c>
      <c r="U59" s="284">
        <f t="shared" si="6"/>
        <v>0</v>
      </c>
      <c r="V59" s="277">
        <f t="shared" si="4"/>
        <v>154</v>
      </c>
      <c r="W59" s="160"/>
      <c r="X59" s="278">
        <f t="shared" si="5"/>
        <v>0</v>
      </c>
      <c r="Y59" s="155"/>
    </row>
    <row r="60" spans="1:25" ht="18.75">
      <c r="A60" s="269">
        <f t="shared" si="2"/>
        <v>1</v>
      </c>
      <c r="B60" s="207" t="s">
        <v>138</v>
      </c>
      <c r="C60" s="159"/>
      <c r="D60" s="159"/>
      <c r="E60" s="157" t="s">
        <v>120</v>
      </c>
      <c r="F60" s="157" t="s">
        <v>116</v>
      </c>
      <c r="G60" s="159">
        <v>20</v>
      </c>
      <c r="H60" s="270">
        <f t="shared" si="0"/>
        <v>140</v>
      </c>
      <c r="I60" s="160" t="s">
        <v>110</v>
      </c>
      <c r="J60" s="279"/>
      <c r="K60" s="280"/>
      <c r="L60" s="280">
        <v>0.5</v>
      </c>
      <c r="M60" s="280">
        <v>0.25</v>
      </c>
      <c r="N60" s="280"/>
      <c r="O60" s="281">
        <v>0.25</v>
      </c>
      <c r="P60" s="282">
        <f t="shared" si="6"/>
        <v>0</v>
      </c>
      <c r="Q60" s="283">
        <f t="shared" si="6"/>
        <v>0</v>
      </c>
      <c r="R60" s="283">
        <f t="shared" si="6"/>
        <v>70</v>
      </c>
      <c r="S60" s="283">
        <f t="shared" si="6"/>
        <v>35</v>
      </c>
      <c r="T60" s="283">
        <f t="shared" si="6"/>
        <v>0</v>
      </c>
      <c r="U60" s="284">
        <f t="shared" si="6"/>
        <v>35</v>
      </c>
      <c r="V60" s="277">
        <f t="shared" si="4"/>
        <v>140</v>
      </c>
      <c r="W60" s="160"/>
      <c r="X60" s="278">
        <f t="shared" si="5"/>
        <v>0</v>
      </c>
      <c r="Y60" s="155"/>
    </row>
    <row r="61" spans="1:25" ht="18.75">
      <c r="A61" s="269">
        <f t="shared" si="2"/>
        <v>1</v>
      </c>
      <c r="B61" s="207" t="s">
        <v>139</v>
      </c>
      <c r="C61" s="159"/>
      <c r="D61" s="260" t="s">
        <v>140</v>
      </c>
      <c r="E61" s="157" t="s">
        <v>120</v>
      </c>
      <c r="F61" s="157" t="s">
        <v>116</v>
      </c>
      <c r="G61" s="159">
        <v>28</v>
      </c>
      <c r="H61" s="270">
        <f t="shared" si="0"/>
        <v>196</v>
      </c>
      <c r="I61" s="160" t="s">
        <v>95</v>
      </c>
      <c r="J61" s="279">
        <v>0.5</v>
      </c>
      <c r="K61" s="280"/>
      <c r="L61" s="280">
        <v>0.5</v>
      </c>
      <c r="M61" s="280"/>
      <c r="N61" s="280"/>
      <c r="O61" s="281"/>
      <c r="P61" s="282">
        <f t="shared" si="6"/>
        <v>98</v>
      </c>
      <c r="Q61" s="283">
        <f t="shared" si="6"/>
        <v>0</v>
      </c>
      <c r="R61" s="283">
        <f t="shared" si="6"/>
        <v>98</v>
      </c>
      <c r="S61" s="283">
        <f t="shared" si="6"/>
        <v>0</v>
      </c>
      <c r="T61" s="283">
        <f t="shared" si="6"/>
        <v>0</v>
      </c>
      <c r="U61" s="284">
        <f t="shared" si="6"/>
        <v>0</v>
      </c>
      <c r="V61" s="277">
        <f t="shared" si="4"/>
        <v>196</v>
      </c>
      <c r="W61" s="160"/>
      <c r="X61" s="278">
        <f t="shared" si="5"/>
        <v>0</v>
      </c>
      <c r="Y61" s="155"/>
    </row>
    <row r="62" spans="1:25" ht="18.75">
      <c r="A62" s="269">
        <f t="shared" si="2"/>
        <v>1</v>
      </c>
      <c r="B62" s="207" t="s">
        <v>141</v>
      </c>
      <c r="C62" s="159"/>
      <c r="D62" s="159" t="s">
        <v>142</v>
      </c>
      <c r="E62" s="157" t="s">
        <v>120</v>
      </c>
      <c r="F62" s="157" t="s">
        <v>116</v>
      </c>
      <c r="G62" s="159">
        <v>20</v>
      </c>
      <c r="H62" s="270">
        <f t="shared" si="0"/>
        <v>140</v>
      </c>
      <c r="I62" s="160" t="s">
        <v>61</v>
      </c>
      <c r="J62" s="279">
        <v>0.5</v>
      </c>
      <c r="K62" s="280"/>
      <c r="L62" s="280"/>
      <c r="M62" s="280"/>
      <c r="N62" s="280">
        <v>0.25</v>
      </c>
      <c r="O62" s="281">
        <v>0.25</v>
      </c>
      <c r="P62" s="282">
        <f t="shared" si="6"/>
        <v>70</v>
      </c>
      <c r="Q62" s="283">
        <f t="shared" si="6"/>
        <v>0</v>
      </c>
      <c r="R62" s="283">
        <f t="shared" si="6"/>
        <v>0</v>
      </c>
      <c r="S62" s="283">
        <f t="shared" si="6"/>
        <v>0</v>
      </c>
      <c r="T62" s="283">
        <f t="shared" si="6"/>
        <v>35</v>
      </c>
      <c r="U62" s="284">
        <f t="shared" si="6"/>
        <v>35</v>
      </c>
      <c r="V62" s="277">
        <f t="shared" si="4"/>
        <v>140</v>
      </c>
      <c r="W62" s="160"/>
      <c r="X62" s="278">
        <f t="shared" si="5"/>
        <v>0</v>
      </c>
      <c r="Y62" s="155"/>
    </row>
    <row r="63" spans="1:25" ht="18.75">
      <c r="A63" s="269">
        <f t="shared" si="2"/>
        <v>1</v>
      </c>
      <c r="B63" s="207" t="s">
        <v>143</v>
      </c>
      <c r="C63" s="159"/>
      <c r="D63" s="159" t="s">
        <v>142</v>
      </c>
      <c r="E63" s="157" t="s">
        <v>120</v>
      </c>
      <c r="F63" s="157" t="s">
        <v>116</v>
      </c>
      <c r="G63" s="159">
        <v>30</v>
      </c>
      <c r="H63" s="270">
        <f t="shared" si="0"/>
        <v>210</v>
      </c>
      <c r="I63" s="160" t="s">
        <v>144</v>
      </c>
      <c r="J63" s="279">
        <v>0.5</v>
      </c>
      <c r="K63" s="280"/>
      <c r="L63" s="280"/>
      <c r="M63" s="280"/>
      <c r="N63" s="280"/>
      <c r="O63" s="281">
        <v>0.5</v>
      </c>
      <c r="P63" s="282">
        <f t="shared" si="6"/>
        <v>105</v>
      </c>
      <c r="Q63" s="283">
        <f t="shared" si="6"/>
        <v>0</v>
      </c>
      <c r="R63" s="283">
        <f t="shared" si="6"/>
        <v>0</v>
      </c>
      <c r="S63" s="283">
        <f t="shared" si="6"/>
        <v>0</v>
      </c>
      <c r="T63" s="283">
        <f t="shared" si="6"/>
        <v>0</v>
      </c>
      <c r="U63" s="284">
        <f t="shared" si="6"/>
        <v>105</v>
      </c>
      <c r="V63" s="277">
        <f t="shared" si="4"/>
        <v>210</v>
      </c>
      <c r="W63" s="160"/>
      <c r="X63" s="278">
        <f t="shared" si="5"/>
        <v>0</v>
      </c>
      <c r="Y63" s="155"/>
    </row>
    <row r="64" spans="1:25" ht="18.75">
      <c r="A64" s="269">
        <f t="shared" si="2"/>
        <v>1</v>
      </c>
      <c r="B64" s="207" t="s">
        <v>145</v>
      </c>
      <c r="C64" s="159"/>
      <c r="D64" s="159" t="s">
        <v>142</v>
      </c>
      <c r="E64" s="157" t="s">
        <v>120</v>
      </c>
      <c r="F64" s="157" t="s">
        <v>116</v>
      </c>
      <c r="G64" s="159">
        <v>10</v>
      </c>
      <c r="H64" s="270">
        <f t="shared" si="0"/>
        <v>70</v>
      </c>
      <c r="I64" s="160" t="s">
        <v>61</v>
      </c>
      <c r="J64" s="279"/>
      <c r="K64" s="280"/>
      <c r="L64" s="280">
        <v>0.25</v>
      </c>
      <c r="M64" s="280">
        <v>0.25</v>
      </c>
      <c r="N64" s="280"/>
      <c r="O64" s="281">
        <v>0.5</v>
      </c>
      <c r="P64" s="282">
        <f t="shared" si="6"/>
        <v>0</v>
      </c>
      <c r="Q64" s="283">
        <f t="shared" si="6"/>
        <v>0</v>
      </c>
      <c r="R64" s="283">
        <f t="shared" si="6"/>
        <v>17.5</v>
      </c>
      <c r="S64" s="283">
        <f t="shared" si="6"/>
        <v>17.5</v>
      </c>
      <c r="T64" s="283">
        <f t="shared" si="6"/>
        <v>0</v>
      </c>
      <c r="U64" s="284">
        <f t="shared" si="6"/>
        <v>35</v>
      </c>
      <c r="V64" s="277">
        <f t="shared" si="4"/>
        <v>70</v>
      </c>
      <c r="W64" s="160"/>
      <c r="X64" s="278">
        <f t="shared" si="5"/>
        <v>0</v>
      </c>
      <c r="Y64" s="155"/>
    </row>
    <row r="65" spans="1:25" ht="18.75">
      <c r="A65" s="269">
        <f t="shared" si="2"/>
        <v>1</v>
      </c>
      <c r="B65" s="207" t="s">
        <v>146</v>
      </c>
      <c r="C65" s="159"/>
      <c r="D65" s="159" t="s">
        <v>147</v>
      </c>
      <c r="E65" s="157" t="s">
        <v>120</v>
      </c>
      <c r="F65" s="157" t="s">
        <v>116</v>
      </c>
      <c r="G65" s="145">
        <v>20</v>
      </c>
      <c r="H65" s="270">
        <f t="shared" si="0"/>
        <v>140</v>
      </c>
      <c r="I65" s="285" t="s">
        <v>148</v>
      </c>
      <c r="J65" s="279">
        <v>0.5</v>
      </c>
      <c r="K65" s="280"/>
      <c r="L65" s="280">
        <v>0.25</v>
      </c>
      <c r="M65" s="280"/>
      <c r="N65" s="280"/>
      <c r="O65" s="281">
        <v>0.25</v>
      </c>
      <c r="P65" s="282">
        <f t="shared" si="6"/>
        <v>70</v>
      </c>
      <c r="Q65" s="283">
        <f t="shared" si="6"/>
        <v>0</v>
      </c>
      <c r="R65" s="283">
        <f t="shared" si="6"/>
        <v>35</v>
      </c>
      <c r="S65" s="283">
        <f t="shared" si="6"/>
        <v>0</v>
      </c>
      <c r="T65" s="283">
        <f t="shared" si="6"/>
        <v>0</v>
      </c>
      <c r="U65" s="284">
        <f t="shared" si="6"/>
        <v>35</v>
      </c>
      <c r="V65" s="277">
        <f t="shared" si="4"/>
        <v>140</v>
      </c>
      <c r="W65" s="160"/>
      <c r="X65" s="278">
        <f t="shared" si="5"/>
        <v>0</v>
      </c>
      <c r="Y65" s="155"/>
    </row>
    <row r="66" spans="1:25" ht="18.75">
      <c r="A66" s="269">
        <f t="shared" si="2"/>
        <v>1</v>
      </c>
      <c r="B66" s="207" t="s">
        <v>149</v>
      </c>
      <c r="C66" s="159"/>
      <c r="D66" s="159" t="s">
        <v>150</v>
      </c>
      <c r="E66" s="157" t="s">
        <v>120</v>
      </c>
      <c r="F66" s="157" t="s">
        <v>116</v>
      </c>
      <c r="G66" s="145">
        <v>28</v>
      </c>
      <c r="H66" s="270">
        <f t="shared" si="0"/>
        <v>196</v>
      </c>
      <c r="I66" s="160" t="s">
        <v>95</v>
      </c>
      <c r="J66" s="279"/>
      <c r="K66" s="280"/>
      <c r="L66" s="280"/>
      <c r="M66" s="280">
        <v>0.25</v>
      </c>
      <c r="N66" s="280">
        <v>0.25</v>
      </c>
      <c r="O66" s="281">
        <v>0.5</v>
      </c>
      <c r="P66" s="282">
        <f t="shared" si="6"/>
        <v>0</v>
      </c>
      <c r="Q66" s="283">
        <f t="shared" si="6"/>
        <v>0</v>
      </c>
      <c r="R66" s="283">
        <f t="shared" si="6"/>
        <v>0</v>
      </c>
      <c r="S66" s="283">
        <f t="shared" si="6"/>
        <v>49</v>
      </c>
      <c r="T66" s="283">
        <f t="shared" si="6"/>
        <v>49</v>
      </c>
      <c r="U66" s="284">
        <f t="shared" si="6"/>
        <v>98</v>
      </c>
      <c r="V66" s="277">
        <f t="shared" si="4"/>
        <v>196</v>
      </c>
      <c r="W66" s="160"/>
      <c r="X66" s="278">
        <f t="shared" si="5"/>
        <v>0</v>
      </c>
      <c r="Y66" s="155"/>
    </row>
    <row r="67" spans="1:25" ht="18.75">
      <c r="A67" s="269">
        <f t="shared" si="2"/>
        <v>1</v>
      </c>
      <c r="B67" s="207" t="s">
        <v>151</v>
      </c>
      <c r="C67" s="159"/>
      <c r="D67" s="159" t="s">
        <v>150</v>
      </c>
      <c r="E67" s="157" t="s">
        <v>120</v>
      </c>
      <c r="F67" s="157" t="s">
        <v>116</v>
      </c>
      <c r="G67" s="145">
        <v>22</v>
      </c>
      <c r="H67" s="270">
        <f t="shared" ref="H67:H130" si="7">G67*7</f>
        <v>154</v>
      </c>
      <c r="I67" s="160" t="s">
        <v>37</v>
      </c>
      <c r="J67" s="279"/>
      <c r="K67" s="280"/>
      <c r="L67" s="280">
        <v>0.25</v>
      </c>
      <c r="M67" s="280">
        <v>0.25</v>
      </c>
      <c r="N67" s="280">
        <v>0.5</v>
      </c>
      <c r="O67" s="281"/>
      <c r="P67" s="282">
        <f t="shared" si="6"/>
        <v>0</v>
      </c>
      <c r="Q67" s="283">
        <f t="shared" si="6"/>
        <v>0</v>
      </c>
      <c r="R67" s="283">
        <f t="shared" si="6"/>
        <v>38.5</v>
      </c>
      <c r="S67" s="283">
        <f t="shared" si="6"/>
        <v>38.5</v>
      </c>
      <c r="T67" s="283">
        <f t="shared" si="6"/>
        <v>77</v>
      </c>
      <c r="U67" s="284">
        <f t="shared" si="6"/>
        <v>0</v>
      </c>
      <c r="V67" s="277">
        <f t="shared" si="4"/>
        <v>154</v>
      </c>
      <c r="W67" s="160"/>
      <c r="X67" s="278">
        <f t="shared" si="5"/>
        <v>0</v>
      </c>
      <c r="Y67" s="155"/>
    </row>
    <row r="68" spans="1:25" ht="18.75">
      <c r="A68" s="269">
        <f t="shared" ref="A68:A131" si="8">+IF(B68="",0,1)</f>
        <v>1</v>
      </c>
      <c r="B68" s="207" t="s">
        <v>152</v>
      </c>
      <c r="C68" s="159"/>
      <c r="D68" s="159" t="s">
        <v>150</v>
      </c>
      <c r="E68" s="157" t="s">
        <v>120</v>
      </c>
      <c r="F68" s="157" t="s">
        <v>116</v>
      </c>
      <c r="G68" s="145">
        <v>26</v>
      </c>
      <c r="H68" s="270">
        <f t="shared" si="7"/>
        <v>182</v>
      </c>
      <c r="I68" s="160" t="s">
        <v>37</v>
      </c>
      <c r="J68" s="279">
        <v>0.5</v>
      </c>
      <c r="K68" s="280">
        <v>0.25</v>
      </c>
      <c r="L68" s="280"/>
      <c r="M68" s="280"/>
      <c r="N68" s="280"/>
      <c r="O68" s="281">
        <v>0.25</v>
      </c>
      <c r="P68" s="282">
        <f t="shared" si="6"/>
        <v>91</v>
      </c>
      <c r="Q68" s="283">
        <f t="shared" si="6"/>
        <v>45.5</v>
      </c>
      <c r="R68" s="283">
        <f t="shared" si="6"/>
        <v>0</v>
      </c>
      <c r="S68" s="283">
        <f t="shared" si="6"/>
        <v>0</v>
      </c>
      <c r="T68" s="283">
        <f t="shared" si="6"/>
        <v>0</v>
      </c>
      <c r="U68" s="284">
        <f t="shared" si="6"/>
        <v>45.5</v>
      </c>
      <c r="V68" s="277">
        <f t="shared" ref="V68:V131" si="9">SUM(P68:U68)</f>
        <v>182</v>
      </c>
      <c r="W68" s="160"/>
      <c r="X68" s="278">
        <f t="shared" ref="X68:X131" si="10">+V68-H68</f>
        <v>0</v>
      </c>
      <c r="Y68" s="155"/>
    </row>
    <row r="69" spans="1:25" ht="18.75">
      <c r="A69" s="269">
        <f t="shared" si="8"/>
        <v>1</v>
      </c>
      <c r="B69" s="207" t="s">
        <v>153</v>
      </c>
      <c r="C69" s="159"/>
      <c r="D69" s="159" t="s">
        <v>150</v>
      </c>
      <c r="E69" s="157" t="s">
        <v>120</v>
      </c>
      <c r="F69" s="157" t="s">
        <v>116</v>
      </c>
      <c r="G69" s="145">
        <v>20</v>
      </c>
      <c r="H69" s="270">
        <f t="shared" si="7"/>
        <v>140</v>
      </c>
      <c r="I69" s="160" t="s">
        <v>39</v>
      </c>
      <c r="J69" s="279"/>
      <c r="K69" s="280">
        <v>0.5</v>
      </c>
      <c r="L69" s="280"/>
      <c r="M69" s="280"/>
      <c r="N69" s="280"/>
      <c r="O69" s="281">
        <v>0.5</v>
      </c>
      <c r="P69" s="282">
        <f t="shared" si="6"/>
        <v>0</v>
      </c>
      <c r="Q69" s="283">
        <f t="shared" si="6"/>
        <v>70</v>
      </c>
      <c r="R69" s="283">
        <f t="shared" si="6"/>
        <v>0</v>
      </c>
      <c r="S69" s="283">
        <f t="shared" si="6"/>
        <v>0</v>
      </c>
      <c r="T69" s="283">
        <f t="shared" si="6"/>
        <v>0</v>
      </c>
      <c r="U69" s="284">
        <f t="shared" si="6"/>
        <v>70</v>
      </c>
      <c r="V69" s="277">
        <f t="shared" si="9"/>
        <v>140</v>
      </c>
      <c r="W69" s="160"/>
      <c r="X69" s="278">
        <f t="shared" si="10"/>
        <v>0</v>
      </c>
      <c r="Y69" s="155"/>
    </row>
    <row r="70" spans="1:25" ht="18.75">
      <c r="A70" s="269">
        <f t="shared" si="8"/>
        <v>1</v>
      </c>
      <c r="B70" s="207" t="s">
        <v>154</v>
      </c>
      <c r="C70" s="159"/>
      <c r="D70" s="159" t="s">
        <v>150</v>
      </c>
      <c r="E70" s="157" t="s">
        <v>120</v>
      </c>
      <c r="F70" s="157" t="s">
        <v>116</v>
      </c>
      <c r="G70" s="159">
        <v>18</v>
      </c>
      <c r="H70" s="270">
        <f t="shared" si="7"/>
        <v>126</v>
      </c>
      <c r="I70" s="160" t="s">
        <v>100</v>
      </c>
      <c r="J70" s="279"/>
      <c r="K70" s="280"/>
      <c r="L70" s="280">
        <v>0.25</v>
      </c>
      <c r="M70" s="280"/>
      <c r="N70" s="280">
        <v>0.5</v>
      </c>
      <c r="O70" s="281">
        <v>0.25</v>
      </c>
      <c r="P70" s="282">
        <f t="shared" si="6"/>
        <v>0</v>
      </c>
      <c r="Q70" s="283">
        <f t="shared" si="6"/>
        <v>0</v>
      </c>
      <c r="R70" s="283">
        <f t="shared" si="6"/>
        <v>31.5</v>
      </c>
      <c r="S70" s="283">
        <f t="shared" si="6"/>
        <v>0</v>
      </c>
      <c r="T70" s="283">
        <f t="shared" si="6"/>
        <v>63</v>
      </c>
      <c r="U70" s="284">
        <f t="shared" si="6"/>
        <v>31.5</v>
      </c>
      <c r="V70" s="277">
        <f t="shared" si="9"/>
        <v>126</v>
      </c>
      <c r="W70" s="160"/>
      <c r="X70" s="278">
        <f t="shared" si="10"/>
        <v>0</v>
      </c>
      <c r="Y70" s="155"/>
    </row>
    <row r="71" spans="1:25" ht="18.75">
      <c r="A71" s="269">
        <f t="shared" si="8"/>
        <v>1</v>
      </c>
      <c r="B71" s="207" t="s">
        <v>155</v>
      </c>
      <c r="C71" s="159"/>
      <c r="D71" s="159" t="s">
        <v>150</v>
      </c>
      <c r="E71" s="157" t="s">
        <v>120</v>
      </c>
      <c r="F71" s="157" t="s">
        <v>116</v>
      </c>
      <c r="G71" s="159">
        <v>22</v>
      </c>
      <c r="H71" s="270">
        <f t="shared" si="7"/>
        <v>154</v>
      </c>
      <c r="I71" s="160" t="s">
        <v>37</v>
      </c>
      <c r="J71" s="279"/>
      <c r="K71" s="280">
        <v>0.25</v>
      </c>
      <c r="L71" s="280"/>
      <c r="M71" s="280">
        <v>0.5</v>
      </c>
      <c r="N71" s="280"/>
      <c r="O71" s="281">
        <v>0.25</v>
      </c>
      <c r="P71" s="282">
        <f t="shared" si="6"/>
        <v>0</v>
      </c>
      <c r="Q71" s="283">
        <f t="shared" si="6"/>
        <v>38.5</v>
      </c>
      <c r="R71" s="283">
        <f t="shared" si="6"/>
        <v>0</v>
      </c>
      <c r="S71" s="283">
        <f t="shared" si="6"/>
        <v>77</v>
      </c>
      <c r="T71" s="283">
        <f t="shared" si="6"/>
        <v>0</v>
      </c>
      <c r="U71" s="284">
        <f t="shared" si="6"/>
        <v>38.5</v>
      </c>
      <c r="V71" s="277">
        <f t="shared" si="9"/>
        <v>154</v>
      </c>
      <c r="W71" s="160"/>
      <c r="X71" s="278">
        <f t="shared" si="10"/>
        <v>0</v>
      </c>
      <c r="Y71" s="155"/>
    </row>
    <row r="72" spans="1:25" ht="18.75">
      <c r="A72" s="269">
        <f t="shared" si="8"/>
        <v>1</v>
      </c>
      <c r="B72" s="207" t="s">
        <v>156</v>
      </c>
      <c r="C72" s="159"/>
      <c r="D72" s="159" t="s">
        <v>150</v>
      </c>
      <c r="E72" s="157" t="s">
        <v>120</v>
      </c>
      <c r="F72" s="157" t="s">
        <v>116</v>
      </c>
      <c r="G72" s="145">
        <v>22</v>
      </c>
      <c r="H72" s="270">
        <f t="shared" si="7"/>
        <v>154</v>
      </c>
      <c r="I72" s="160" t="s">
        <v>157</v>
      </c>
      <c r="J72" s="279"/>
      <c r="K72" s="280">
        <v>0.25</v>
      </c>
      <c r="L72" s="280">
        <v>0.25</v>
      </c>
      <c r="M72" s="280"/>
      <c r="N72" s="280"/>
      <c r="O72" s="281">
        <v>0.5</v>
      </c>
      <c r="P72" s="282">
        <f t="shared" si="6"/>
        <v>0</v>
      </c>
      <c r="Q72" s="283">
        <f t="shared" si="6"/>
        <v>38.5</v>
      </c>
      <c r="R72" s="283">
        <f t="shared" si="6"/>
        <v>38.5</v>
      </c>
      <c r="S72" s="283">
        <f t="shared" si="6"/>
        <v>0</v>
      </c>
      <c r="T72" s="283">
        <f t="shared" si="6"/>
        <v>0</v>
      </c>
      <c r="U72" s="284">
        <f t="shared" si="6"/>
        <v>77</v>
      </c>
      <c r="V72" s="277">
        <f t="shared" si="9"/>
        <v>154</v>
      </c>
      <c r="W72" s="160"/>
      <c r="X72" s="278">
        <f t="shared" si="10"/>
        <v>0</v>
      </c>
      <c r="Y72" s="155"/>
    </row>
    <row r="73" spans="1:25" ht="18.75">
      <c r="A73" s="269">
        <f t="shared" si="8"/>
        <v>1</v>
      </c>
      <c r="B73" s="207" t="s">
        <v>158</v>
      </c>
      <c r="C73" s="159"/>
      <c r="D73" s="159" t="s">
        <v>150</v>
      </c>
      <c r="E73" s="157" t="s">
        <v>120</v>
      </c>
      <c r="F73" s="157" t="s">
        <v>116</v>
      </c>
      <c r="G73" s="145">
        <v>12</v>
      </c>
      <c r="H73" s="270">
        <f t="shared" si="7"/>
        <v>84</v>
      </c>
      <c r="I73" s="160" t="s">
        <v>148</v>
      </c>
      <c r="J73" s="279"/>
      <c r="K73" s="280"/>
      <c r="L73" s="280"/>
      <c r="M73" s="280">
        <v>0.5</v>
      </c>
      <c r="N73" s="280"/>
      <c r="O73" s="281">
        <v>0.5</v>
      </c>
      <c r="P73" s="282">
        <f t="shared" si="6"/>
        <v>0</v>
      </c>
      <c r="Q73" s="283">
        <f t="shared" si="6"/>
        <v>0</v>
      </c>
      <c r="R73" s="283">
        <f t="shared" si="6"/>
        <v>0</v>
      </c>
      <c r="S73" s="283">
        <f t="shared" si="6"/>
        <v>42</v>
      </c>
      <c r="T73" s="283">
        <f t="shared" si="6"/>
        <v>0</v>
      </c>
      <c r="U73" s="284">
        <f t="shared" si="6"/>
        <v>42</v>
      </c>
      <c r="V73" s="277">
        <f t="shared" si="9"/>
        <v>84</v>
      </c>
      <c r="W73" s="160"/>
      <c r="X73" s="278">
        <f t="shared" si="10"/>
        <v>0</v>
      </c>
      <c r="Y73" s="155"/>
    </row>
    <row r="74" spans="1:25" ht="18.75">
      <c r="A74" s="269">
        <f t="shared" si="8"/>
        <v>1</v>
      </c>
      <c r="B74" s="207" t="s">
        <v>159</v>
      </c>
      <c r="C74" s="228" t="s">
        <v>160</v>
      </c>
      <c r="D74" s="159"/>
      <c r="E74" s="157" t="s">
        <v>120</v>
      </c>
      <c r="F74" s="157" t="s">
        <v>36</v>
      </c>
      <c r="G74" s="145">
        <v>28</v>
      </c>
      <c r="H74" s="270">
        <f t="shared" si="7"/>
        <v>196</v>
      </c>
      <c r="I74" s="160" t="s">
        <v>37</v>
      </c>
      <c r="J74" s="279"/>
      <c r="K74" s="280"/>
      <c r="L74" s="280">
        <v>0.25</v>
      </c>
      <c r="M74" s="280">
        <v>0.5</v>
      </c>
      <c r="N74" s="280">
        <v>0.25</v>
      </c>
      <c r="O74" s="281"/>
      <c r="P74" s="282">
        <f t="shared" si="6"/>
        <v>0</v>
      </c>
      <c r="Q74" s="283">
        <f t="shared" si="6"/>
        <v>0</v>
      </c>
      <c r="R74" s="283">
        <f t="shared" si="6"/>
        <v>49</v>
      </c>
      <c r="S74" s="283">
        <f t="shared" si="6"/>
        <v>98</v>
      </c>
      <c r="T74" s="283">
        <f t="shared" si="6"/>
        <v>49</v>
      </c>
      <c r="U74" s="284">
        <f t="shared" si="6"/>
        <v>0</v>
      </c>
      <c r="V74" s="277">
        <f t="shared" si="9"/>
        <v>196</v>
      </c>
      <c r="W74" s="160"/>
      <c r="X74" s="278">
        <f t="shared" si="10"/>
        <v>0</v>
      </c>
      <c r="Y74" s="155"/>
    </row>
    <row r="75" spans="1:25" ht="18.75">
      <c r="A75" s="269">
        <f t="shared" si="8"/>
        <v>1</v>
      </c>
      <c r="B75" s="207" t="s">
        <v>161</v>
      </c>
      <c r="C75" s="159"/>
      <c r="D75" s="159"/>
      <c r="E75" s="157" t="s">
        <v>120</v>
      </c>
      <c r="F75" s="157" t="s">
        <v>36</v>
      </c>
      <c r="G75" s="145">
        <v>20</v>
      </c>
      <c r="H75" s="270">
        <f t="shared" si="7"/>
        <v>140</v>
      </c>
      <c r="I75" s="160" t="s">
        <v>37</v>
      </c>
      <c r="J75" s="279">
        <v>0.5</v>
      </c>
      <c r="K75" s="280"/>
      <c r="L75" s="280">
        <v>0.5</v>
      </c>
      <c r="M75" s="280"/>
      <c r="N75" s="280"/>
      <c r="O75" s="281"/>
      <c r="P75" s="282">
        <f t="shared" si="6"/>
        <v>70</v>
      </c>
      <c r="Q75" s="283">
        <f t="shared" si="6"/>
        <v>0</v>
      </c>
      <c r="R75" s="283">
        <f t="shared" si="6"/>
        <v>70</v>
      </c>
      <c r="S75" s="283">
        <f t="shared" si="6"/>
        <v>0</v>
      </c>
      <c r="T75" s="283">
        <f t="shared" si="6"/>
        <v>0</v>
      </c>
      <c r="U75" s="284">
        <f t="shared" si="6"/>
        <v>0</v>
      </c>
      <c r="V75" s="277">
        <f t="shared" si="9"/>
        <v>140</v>
      </c>
      <c r="W75" s="160"/>
      <c r="X75" s="278">
        <f t="shared" si="10"/>
        <v>0</v>
      </c>
      <c r="Y75" s="155"/>
    </row>
    <row r="76" spans="1:25" ht="18.75">
      <c r="A76" s="269">
        <f t="shared" si="8"/>
        <v>1</v>
      </c>
      <c r="B76" s="207" t="s">
        <v>162</v>
      </c>
      <c r="C76" s="262"/>
      <c r="D76" s="159" t="s">
        <v>163</v>
      </c>
      <c r="E76" s="157" t="s">
        <v>120</v>
      </c>
      <c r="F76" s="157" t="s">
        <v>116</v>
      </c>
      <c r="G76" s="145">
        <v>18</v>
      </c>
      <c r="H76" s="270">
        <f t="shared" si="7"/>
        <v>126</v>
      </c>
      <c r="I76" s="285" t="s">
        <v>148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282">
        <f t="shared" si="6"/>
        <v>63</v>
      </c>
      <c r="Q76" s="283">
        <f t="shared" si="6"/>
        <v>31.5</v>
      </c>
      <c r="R76" s="283">
        <f t="shared" si="6"/>
        <v>0</v>
      </c>
      <c r="S76" s="283">
        <f t="shared" si="6"/>
        <v>0</v>
      </c>
      <c r="T76" s="283">
        <f t="shared" si="6"/>
        <v>0</v>
      </c>
      <c r="U76" s="284">
        <f t="shared" si="6"/>
        <v>31.5</v>
      </c>
      <c r="V76" s="277">
        <f t="shared" si="9"/>
        <v>126</v>
      </c>
      <c r="W76" s="160"/>
      <c r="X76" s="278">
        <f t="shared" si="10"/>
        <v>0</v>
      </c>
      <c r="Y76" s="155"/>
    </row>
    <row r="77" spans="1:25" ht="18.75">
      <c r="A77" s="269">
        <f t="shared" si="8"/>
        <v>1</v>
      </c>
      <c r="B77" s="207" t="s">
        <v>164</v>
      </c>
      <c r="C77" s="262"/>
      <c r="D77" s="159" t="s">
        <v>163</v>
      </c>
      <c r="E77" s="157" t="s">
        <v>120</v>
      </c>
      <c r="F77" s="157" t="s">
        <v>116</v>
      </c>
      <c r="G77" s="145">
        <v>28</v>
      </c>
      <c r="H77" s="270">
        <f t="shared" si="7"/>
        <v>196</v>
      </c>
      <c r="I77" s="160" t="s">
        <v>39</v>
      </c>
      <c r="J77" s="279">
        <v>0.5</v>
      </c>
      <c r="K77" s="280">
        <v>0.25</v>
      </c>
      <c r="L77" s="280"/>
      <c r="M77" s="280"/>
      <c r="N77" s="280"/>
      <c r="O77" s="281">
        <v>0.25</v>
      </c>
      <c r="P77" s="282">
        <f t="shared" si="6"/>
        <v>98</v>
      </c>
      <c r="Q77" s="283">
        <f t="shared" si="6"/>
        <v>49</v>
      </c>
      <c r="R77" s="283">
        <f t="shared" si="6"/>
        <v>0</v>
      </c>
      <c r="S77" s="283">
        <f t="shared" si="6"/>
        <v>0</v>
      </c>
      <c r="T77" s="283">
        <f t="shared" si="6"/>
        <v>0</v>
      </c>
      <c r="U77" s="284">
        <f t="shared" si="6"/>
        <v>49</v>
      </c>
      <c r="V77" s="277">
        <f t="shared" si="9"/>
        <v>196</v>
      </c>
      <c r="W77" s="160"/>
      <c r="X77" s="278">
        <f t="shared" si="10"/>
        <v>0</v>
      </c>
      <c r="Y77" s="155"/>
    </row>
    <row r="78" spans="1:25" ht="18.75">
      <c r="A78" s="269">
        <f t="shared" si="8"/>
        <v>1</v>
      </c>
      <c r="B78" s="207" t="s">
        <v>165</v>
      </c>
      <c r="C78" s="262"/>
      <c r="D78" s="159" t="s">
        <v>163</v>
      </c>
      <c r="E78" s="157" t="s">
        <v>120</v>
      </c>
      <c r="F78" s="157" t="s">
        <v>116</v>
      </c>
      <c r="G78" s="145">
        <v>22</v>
      </c>
      <c r="H78" s="270">
        <f t="shared" si="7"/>
        <v>154</v>
      </c>
      <c r="I78" s="160" t="s">
        <v>166</v>
      </c>
      <c r="J78" s="279">
        <v>0.5</v>
      </c>
      <c r="K78" s="280">
        <v>0.25</v>
      </c>
      <c r="L78" s="280">
        <v>0.25</v>
      </c>
      <c r="M78" s="280"/>
      <c r="N78" s="280"/>
      <c r="O78" s="281"/>
      <c r="P78" s="282">
        <f t="shared" si="6"/>
        <v>77</v>
      </c>
      <c r="Q78" s="283">
        <f t="shared" si="6"/>
        <v>38.5</v>
      </c>
      <c r="R78" s="283">
        <f t="shared" si="6"/>
        <v>38.5</v>
      </c>
      <c r="S78" s="283">
        <f t="shared" si="6"/>
        <v>0</v>
      </c>
      <c r="T78" s="283">
        <f t="shared" si="6"/>
        <v>0</v>
      </c>
      <c r="U78" s="284">
        <f t="shared" si="6"/>
        <v>0</v>
      </c>
      <c r="V78" s="277">
        <f t="shared" si="9"/>
        <v>154</v>
      </c>
      <c r="W78" s="160"/>
      <c r="X78" s="278">
        <f t="shared" si="10"/>
        <v>0</v>
      </c>
      <c r="Y78" s="155"/>
    </row>
    <row r="79" spans="1:25" ht="18.75">
      <c r="A79" s="269">
        <f t="shared" si="8"/>
        <v>1</v>
      </c>
      <c r="B79" s="207" t="s">
        <v>167</v>
      </c>
      <c r="C79" s="262"/>
      <c r="D79" s="159" t="s">
        <v>163</v>
      </c>
      <c r="E79" s="157" t="s">
        <v>120</v>
      </c>
      <c r="F79" s="157" t="s">
        <v>116</v>
      </c>
      <c r="G79" s="145">
        <v>4</v>
      </c>
      <c r="H79" s="270">
        <f t="shared" si="7"/>
        <v>28</v>
      </c>
      <c r="I79" s="160" t="s">
        <v>37</v>
      </c>
      <c r="J79" s="279">
        <v>0.5</v>
      </c>
      <c r="K79" s="280"/>
      <c r="L79" s="280"/>
      <c r="M79" s="280">
        <v>0.5</v>
      </c>
      <c r="N79" s="280"/>
      <c r="O79" s="281"/>
      <c r="P79" s="282">
        <f t="shared" si="6"/>
        <v>14</v>
      </c>
      <c r="Q79" s="283">
        <f t="shared" si="6"/>
        <v>0</v>
      </c>
      <c r="R79" s="283">
        <f t="shared" si="6"/>
        <v>0</v>
      </c>
      <c r="S79" s="283">
        <f t="shared" si="6"/>
        <v>14</v>
      </c>
      <c r="T79" s="283">
        <f t="shared" si="6"/>
        <v>0</v>
      </c>
      <c r="U79" s="284">
        <f t="shared" si="6"/>
        <v>0</v>
      </c>
      <c r="V79" s="277">
        <f t="shared" si="9"/>
        <v>28</v>
      </c>
      <c r="W79" s="160"/>
      <c r="X79" s="278">
        <f t="shared" si="10"/>
        <v>0</v>
      </c>
      <c r="Y79" s="155"/>
    </row>
    <row r="80" spans="1:25" ht="18.75">
      <c r="A80" s="269">
        <f t="shared" si="8"/>
        <v>1</v>
      </c>
      <c r="B80" s="207" t="s">
        <v>168</v>
      </c>
      <c r="C80" s="159"/>
      <c r="D80" s="159" t="s">
        <v>169</v>
      </c>
      <c r="E80" s="157" t="s">
        <v>120</v>
      </c>
      <c r="F80" s="157" t="s">
        <v>36</v>
      </c>
      <c r="G80" s="145">
        <v>40</v>
      </c>
      <c r="H80" s="270">
        <f t="shared" si="7"/>
        <v>280</v>
      </c>
      <c r="I80" s="160" t="s">
        <v>170</v>
      </c>
      <c r="J80" s="279">
        <v>0.5</v>
      </c>
      <c r="K80" s="280"/>
      <c r="L80" s="280"/>
      <c r="M80" s="280">
        <v>0.5</v>
      </c>
      <c r="N80" s="280"/>
      <c r="O80" s="281"/>
      <c r="P80" s="282">
        <f t="shared" si="6"/>
        <v>140</v>
      </c>
      <c r="Q80" s="283">
        <f t="shared" si="6"/>
        <v>0</v>
      </c>
      <c r="R80" s="283">
        <f t="shared" si="6"/>
        <v>0</v>
      </c>
      <c r="S80" s="283">
        <f t="shared" si="6"/>
        <v>140</v>
      </c>
      <c r="T80" s="283">
        <f t="shared" si="6"/>
        <v>0</v>
      </c>
      <c r="U80" s="284">
        <f t="shared" si="6"/>
        <v>0</v>
      </c>
      <c r="V80" s="277">
        <f t="shared" si="9"/>
        <v>280</v>
      </c>
      <c r="W80" s="160"/>
      <c r="X80" s="278">
        <f t="shared" si="10"/>
        <v>0</v>
      </c>
      <c r="Y80" s="155"/>
    </row>
    <row r="81" spans="1:25" ht="18.75">
      <c r="A81" s="269">
        <f t="shared" si="8"/>
        <v>1</v>
      </c>
      <c r="B81" s="207" t="s">
        <v>171</v>
      </c>
      <c r="C81" s="159"/>
      <c r="D81" s="159"/>
      <c r="E81" s="157" t="s">
        <v>120</v>
      </c>
      <c r="F81" s="157" t="s">
        <v>116</v>
      </c>
      <c r="G81" s="159">
        <v>26</v>
      </c>
      <c r="H81" s="270">
        <f t="shared" si="7"/>
        <v>182</v>
      </c>
      <c r="I81" s="160" t="s">
        <v>67</v>
      </c>
      <c r="J81" s="279">
        <v>0.5</v>
      </c>
      <c r="K81" s="280"/>
      <c r="L81" s="280">
        <v>0.25</v>
      </c>
      <c r="M81" s="280">
        <v>0.25</v>
      </c>
      <c r="N81" s="280"/>
      <c r="O81" s="281"/>
      <c r="P81" s="282">
        <f t="shared" si="6"/>
        <v>91</v>
      </c>
      <c r="Q81" s="283">
        <f t="shared" si="6"/>
        <v>0</v>
      </c>
      <c r="R81" s="283">
        <f t="shared" si="6"/>
        <v>45.5</v>
      </c>
      <c r="S81" s="283">
        <f t="shared" si="6"/>
        <v>45.5</v>
      </c>
      <c r="T81" s="283">
        <f t="shared" si="6"/>
        <v>0</v>
      </c>
      <c r="U81" s="284">
        <f t="shared" si="6"/>
        <v>0</v>
      </c>
      <c r="V81" s="277">
        <f t="shared" si="9"/>
        <v>182</v>
      </c>
      <c r="W81" s="160"/>
      <c r="X81" s="278">
        <f t="shared" si="10"/>
        <v>0</v>
      </c>
      <c r="Y81" s="155"/>
    </row>
    <row r="82" spans="1:25" ht="18.75">
      <c r="A82" s="269">
        <f t="shared" si="8"/>
        <v>1</v>
      </c>
      <c r="B82" s="208" t="s">
        <v>172</v>
      </c>
      <c r="C82" s="213"/>
      <c r="D82" s="213" t="s">
        <v>173</v>
      </c>
      <c r="E82" s="201" t="s">
        <v>120</v>
      </c>
      <c r="F82" s="157" t="s">
        <v>116</v>
      </c>
      <c r="G82" s="145">
        <v>16</v>
      </c>
      <c r="H82" s="270">
        <f t="shared" si="7"/>
        <v>112</v>
      </c>
      <c r="I82" s="160" t="s">
        <v>67</v>
      </c>
      <c r="J82" s="279"/>
      <c r="K82" s="280"/>
      <c r="L82" s="280">
        <v>0.5</v>
      </c>
      <c r="M82" s="280"/>
      <c r="N82" s="280"/>
      <c r="O82" s="281">
        <v>0.5</v>
      </c>
      <c r="P82" s="282">
        <f t="shared" si="6"/>
        <v>0</v>
      </c>
      <c r="Q82" s="283">
        <f t="shared" si="6"/>
        <v>0</v>
      </c>
      <c r="R82" s="283">
        <f t="shared" si="6"/>
        <v>56</v>
      </c>
      <c r="S82" s="283">
        <f t="shared" si="6"/>
        <v>0</v>
      </c>
      <c r="T82" s="283">
        <f t="shared" si="6"/>
        <v>0</v>
      </c>
      <c r="U82" s="284">
        <f t="shared" si="6"/>
        <v>56</v>
      </c>
      <c r="V82" s="277">
        <f t="shared" si="9"/>
        <v>112</v>
      </c>
      <c r="W82" s="160"/>
      <c r="X82" s="278">
        <f t="shared" si="10"/>
        <v>0</v>
      </c>
      <c r="Y82" s="155"/>
    </row>
    <row r="83" spans="1:25" ht="18.75">
      <c r="A83" s="269">
        <f t="shared" si="8"/>
        <v>1</v>
      </c>
      <c r="B83" s="208" t="s">
        <v>174</v>
      </c>
      <c r="C83" s="213"/>
      <c r="D83" s="213"/>
      <c r="E83" s="201" t="s">
        <v>120</v>
      </c>
      <c r="F83" s="157" t="s">
        <v>116</v>
      </c>
      <c r="G83" s="159">
        <v>20</v>
      </c>
      <c r="H83" s="270">
        <f t="shared" si="7"/>
        <v>140</v>
      </c>
      <c r="I83" s="160" t="s">
        <v>37</v>
      </c>
      <c r="J83" s="279">
        <v>0.5</v>
      </c>
      <c r="K83" s="280"/>
      <c r="L83" s="280"/>
      <c r="M83" s="280"/>
      <c r="N83" s="280"/>
      <c r="O83" s="281">
        <v>0.5</v>
      </c>
      <c r="P83" s="282">
        <f t="shared" si="6"/>
        <v>70</v>
      </c>
      <c r="Q83" s="283">
        <f t="shared" si="6"/>
        <v>0</v>
      </c>
      <c r="R83" s="283">
        <f t="shared" si="6"/>
        <v>0</v>
      </c>
      <c r="S83" s="283">
        <f t="shared" si="6"/>
        <v>0</v>
      </c>
      <c r="T83" s="283">
        <f t="shared" si="6"/>
        <v>0</v>
      </c>
      <c r="U83" s="284">
        <f t="shared" si="6"/>
        <v>70</v>
      </c>
      <c r="V83" s="277">
        <f t="shared" si="9"/>
        <v>140</v>
      </c>
      <c r="W83" s="160"/>
      <c r="X83" s="278">
        <f t="shared" si="10"/>
        <v>0</v>
      </c>
      <c r="Y83" s="155"/>
    </row>
    <row r="84" spans="1:25" ht="18.75">
      <c r="A84" s="269">
        <f t="shared" si="8"/>
        <v>1</v>
      </c>
      <c r="B84" s="208" t="s">
        <v>175</v>
      </c>
      <c r="C84" s="228" t="s">
        <v>176</v>
      </c>
      <c r="D84" s="213"/>
      <c r="E84" s="201" t="s">
        <v>120</v>
      </c>
      <c r="F84" s="157" t="s">
        <v>116</v>
      </c>
      <c r="G84" s="159">
        <v>16</v>
      </c>
      <c r="H84" s="270">
        <f t="shared" si="7"/>
        <v>112</v>
      </c>
      <c r="I84" s="160" t="s">
        <v>42</v>
      </c>
      <c r="J84" s="279">
        <v>0.5</v>
      </c>
      <c r="K84" s="280"/>
      <c r="L84" s="280"/>
      <c r="M84" s="280"/>
      <c r="N84" s="280"/>
      <c r="O84" s="281">
        <v>0.5</v>
      </c>
      <c r="P84" s="282">
        <f t="shared" si="6"/>
        <v>56</v>
      </c>
      <c r="Q84" s="283">
        <f t="shared" si="6"/>
        <v>0</v>
      </c>
      <c r="R84" s="283">
        <f t="shared" si="6"/>
        <v>0</v>
      </c>
      <c r="S84" s="283">
        <f t="shared" si="6"/>
        <v>0</v>
      </c>
      <c r="T84" s="283">
        <f t="shared" si="6"/>
        <v>0</v>
      </c>
      <c r="U84" s="284">
        <f t="shared" si="6"/>
        <v>56</v>
      </c>
      <c r="V84" s="277">
        <f t="shared" si="9"/>
        <v>112</v>
      </c>
      <c r="W84" s="160"/>
      <c r="X84" s="278">
        <f t="shared" si="10"/>
        <v>0</v>
      </c>
      <c r="Y84" s="155"/>
    </row>
    <row r="85" spans="1:25" ht="18.75">
      <c r="A85" s="269">
        <f t="shared" si="8"/>
        <v>1</v>
      </c>
      <c r="B85" s="208" t="s">
        <v>177</v>
      </c>
      <c r="C85" s="213"/>
      <c r="D85" s="213"/>
      <c r="E85" s="201" t="s">
        <v>120</v>
      </c>
      <c r="F85" s="157" t="s">
        <v>36</v>
      </c>
      <c r="G85" s="159">
        <v>20</v>
      </c>
      <c r="H85" s="270">
        <f t="shared" si="7"/>
        <v>140</v>
      </c>
      <c r="I85" s="160" t="s">
        <v>61</v>
      </c>
      <c r="J85" s="279">
        <v>0.25</v>
      </c>
      <c r="K85" s="280">
        <v>0.25</v>
      </c>
      <c r="L85" s="280">
        <v>0.25</v>
      </c>
      <c r="M85" s="280"/>
      <c r="N85" s="280"/>
      <c r="O85" s="281">
        <v>0.25</v>
      </c>
      <c r="P85" s="282">
        <f t="shared" si="6"/>
        <v>35</v>
      </c>
      <c r="Q85" s="283">
        <f t="shared" si="6"/>
        <v>35</v>
      </c>
      <c r="R85" s="283">
        <f t="shared" si="6"/>
        <v>35</v>
      </c>
      <c r="S85" s="283">
        <f t="shared" si="6"/>
        <v>0</v>
      </c>
      <c r="T85" s="283">
        <f t="shared" si="6"/>
        <v>0</v>
      </c>
      <c r="U85" s="284">
        <f t="shared" si="6"/>
        <v>35</v>
      </c>
      <c r="V85" s="277">
        <f t="shared" si="9"/>
        <v>140</v>
      </c>
      <c r="W85" s="160"/>
      <c r="X85" s="278">
        <f t="shared" si="10"/>
        <v>0</v>
      </c>
      <c r="Y85" s="155"/>
    </row>
    <row r="86" spans="1:25" ht="18.75">
      <c r="A86" s="269">
        <f t="shared" si="8"/>
        <v>1</v>
      </c>
      <c r="B86" s="207" t="s">
        <v>178</v>
      </c>
      <c r="C86" s="159"/>
      <c r="D86" s="159"/>
      <c r="E86" s="157" t="s">
        <v>123</v>
      </c>
      <c r="F86" s="160" t="s">
        <v>116</v>
      </c>
      <c r="G86" s="145">
        <v>36</v>
      </c>
      <c r="H86" s="270">
        <f t="shared" si="7"/>
        <v>252</v>
      </c>
      <c r="I86" s="160" t="s">
        <v>37</v>
      </c>
      <c r="J86" s="279"/>
      <c r="K86" s="280">
        <v>0.5</v>
      </c>
      <c r="L86" s="280"/>
      <c r="M86" s="280">
        <v>0.25</v>
      </c>
      <c r="N86" s="280"/>
      <c r="O86" s="281">
        <v>0.25</v>
      </c>
      <c r="P86" s="282">
        <f t="shared" si="6"/>
        <v>0</v>
      </c>
      <c r="Q86" s="283">
        <f t="shared" si="6"/>
        <v>126</v>
      </c>
      <c r="R86" s="283">
        <f t="shared" si="6"/>
        <v>0</v>
      </c>
      <c r="S86" s="283">
        <f t="shared" si="6"/>
        <v>63</v>
      </c>
      <c r="T86" s="283">
        <f t="shared" si="6"/>
        <v>0</v>
      </c>
      <c r="U86" s="284">
        <f t="shared" si="6"/>
        <v>63</v>
      </c>
      <c r="V86" s="277">
        <f t="shared" si="9"/>
        <v>252</v>
      </c>
      <c r="W86" s="160"/>
      <c r="X86" s="278">
        <f t="shared" si="10"/>
        <v>0</v>
      </c>
      <c r="Y86" s="155"/>
    </row>
    <row r="87" spans="1:25" ht="18.75">
      <c r="A87" s="269">
        <f t="shared" si="8"/>
        <v>1</v>
      </c>
      <c r="B87" s="207" t="s">
        <v>179</v>
      </c>
      <c r="C87" s="159"/>
      <c r="D87" s="159"/>
      <c r="E87" s="157" t="s">
        <v>123</v>
      </c>
      <c r="F87" s="160" t="s">
        <v>116</v>
      </c>
      <c r="G87" s="145">
        <v>24</v>
      </c>
      <c r="H87" s="270">
        <f t="shared" si="7"/>
        <v>168</v>
      </c>
      <c r="I87" s="160" t="s">
        <v>37</v>
      </c>
      <c r="J87" s="279"/>
      <c r="K87" s="280"/>
      <c r="L87" s="280"/>
      <c r="M87" s="280">
        <v>0.5</v>
      </c>
      <c r="N87" s="280"/>
      <c r="O87" s="281">
        <v>0.5</v>
      </c>
      <c r="P87" s="282">
        <f t="shared" si="6"/>
        <v>0</v>
      </c>
      <c r="Q87" s="283">
        <f t="shared" si="6"/>
        <v>0</v>
      </c>
      <c r="R87" s="283">
        <f t="shared" si="6"/>
        <v>0</v>
      </c>
      <c r="S87" s="283">
        <f t="shared" si="6"/>
        <v>84</v>
      </c>
      <c r="T87" s="283">
        <f t="shared" si="6"/>
        <v>0</v>
      </c>
      <c r="U87" s="284">
        <f t="shared" si="6"/>
        <v>84</v>
      </c>
      <c r="V87" s="277">
        <f t="shared" si="9"/>
        <v>168</v>
      </c>
      <c r="W87" s="160"/>
      <c r="X87" s="278">
        <f t="shared" si="10"/>
        <v>0</v>
      </c>
      <c r="Y87" s="155"/>
    </row>
    <row r="88" spans="1:25" ht="18.75">
      <c r="A88" s="269">
        <f t="shared" si="8"/>
        <v>1</v>
      </c>
      <c r="B88" s="207" t="s">
        <v>180</v>
      </c>
      <c r="C88" s="159"/>
      <c r="D88" s="159"/>
      <c r="E88" s="157" t="s">
        <v>123</v>
      </c>
      <c r="F88" s="160" t="s">
        <v>116</v>
      </c>
      <c r="G88" s="145">
        <v>30</v>
      </c>
      <c r="H88" s="270">
        <f t="shared" si="7"/>
        <v>210</v>
      </c>
      <c r="I88" s="160" t="s">
        <v>37</v>
      </c>
      <c r="J88" s="279"/>
      <c r="K88" s="280">
        <v>0.25</v>
      </c>
      <c r="L88" s="280"/>
      <c r="M88" s="280">
        <v>0.25</v>
      </c>
      <c r="N88" s="280"/>
      <c r="O88" s="281">
        <v>0.5</v>
      </c>
      <c r="P88" s="282">
        <f t="shared" si="6"/>
        <v>0</v>
      </c>
      <c r="Q88" s="283">
        <f t="shared" si="6"/>
        <v>52.5</v>
      </c>
      <c r="R88" s="283">
        <f t="shared" si="6"/>
        <v>0</v>
      </c>
      <c r="S88" s="283">
        <f t="shared" si="6"/>
        <v>52.5</v>
      </c>
      <c r="T88" s="283">
        <f t="shared" si="6"/>
        <v>0</v>
      </c>
      <c r="U88" s="284">
        <f t="shared" si="6"/>
        <v>105</v>
      </c>
      <c r="V88" s="277">
        <f t="shared" si="9"/>
        <v>210</v>
      </c>
      <c r="W88" s="160"/>
      <c r="X88" s="278">
        <f t="shared" si="10"/>
        <v>0</v>
      </c>
      <c r="Y88" s="155"/>
    </row>
    <row r="89" spans="1:25" ht="18.75">
      <c r="A89" s="269">
        <f t="shared" si="8"/>
        <v>1</v>
      </c>
      <c r="B89" s="207" t="s">
        <v>181</v>
      </c>
      <c r="C89" s="159"/>
      <c r="D89" s="159"/>
      <c r="E89" s="157" t="s">
        <v>123</v>
      </c>
      <c r="F89" s="160" t="s">
        <v>116</v>
      </c>
      <c r="G89" s="145">
        <v>30</v>
      </c>
      <c r="H89" s="270">
        <f t="shared" si="7"/>
        <v>210</v>
      </c>
      <c r="I89" s="285" t="s">
        <v>182</v>
      </c>
      <c r="J89" s="279"/>
      <c r="K89" s="280"/>
      <c r="L89" s="280"/>
      <c r="M89" s="280">
        <v>0.5</v>
      </c>
      <c r="N89" s="280"/>
      <c r="O89" s="281">
        <v>0.5</v>
      </c>
      <c r="P89" s="282">
        <f t="shared" si="6"/>
        <v>0</v>
      </c>
      <c r="Q89" s="283">
        <f t="shared" si="6"/>
        <v>0</v>
      </c>
      <c r="R89" s="283">
        <f t="shared" si="6"/>
        <v>0</v>
      </c>
      <c r="S89" s="283">
        <f t="shared" si="6"/>
        <v>105</v>
      </c>
      <c r="T89" s="283">
        <f t="shared" si="6"/>
        <v>0</v>
      </c>
      <c r="U89" s="284">
        <f t="shared" si="6"/>
        <v>105</v>
      </c>
      <c r="V89" s="277">
        <f t="shared" si="9"/>
        <v>210</v>
      </c>
      <c r="W89" s="160"/>
      <c r="X89" s="278">
        <f t="shared" si="10"/>
        <v>0</v>
      </c>
      <c r="Y89" s="155"/>
    </row>
    <row r="90" spans="1:25" ht="18.75">
      <c r="A90" s="269">
        <f t="shared" si="8"/>
        <v>1</v>
      </c>
      <c r="B90" s="207" t="s">
        <v>183</v>
      </c>
      <c r="C90" s="159"/>
      <c r="D90" s="159"/>
      <c r="E90" s="157" t="s">
        <v>123</v>
      </c>
      <c r="F90" s="160" t="s">
        <v>116</v>
      </c>
      <c r="G90" s="145">
        <v>24</v>
      </c>
      <c r="H90" s="270">
        <f t="shared" si="7"/>
        <v>168</v>
      </c>
      <c r="I90" s="160" t="s">
        <v>67</v>
      </c>
      <c r="J90" s="279"/>
      <c r="K90" s="280"/>
      <c r="L90" s="280"/>
      <c r="M90" s="280">
        <v>0.5</v>
      </c>
      <c r="N90" s="280"/>
      <c r="O90" s="281">
        <v>0.5</v>
      </c>
      <c r="P90" s="282">
        <f t="shared" si="6"/>
        <v>0</v>
      </c>
      <c r="Q90" s="283">
        <f t="shared" si="6"/>
        <v>0</v>
      </c>
      <c r="R90" s="283">
        <f t="shared" si="6"/>
        <v>0</v>
      </c>
      <c r="S90" s="283">
        <f t="shared" si="6"/>
        <v>84</v>
      </c>
      <c r="T90" s="283">
        <f t="shared" si="6"/>
        <v>0</v>
      </c>
      <c r="U90" s="284">
        <f t="shared" si="6"/>
        <v>84</v>
      </c>
      <c r="V90" s="277">
        <f t="shared" si="9"/>
        <v>168</v>
      </c>
      <c r="W90" s="160"/>
      <c r="X90" s="278">
        <f t="shared" si="10"/>
        <v>0</v>
      </c>
      <c r="Y90" s="155"/>
    </row>
    <row r="91" spans="1:25" ht="18.75">
      <c r="A91" s="269">
        <f t="shared" si="8"/>
        <v>1</v>
      </c>
      <c r="B91" s="207" t="s">
        <v>184</v>
      </c>
      <c r="C91" s="159"/>
      <c r="D91" s="159"/>
      <c r="E91" s="157" t="s">
        <v>123</v>
      </c>
      <c r="F91" s="160" t="s">
        <v>116</v>
      </c>
      <c r="G91" s="159">
        <v>26</v>
      </c>
      <c r="H91" s="270">
        <f t="shared" si="7"/>
        <v>182</v>
      </c>
      <c r="I91" s="285" t="s">
        <v>67</v>
      </c>
      <c r="J91" s="279"/>
      <c r="K91" s="280"/>
      <c r="L91" s="280"/>
      <c r="M91" s="280">
        <v>0.5</v>
      </c>
      <c r="N91" s="280"/>
      <c r="O91" s="281">
        <v>0.5</v>
      </c>
      <c r="P91" s="282">
        <f t="shared" si="6"/>
        <v>0</v>
      </c>
      <c r="Q91" s="283">
        <f t="shared" si="6"/>
        <v>0</v>
      </c>
      <c r="R91" s="283">
        <f t="shared" si="6"/>
        <v>0</v>
      </c>
      <c r="S91" s="283">
        <f t="shared" si="6"/>
        <v>91</v>
      </c>
      <c r="T91" s="283">
        <f t="shared" si="6"/>
        <v>0</v>
      </c>
      <c r="U91" s="284">
        <f t="shared" si="6"/>
        <v>91</v>
      </c>
      <c r="V91" s="277">
        <f t="shared" si="9"/>
        <v>182</v>
      </c>
      <c r="W91" s="160"/>
      <c r="X91" s="278">
        <f t="shared" si="10"/>
        <v>0</v>
      </c>
      <c r="Y91" s="155"/>
    </row>
    <row r="92" spans="1:25" ht="18.75">
      <c r="A92" s="269">
        <f t="shared" si="8"/>
        <v>1</v>
      </c>
      <c r="B92" s="207" t="s">
        <v>185</v>
      </c>
      <c r="C92" s="159"/>
      <c r="D92" s="159"/>
      <c r="E92" s="157" t="s">
        <v>123</v>
      </c>
      <c r="F92" s="160" t="s">
        <v>116</v>
      </c>
      <c r="G92" s="159">
        <v>40</v>
      </c>
      <c r="H92" s="270">
        <f t="shared" si="7"/>
        <v>280</v>
      </c>
      <c r="I92" s="160" t="s">
        <v>37</v>
      </c>
      <c r="J92" s="279"/>
      <c r="K92" s="280">
        <v>0.25</v>
      </c>
      <c r="L92" s="280">
        <v>0.25</v>
      </c>
      <c r="M92" s="280"/>
      <c r="N92" s="280">
        <v>0.5</v>
      </c>
      <c r="O92" s="281"/>
      <c r="P92" s="282">
        <f t="shared" si="6"/>
        <v>0</v>
      </c>
      <c r="Q92" s="283">
        <f t="shared" si="6"/>
        <v>70</v>
      </c>
      <c r="R92" s="283">
        <f t="shared" si="6"/>
        <v>70</v>
      </c>
      <c r="S92" s="283">
        <f t="shared" si="6"/>
        <v>0</v>
      </c>
      <c r="T92" s="283">
        <f t="shared" si="6"/>
        <v>140</v>
      </c>
      <c r="U92" s="284">
        <f t="shared" si="6"/>
        <v>0</v>
      </c>
      <c r="V92" s="277">
        <f t="shared" si="9"/>
        <v>280</v>
      </c>
      <c r="W92" s="160"/>
      <c r="X92" s="278">
        <f t="shared" si="10"/>
        <v>0</v>
      </c>
      <c r="Y92" s="155"/>
    </row>
    <row r="93" spans="1:25" ht="18.75">
      <c r="A93" s="269">
        <f t="shared" si="8"/>
        <v>1</v>
      </c>
      <c r="B93" s="207" t="s">
        <v>186</v>
      </c>
      <c r="C93" s="159"/>
      <c r="D93" s="159"/>
      <c r="E93" s="157" t="s">
        <v>123</v>
      </c>
      <c r="F93" s="160" t="s">
        <v>116</v>
      </c>
      <c r="G93" s="145">
        <v>30</v>
      </c>
      <c r="H93" s="270">
        <f t="shared" si="7"/>
        <v>210</v>
      </c>
      <c r="I93" s="160" t="s">
        <v>37</v>
      </c>
      <c r="J93" s="279"/>
      <c r="K93" s="280">
        <v>0.5</v>
      </c>
      <c r="L93" s="280"/>
      <c r="M93" s="280">
        <v>0.25</v>
      </c>
      <c r="N93" s="280"/>
      <c r="O93" s="281">
        <v>0.25</v>
      </c>
      <c r="P93" s="282">
        <f t="shared" si="6"/>
        <v>0</v>
      </c>
      <c r="Q93" s="283">
        <f t="shared" si="6"/>
        <v>105</v>
      </c>
      <c r="R93" s="283">
        <f t="shared" si="6"/>
        <v>0</v>
      </c>
      <c r="S93" s="283">
        <f t="shared" si="6"/>
        <v>52.5</v>
      </c>
      <c r="T93" s="283">
        <f t="shared" si="6"/>
        <v>0</v>
      </c>
      <c r="U93" s="284">
        <f t="shared" si="6"/>
        <v>52.5</v>
      </c>
      <c r="V93" s="277">
        <f t="shared" si="9"/>
        <v>210</v>
      </c>
      <c r="W93" s="160"/>
      <c r="X93" s="278">
        <f t="shared" si="10"/>
        <v>0</v>
      </c>
      <c r="Y93" s="155"/>
    </row>
    <row r="94" spans="1:25" ht="18.75">
      <c r="A94" s="269">
        <f t="shared" si="8"/>
        <v>1</v>
      </c>
      <c r="B94" s="207" t="s">
        <v>187</v>
      </c>
      <c r="C94" s="159"/>
      <c r="D94" s="159"/>
      <c r="E94" s="157" t="s">
        <v>123</v>
      </c>
      <c r="F94" s="160" t="s">
        <v>116</v>
      </c>
      <c r="G94" s="145">
        <v>24</v>
      </c>
      <c r="H94" s="270">
        <f t="shared" si="7"/>
        <v>168</v>
      </c>
      <c r="I94" s="160" t="s">
        <v>188</v>
      </c>
      <c r="J94" s="279"/>
      <c r="K94" s="280">
        <v>0.25</v>
      </c>
      <c r="L94" s="280">
        <v>0.25</v>
      </c>
      <c r="M94" s="280">
        <v>0.5</v>
      </c>
      <c r="N94" s="280"/>
      <c r="O94" s="281"/>
      <c r="P94" s="282">
        <f t="shared" si="6"/>
        <v>0</v>
      </c>
      <c r="Q94" s="283">
        <f t="shared" si="6"/>
        <v>42</v>
      </c>
      <c r="R94" s="283">
        <f t="shared" si="6"/>
        <v>42</v>
      </c>
      <c r="S94" s="283">
        <f t="shared" si="6"/>
        <v>84</v>
      </c>
      <c r="T94" s="283">
        <f t="shared" si="6"/>
        <v>0</v>
      </c>
      <c r="U94" s="284">
        <f t="shared" si="6"/>
        <v>0</v>
      </c>
      <c r="V94" s="277">
        <f t="shared" si="9"/>
        <v>168</v>
      </c>
      <c r="W94" s="160"/>
      <c r="X94" s="278">
        <f t="shared" si="10"/>
        <v>0</v>
      </c>
      <c r="Y94" s="155"/>
    </row>
    <row r="95" spans="1:25" ht="18.75">
      <c r="A95" s="269">
        <f t="shared" si="8"/>
        <v>1</v>
      </c>
      <c r="B95" s="208" t="s">
        <v>189</v>
      </c>
      <c r="C95" s="213"/>
      <c r="D95" s="213"/>
      <c r="E95" s="201" t="s">
        <v>123</v>
      </c>
      <c r="F95" s="157" t="s">
        <v>36</v>
      </c>
      <c r="G95" s="145">
        <v>20</v>
      </c>
      <c r="H95" s="270">
        <f t="shared" si="7"/>
        <v>140</v>
      </c>
      <c r="I95" s="160" t="s">
        <v>37</v>
      </c>
      <c r="J95" s="279"/>
      <c r="K95" s="280"/>
      <c r="L95" s="280"/>
      <c r="M95" s="280">
        <v>0.5</v>
      </c>
      <c r="N95" s="280"/>
      <c r="O95" s="281">
        <v>0.5</v>
      </c>
      <c r="P95" s="282">
        <f t="shared" si="6"/>
        <v>0</v>
      </c>
      <c r="Q95" s="283">
        <f t="shared" si="6"/>
        <v>0</v>
      </c>
      <c r="R95" s="283">
        <f t="shared" si="6"/>
        <v>0</v>
      </c>
      <c r="S95" s="283">
        <f t="shared" si="6"/>
        <v>70</v>
      </c>
      <c r="T95" s="283">
        <f t="shared" si="6"/>
        <v>0</v>
      </c>
      <c r="U95" s="284">
        <f t="shared" si="6"/>
        <v>70</v>
      </c>
      <c r="V95" s="277">
        <f t="shared" si="9"/>
        <v>140</v>
      </c>
      <c r="W95" s="160"/>
      <c r="X95" s="278">
        <f t="shared" si="10"/>
        <v>0</v>
      </c>
      <c r="Y95" s="155"/>
    </row>
    <row r="96" spans="1:25" ht="18.75">
      <c r="A96" s="269">
        <f t="shared" si="8"/>
        <v>1</v>
      </c>
      <c r="B96" s="208" t="s">
        <v>190</v>
      </c>
      <c r="C96" s="228" t="s">
        <v>191</v>
      </c>
      <c r="D96" s="159" t="s">
        <v>147</v>
      </c>
      <c r="E96" s="201" t="s">
        <v>120</v>
      </c>
      <c r="F96" s="157" t="s">
        <v>36</v>
      </c>
      <c r="G96" s="145">
        <v>20</v>
      </c>
      <c r="H96" s="270">
        <f t="shared" si="7"/>
        <v>140</v>
      </c>
      <c r="I96" s="160" t="s">
        <v>192</v>
      </c>
      <c r="J96" s="279">
        <v>0.5</v>
      </c>
      <c r="K96" s="280"/>
      <c r="L96" s="280"/>
      <c r="M96" s="280"/>
      <c r="N96" s="280"/>
      <c r="O96" s="281">
        <v>0.5</v>
      </c>
      <c r="P96" s="282">
        <f t="shared" si="6"/>
        <v>70</v>
      </c>
      <c r="Q96" s="283">
        <f t="shared" si="6"/>
        <v>0</v>
      </c>
      <c r="R96" s="283">
        <f t="shared" si="6"/>
        <v>0</v>
      </c>
      <c r="S96" s="283">
        <f t="shared" si="6"/>
        <v>0</v>
      </c>
      <c r="T96" s="283">
        <f t="shared" si="6"/>
        <v>0</v>
      </c>
      <c r="U96" s="284">
        <f t="shared" si="6"/>
        <v>70</v>
      </c>
      <c r="V96" s="277">
        <f t="shared" si="9"/>
        <v>140</v>
      </c>
      <c r="W96" s="160"/>
      <c r="X96" s="278">
        <f t="shared" si="10"/>
        <v>0</v>
      </c>
      <c r="Y96" s="155"/>
    </row>
    <row r="97" spans="1:25" ht="18.75">
      <c r="A97" s="269">
        <f t="shared" si="8"/>
        <v>1</v>
      </c>
      <c r="B97" s="208" t="s">
        <v>193</v>
      </c>
      <c r="C97" s="213"/>
      <c r="D97" s="213"/>
      <c r="E97" s="201" t="s">
        <v>123</v>
      </c>
      <c r="F97" s="157" t="s">
        <v>36</v>
      </c>
      <c r="G97" s="145">
        <v>24</v>
      </c>
      <c r="H97" s="270">
        <f t="shared" si="7"/>
        <v>168</v>
      </c>
      <c r="I97" s="160" t="s">
        <v>95</v>
      </c>
      <c r="J97" s="279">
        <v>1</v>
      </c>
      <c r="K97" s="280"/>
      <c r="L97" s="280"/>
      <c r="M97" s="280"/>
      <c r="N97" s="280"/>
      <c r="O97" s="281"/>
      <c r="P97" s="282">
        <f t="shared" si="6"/>
        <v>168</v>
      </c>
      <c r="Q97" s="283">
        <f t="shared" si="6"/>
        <v>0</v>
      </c>
      <c r="R97" s="283">
        <f t="shared" si="6"/>
        <v>0</v>
      </c>
      <c r="S97" s="283">
        <f t="shared" si="6"/>
        <v>0</v>
      </c>
      <c r="T97" s="283">
        <f t="shared" si="6"/>
        <v>0</v>
      </c>
      <c r="U97" s="284">
        <f t="shared" si="6"/>
        <v>0</v>
      </c>
      <c r="V97" s="277">
        <f t="shared" si="9"/>
        <v>168</v>
      </c>
      <c r="W97" s="160"/>
      <c r="X97" s="278">
        <f t="shared" si="10"/>
        <v>0</v>
      </c>
      <c r="Y97" s="155"/>
    </row>
    <row r="98" spans="1:25" ht="18.75">
      <c r="A98" s="269">
        <f t="shared" si="8"/>
        <v>1</v>
      </c>
      <c r="B98" s="208" t="s">
        <v>194</v>
      </c>
      <c r="C98" s="213"/>
      <c r="D98" s="213" t="s">
        <v>195</v>
      </c>
      <c r="E98" s="201" t="s">
        <v>123</v>
      </c>
      <c r="F98" s="157" t="s">
        <v>36</v>
      </c>
      <c r="G98" s="159">
        <v>24</v>
      </c>
      <c r="H98" s="270">
        <f t="shared" si="7"/>
        <v>168</v>
      </c>
      <c r="I98" s="160" t="s">
        <v>196</v>
      </c>
      <c r="J98" s="279"/>
      <c r="K98" s="280"/>
      <c r="L98" s="280"/>
      <c r="M98" s="280"/>
      <c r="N98" s="280">
        <v>0.5</v>
      </c>
      <c r="O98" s="281">
        <v>0.5</v>
      </c>
      <c r="P98" s="282">
        <f t="shared" si="6"/>
        <v>0</v>
      </c>
      <c r="Q98" s="283">
        <f t="shared" si="6"/>
        <v>0</v>
      </c>
      <c r="R98" s="283">
        <f t="shared" si="6"/>
        <v>0</v>
      </c>
      <c r="S98" s="283">
        <f t="shared" si="6"/>
        <v>0</v>
      </c>
      <c r="T98" s="283">
        <f t="shared" si="6"/>
        <v>84</v>
      </c>
      <c r="U98" s="284">
        <f t="shared" si="6"/>
        <v>84</v>
      </c>
      <c r="V98" s="277">
        <f t="shared" si="9"/>
        <v>168</v>
      </c>
      <c r="W98" s="160"/>
      <c r="X98" s="278">
        <f t="shared" si="10"/>
        <v>0</v>
      </c>
      <c r="Y98" s="155"/>
    </row>
    <row r="99" spans="1:25" ht="18.75">
      <c r="A99" s="269">
        <f t="shared" si="8"/>
        <v>1</v>
      </c>
      <c r="B99" s="208" t="s">
        <v>197</v>
      </c>
      <c r="C99" s="213"/>
      <c r="D99" s="213"/>
      <c r="E99" s="201" t="s">
        <v>123</v>
      </c>
      <c r="F99" s="157" t="s">
        <v>36</v>
      </c>
      <c r="G99" s="159">
        <v>12</v>
      </c>
      <c r="H99" s="270">
        <f t="shared" si="7"/>
        <v>84</v>
      </c>
      <c r="I99" s="160" t="s">
        <v>37</v>
      </c>
      <c r="J99" s="279"/>
      <c r="K99" s="280"/>
      <c r="L99" s="280"/>
      <c r="M99" s="280">
        <v>1</v>
      </c>
      <c r="N99" s="280"/>
      <c r="O99" s="281"/>
      <c r="P99" s="282">
        <f t="shared" si="6"/>
        <v>0</v>
      </c>
      <c r="Q99" s="283">
        <f t="shared" si="6"/>
        <v>0</v>
      </c>
      <c r="R99" s="283">
        <f t="shared" si="6"/>
        <v>0</v>
      </c>
      <c r="S99" s="283">
        <f t="shared" si="6"/>
        <v>84</v>
      </c>
      <c r="T99" s="283">
        <f t="shared" si="6"/>
        <v>0</v>
      </c>
      <c r="U99" s="284">
        <f t="shared" si="6"/>
        <v>0</v>
      </c>
      <c r="V99" s="277">
        <f t="shared" si="9"/>
        <v>84</v>
      </c>
      <c r="W99" s="160"/>
      <c r="X99" s="278">
        <f t="shared" si="10"/>
        <v>0</v>
      </c>
      <c r="Y99" s="155"/>
    </row>
    <row r="100" spans="1:25" ht="18.75">
      <c r="A100" s="269"/>
      <c r="B100" s="209" t="s">
        <v>198</v>
      </c>
      <c r="C100" s="214"/>
      <c r="D100" s="214" t="s">
        <v>199</v>
      </c>
      <c r="E100" s="202" t="s">
        <v>123</v>
      </c>
      <c r="F100" s="157" t="s">
        <v>36</v>
      </c>
      <c r="G100" s="159"/>
      <c r="H100" s="270">
        <f t="shared" si="7"/>
        <v>0</v>
      </c>
      <c r="I100" s="160" t="s">
        <v>37</v>
      </c>
      <c r="J100" s="279"/>
      <c r="K100" s="280"/>
      <c r="L100" s="280"/>
      <c r="M100" s="280"/>
      <c r="N100" s="280"/>
      <c r="O100" s="281"/>
      <c r="P100" s="282">
        <f t="shared" si="6"/>
        <v>0</v>
      </c>
      <c r="Q100" s="283">
        <f t="shared" si="6"/>
        <v>0</v>
      </c>
      <c r="R100" s="283">
        <f t="shared" si="6"/>
        <v>0</v>
      </c>
      <c r="S100" s="283">
        <f t="shared" si="6"/>
        <v>0</v>
      </c>
      <c r="T100" s="283">
        <f t="shared" si="6"/>
        <v>0</v>
      </c>
      <c r="U100" s="284">
        <f t="shared" si="6"/>
        <v>0</v>
      </c>
      <c r="V100" s="277">
        <f t="shared" si="9"/>
        <v>0</v>
      </c>
      <c r="W100" s="160"/>
      <c r="X100" s="278">
        <f t="shared" si="10"/>
        <v>0</v>
      </c>
      <c r="Y100" s="155"/>
    </row>
    <row r="101" spans="1:25" ht="18.75">
      <c r="A101" s="269">
        <f t="shared" si="8"/>
        <v>1</v>
      </c>
      <c r="B101" s="208" t="s">
        <v>200</v>
      </c>
      <c r="C101" s="213"/>
      <c r="D101" s="213"/>
      <c r="E101" s="201" t="s">
        <v>123</v>
      </c>
      <c r="F101" s="157" t="s">
        <v>36</v>
      </c>
      <c r="G101" s="159">
        <v>6</v>
      </c>
      <c r="H101" s="270">
        <f t="shared" si="7"/>
        <v>42</v>
      </c>
      <c r="I101" s="160" t="s">
        <v>37</v>
      </c>
      <c r="J101" s="279"/>
      <c r="K101" s="280"/>
      <c r="L101" s="280"/>
      <c r="M101" s="280"/>
      <c r="N101" s="280">
        <v>1</v>
      </c>
      <c r="O101" s="281"/>
      <c r="P101" s="282">
        <f t="shared" si="6"/>
        <v>0</v>
      </c>
      <c r="Q101" s="283">
        <f t="shared" si="6"/>
        <v>0</v>
      </c>
      <c r="R101" s="283">
        <f t="shared" si="6"/>
        <v>0</v>
      </c>
      <c r="S101" s="283">
        <f t="shared" ref="S101:U142" si="11">+$H101*M101</f>
        <v>0</v>
      </c>
      <c r="T101" s="283">
        <f t="shared" si="11"/>
        <v>42</v>
      </c>
      <c r="U101" s="284">
        <f t="shared" si="11"/>
        <v>0</v>
      </c>
      <c r="V101" s="277">
        <f t="shared" si="9"/>
        <v>42</v>
      </c>
      <c r="W101" s="160"/>
      <c r="X101" s="278">
        <f t="shared" si="10"/>
        <v>0</v>
      </c>
      <c r="Y101" s="155"/>
    </row>
    <row r="102" spans="1:25" ht="18.75">
      <c r="A102" s="269">
        <f t="shared" si="8"/>
        <v>1</v>
      </c>
      <c r="B102" s="208" t="s">
        <v>201</v>
      </c>
      <c r="C102" s="213"/>
      <c r="D102" s="213"/>
      <c r="E102" s="201" t="s">
        <v>123</v>
      </c>
      <c r="F102" s="157" t="s">
        <v>36</v>
      </c>
      <c r="G102" s="145">
        <v>10</v>
      </c>
      <c r="H102" s="270">
        <f t="shared" si="7"/>
        <v>70</v>
      </c>
      <c r="I102" s="160" t="s">
        <v>37</v>
      </c>
      <c r="J102" s="279"/>
      <c r="K102" s="280">
        <v>0.5</v>
      </c>
      <c r="L102" s="280">
        <v>0.5</v>
      </c>
      <c r="M102" s="280"/>
      <c r="N102" s="280"/>
      <c r="O102" s="281"/>
      <c r="P102" s="282">
        <f t="shared" ref="P102:R142" si="12">+$H102*J102</f>
        <v>0</v>
      </c>
      <c r="Q102" s="283">
        <f t="shared" si="12"/>
        <v>35</v>
      </c>
      <c r="R102" s="283">
        <f t="shared" si="12"/>
        <v>35</v>
      </c>
      <c r="S102" s="283">
        <f t="shared" si="11"/>
        <v>0</v>
      </c>
      <c r="T102" s="283">
        <f t="shared" si="11"/>
        <v>0</v>
      </c>
      <c r="U102" s="284">
        <f t="shared" si="11"/>
        <v>0</v>
      </c>
      <c r="V102" s="277">
        <f t="shared" si="9"/>
        <v>70</v>
      </c>
      <c r="W102" s="160"/>
      <c r="X102" s="278">
        <f t="shared" si="10"/>
        <v>0</v>
      </c>
      <c r="Y102" s="155"/>
    </row>
    <row r="103" spans="1:25" ht="18.75">
      <c r="A103" s="269"/>
      <c r="B103" s="208" t="s">
        <v>202</v>
      </c>
      <c r="C103" s="213"/>
      <c r="D103" s="214" t="s">
        <v>203</v>
      </c>
      <c r="E103" s="201" t="s">
        <v>123</v>
      </c>
      <c r="F103" s="157" t="s">
        <v>36</v>
      </c>
      <c r="G103" s="145"/>
      <c r="H103" s="270">
        <f t="shared" si="7"/>
        <v>0</v>
      </c>
      <c r="I103" s="160" t="s">
        <v>37</v>
      </c>
      <c r="J103" s="279"/>
      <c r="K103" s="280"/>
      <c r="L103" s="280"/>
      <c r="M103" s="280"/>
      <c r="N103" s="280"/>
      <c r="O103" s="281"/>
      <c r="P103" s="282">
        <f t="shared" si="12"/>
        <v>0</v>
      </c>
      <c r="Q103" s="283">
        <f t="shared" si="12"/>
        <v>0</v>
      </c>
      <c r="R103" s="283">
        <f t="shared" si="12"/>
        <v>0</v>
      </c>
      <c r="S103" s="283">
        <f t="shared" si="11"/>
        <v>0</v>
      </c>
      <c r="T103" s="283">
        <f t="shared" si="11"/>
        <v>0</v>
      </c>
      <c r="U103" s="284">
        <f t="shared" si="11"/>
        <v>0</v>
      </c>
      <c r="V103" s="277">
        <f t="shared" si="9"/>
        <v>0</v>
      </c>
      <c r="W103" s="160"/>
      <c r="X103" s="278">
        <f t="shared" si="10"/>
        <v>0</v>
      </c>
      <c r="Y103" s="155"/>
    </row>
    <row r="104" spans="1:25" ht="18.75">
      <c r="A104" s="269">
        <f t="shared" si="8"/>
        <v>1</v>
      </c>
      <c r="B104" s="208" t="s">
        <v>204</v>
      </c>
      <c r="C104" s="213"/>
      <c r="D104" s="213"/>
      <c r="E104" s="201" t="s">
        <v>123</v>
      </c>
      <c r="F104" s="157" t="s">
        <v>36</v>
      </c>
      <c r="G104" s="145">
        <v>12</v>
      </c>
      <c r="H104" s="270">
        <f t="shared" si="7"/>
        <v>84</v>
      </c>
      <c r="I104" s="160" t="s">
        <v>42</v>
      </c>
      <c r="J104" s="279"/>
      <c r="K104" s="280"/>
      <c r="L104" s="280"/>
      <c r="M104" s="280"/>
      <c r="N104" s="280">
        <v>1</v>
      </c>
      <c r="O104" s="281"/>
      <c r="P104" s="282">
        <f t="shared" si="12"/>
        <v>0</v>
      </c>
      <c r="Q104" s="283">
        <f t="shared" si="12"/>
        <v>0</v>
      </c>
      <c r="R104" s="283">
        <f t="shared" si="12"/>
        <v>0</v>
      </c>
      <c r="S104" s="283">
        <f t="shared" si="11"/>
        <v>0</v>
      </c>
      <c r="T104" s="283">
        <f t="shared" si="11"/>
        <v>84</v>
      </c>
      <c r="U104" s="284">
        <f t="shared" si="11"/>
        <v>0</v>
      </c>
      <c r="V104" s="277">
        <f t="shared" si="9"/>
        <v>84</v>
      </c>
      <c r="W104" s="160" t="s">
        <v>105</v>
      </c>
      <c r="X104" s="278">
        <f t="shared" si="10"/>
        <v>0</v>
      </c>
      <c r="Y104" s="155"/>
    </row>
    <row r="105" spans="1:25" ht="18.75">
      <c r="A105" s="269">
        <f t="shared" si="8"/>
        <v>1</v>
      </c>
      <c r="B105" s="208" t="s">
        <v>205</v>
      </c>
      <c r="C105" s="213"/>
      <c r="D105" s="213"/>
      <c r="E105" s="201" t="s">
        <v>123</v>
      </c>
      <c r="F105" s="157" t="s">
        <v>36</v>
      </c>
      <c r="G105" s="145">
        <v>10</v>
      </c>
      <c r="H105" s="270">
        <f t="shared" si="7"/>
        <v>70</v>
      </c>
      <c r="I105" s="160" t="s">
        <v>42</v>
      </c>
      <c r="J105" s="279"/>
      <c r="K105" s="280">
        <v>0.5</v>
      </c>
      <c r="L105" s="280"/>
      <c r="M105" s="280"/>
      <c r="N105" s="280">
        <v>0.5</v>
      </c>
      <c r="O105" s="281"/>
      <c r="P105" s="282">
        <f t="shared" si="12"/>
        <v>0</v>
      </c>
      <c r="Q105" s="283">
        <f t="shared" si="12"/>
        <v>35</v>
      </c>
      <c r="R105" s="283">
        <f t="shared" si="12"/>
        <v>0</v>
      </c>
      <c r="S105" s="283">
        <f t="shared" si="11"/>
        <v>0</v>
      </c>
      <c r="T105" s="283">
        <f t="shared" si="11"/>
        <v>35</v>
      </c>
      <c r="U105" s="284">
        <f t="shared" si="11"/>
        <v>0</v>
      </c>
      <c r="V105" s="277">
        <f t="shared" si="9"/>
        <v>70</v>
      </c>
      <c r="W105" s="160" t="s">
        <v>105</v>
      </c>
      <c r="X105" s="278">
        <f t="shared" si="10"/>
        <v>0</v>
      </c>
      <c r="Y105" s="155"/>
    </row>
    <row r="106" spans="1:25" ht="18.75">
      <c r="A106" s="269">
        <f t="shared" si="8"/>
        <v>1</v>
      </c>
      <c r="B106" s="208" t="s">
        <v>206</v>
      </c>
      <c r="C106" s="229" t="s">
        <v>207</v>
      </c>
      <c r="D106" s="260" t="s">
        <v>208</v>
      </c>
      <c r="E106" s="201" t="s">
        <v>123</v>
      </c>
      <c r="F106" s="157" t="s">
        <v>36</v>
      </c>
      <c r="G106" s="159">
        <v>20</v>
      </c>
      <c r="H106" s="270">
        <f t="shared" si="7"/>
        <v>140</v>
      </c>
      <c r="I106" s="160" t="s">
        <v>129</v>
      </c>
      <c r="J106" s="279"/>
      <c r="K106" s="280"/>
      <c r="L106" s="280"/>
      <c r="M106" s="280"/>
      <c r="N106" s="280"/>
      <c r="O106" s="281">
        <v>1</v>
      </c>
      <c r="P106" s="282">
        <f t="shared" si="12"/>
        <v>0</v>
      </c>
      <c r="Q106" s="283">
        <f t="shared" si="12"/>
        <v>0</v>
      </c>
      <c r="R106" s="283">
        <f t="shared" si="12"/>
        <v>0</v>
      </c>
      <c r="S106" s="283">
        <f t="shared" si="11"/>
        <v>0</v>
      </c>
      <c r="T106" s="283">
        <f t="shared" si="11"/>
        <v>0</v>
      </c>
      <c r="U106" s="284">
        <f t="shared" si="11"/>
        <v>140</v>
      </c>
      <c r="V106" s="277">
        <f t="shared" si="9"/>
        <v>140</v>
      </c>
      <c r="W106" s="160"/>
      <c r="X106" s="278">
        <f t="shared" si="10"/>
        <v>0</v>
      </c>
      <c r="Y106" s="155"/>
    </row>
    <row r="107" spans="1:25" ht="18.75">
      <c r="A107" s="269">
        <f t="shared" si="8"/>
        <v>1</v>
      </c>
      <c r="B107" s="208" t="s">
        <v>209</v>
      </c>
      <c r="C107" s="213"/>
      <c r="D107" s="260" t="s">
        <v>210</v>
      </c>
      <c r="E107" s="201" t="s">
        <v>123</v>
      </c>
      <c r="F107" s="157" t="s">
        <v>36</v>
      </c>
      <c r="G107" s="145">
        <v>46</v>
      </c>
      <c r="H107" s="270">
        <f t="shared" si="7"/>
        <v>322</v>
      </c>
      <c r="I107" s="160" t="s">
        <v>129</v>
      </c>
      <c r="J107" s="279"/>
      <c r="K107" s="280">
        <v>0.5</v>
      </c>
      <c r="L107" s="280"/>
      <c r="M107" s="280"/>
      <c r="N107" s="280">
        <v>0.5</v>
      </c>
      <c r="O107" s="281"/>
      <c r="P107" s="282">
        <f t="shared" si="12"/>
        <v>0</v>
      </c>
      <c r="Q107" s="283">
        <f t="shared" si="12"/>
        <v>161</v>
      </c>
      <c r="R107" s="283">
        <f t="shared" si="12"/>
        <v>0</v>
      </c>
      <c r="S107" s="283">
        <f t="shared" si="11"/>
        <v>0</v>
      </c>
      <c r="T107" s="283">
        <f t="shared" si="11"/>
        <v>161</v>
      </c>
      <c r="U107" s="284">
        <f t="shared" si="11"/>
        <v>0</v>
      </c>
      <c r="V107" s="277">
        <f t="shared" si="9"/>
        <v>322</v>
      </c>
      <c r="W107" s="160"/>
      <c r="X107" s="278">
        <f t="shared" si="10"/>
        <v>0</v>
      </c>
      <c r="Y107" s="155"/>
    </row>
    <row r="108" spans="1:25" ht="18.75">
      <c r="A108" s="269">
        <f t="shared" si="8"/>
        <v>1</v>
      </c>
      <c r="B108" s="208" t="s">
        <v>211</v>
      </c>
      <c r="C108" s="213"/>
      <c r="D108" s="260" t="s">
        <v>210</v>
      </c>
      <c r="E108" s="201" t="s">
        <v>123</v>
      </c>
      <c r="F108" s="157" t="s">
        <v>36</v>
      </c>
      <c r="G108" s="145">
        <v>8</v>
      </c>
      <c r="H108" s="270">
        <f t="shared" si="7"/>
        <v>56</v>
      </c>
      <c r="I108" s="160" t="s">
        <v>212</v>
      </c>
      <c r="J108" s="279"/>
      <c r="K108" s="280"/>
      <c r="L108" s="280"/>
      <c r="M108" s="280"/>
      <c r="N108" s="280">
        <v>1</v>
      </c>
      <c r="O108" s="281"/>
      <c r="P108" s="282">
        <f t="shared" si="12"/>
        <v>0</v>
      </c>
      <c r="Q108" s="283">
        <f t="shared" si="12"/>
        <v>0</v>
      </c>
      <c r="R108" s="283">
        <f t="shared" si="12"/>
        <v>0</v>
      </c>
      <c r="S108" s="283">
        <f t="shared" si="11"/>
        <v>0</v>
      </c>
      <c r="T108" s="283">
        <f t="shared" si="11"/>
        <v>56</v>
      </c>
      <c r="U108" s="284">
        <f t="shared" si="11"/>
        <v>0</v>
      </c>
      <c r="V108" s="277">
        <f t="shared" si="9"/>
        <v>56</v>
      </c>
      <c r="W108" s="160"/>
      <c r="X108" s="278">
        <f t="shared" si="10"/>
        <v>0</v>
      </c>
      <c r="Y108" s="155"/>
    </row>
    <row r="109" spans="1:25" ht="18.75">
      <c r="A109" s="269"/>
      <c r="B109" s="209" t="s">
        <v>213</v>
      </c>
      <c r="C109" s="214"/>
      <c r="D109" s="214" t="s">
        <v>199</v>
      </c>
      <c r="E109" s="202" t="s">
        <v>123</v>
      </c>
      <c r="F109" s="157" t="s">
        <v>36</v>
      </c>
      <c r="G109" s="164"/>
      <c r="H109" s="270">
        <f t="shared" si="7"/>
        <v>0</v>
      </c>
      <c r="I109" s="285" t="s">
        <v>129</v>
      </c>
      <c r="J109" s="279"/>
      <c r="K109" s="280"/>
      <c r="L109" s="280"/>
      <c r="M109" s="280"/>
      <c r="N109" s="280"/>
      <c r="O109" s="281"/>
      <c r="P109" s="282">
        <f t="shared" si="12"/>
        <v>0</v>
      </c>
      <c r="Q109" s="283">
        <f t="shared" si="12"/>
        <v>0</v>
      </c>
      <c r="R109" s="283">
        <f t="shared" si="12"/>
        <v>0</v>
      </c>
      <c r="S109" s="283">
        <f t="shared" si="11"/>
        <v>0</v>
      </c>
      <c r="T109" s="283">
        <f t="shared" si="11"/>
        <v>0</v>
      </c>
      <c r="U109" s="284">
        <f t="shared" si="11"/>
        <v>0</v>
      </c>
      <c r="V109" s="277">
        <f t="shared" si="9"/>
        <v>0</v>
      </c>
      <c r="W109" s="160"/>
      <c r="X109" s="278">
        <f t="shared" si="10"/>
        <v>0</v>
      </c>
      <c r="Y109" s="155"/>
    </row>
    <row r="110" spans="1:25" ht="18.75">
      <c r="A110" s="269">
        <f t="shared" si="8"/>
        <v>1</v>
      </c>
      <c r="B110" s="208" t="s">
        <v>214</v>
      </c>
      <c r="C110" s="213"/>
      <c r="D110" s="213"/>
      <c r="E110" s="201" t="s">
        <v>123</v>
      </c>
      <c r="F110" s="157" t="s">
        <v>36</v>
      </c>
      <c r="G110" s="159">
        <v>14</v>
      </c>
      <c r="H110" s="270">
        <f t="shared" si="7"/>
        <v>98</v>
      </c>
      <c r="I110" s="160" t="s">
        <v>39</v>
      </c>
      <c r="J110" s="279"/>
      <c r="K110" s="280">
        <v>0.5</v>
      </c>
      <c r="L110" s="280"/>
      <c r="M110" s="280">
        <v>0.5</v>
      </c>
      <c r="N110" s="280"/>
      <c r="O110" s="281"/>
      <c r="P110" s="282">
        <f t="shared" si="12"/>
        <v>0</v>
      </c>
      <c r="Q110" s="283">
        <f t="shared" si="12"/>
        <v>49</v>
      </c>
      <c r="R110" s="283">
        <f t="shared" si="12"/>
        <v>0</v>
      </c>
      <c r="S110" s="283">
        <f t="shared" si="11"/>
        <v>49</v>
      </c>
      <c r="T110" s="283">
        <f t="shared" si="11"/>
        <v>0</v>
      </c>
      <c r="U110" s="284">
        <f t="shared" si="11"/>
        <v>0</v>
      </c>
      <c r="V110" s="277">
        <f t="shared" si="9"/>
        <v>98</v>
      </c>
      <c r="W110" s="160"/>
      <c r="X110" s="278">
        <f t="shared" si="10"/>
        <v>0</v>
      </c>
      <c r="Y110" s="155"/>
    </row>
    <row r="111" spans="1:25" ht="18.75">
      <c r="A111" s="269">
        <f t="shared" si="8"/>
        <v>1</v>
      </c>
      <c r="B111" s="208" t="s">
        <v>215</v>
      </c>
      <c r="C111" s="229" t="s">
        <v>216</v>
      </c>
      <c r="D111" s="213"/>
      <c r="E111" s="201" t="s">
        <v>123</v>
      </c>
      <c r="F111" s="157" t="s">
        <v>36</v>
      </c>
      <c r="G111" s="159">
        <v>10</v>
      </c>
      <c r="H111" s="270">
        <f t="shared" si="7"/>
        <v>70</v>
      </c>
      <c r="I111" s="160" t="s">
        <v>45</v>
      </c>
      <c r="J111" s="279"/>
      <c r="K111" s="280"/>
      <c r="L111" s="280"/>
      <c r="M111" s="280"/>
      <c r="N111" s="280">
        <v>1</v>
      </c>
      <c r="O111" s="281"/>
      <c r="P111" s="282">
        <f t="shared" si="12"/>
        <v>0</v>
      </c>
      <c r="Q111" s="283">
        <f t="shared" si="12"/>
        <v>0</v>
      </c>
      <c r="R111" s="283">
        <f t="shared" si="12"/>
        <v>0</v>
      </c>
      <c r="S111" s="283">
        <f t="shared" si="11"/>
        <v>0</v>
      </c>
      <c r="T111" s="283">
        <f t="shared" si="11"/>
        <v>70</v>
      </c>
      <c r="U111" s="284">
        <f t="shared" si="11"/>
        <v>0</v>
      </c>
      <c r="V111" s="277">
        <f t="shared" si="9"/>
        <v>70</v>
      </c>
      <c r="W111" s="160"/>
      <c r="X111" s="278">
        <f t="shared" si="10"/>
        <v>0</v>
      </c>
      <c r="Y111" s="155"/>
    </row>
    <row r="112" spans="1:25" ht="18.75">
      <c r="A112" s="269">
        <f t="shared" si="8"/>
        <v>1</v>
      </c>
      <c r="B112" s="208" t="s">
        <v>217</v>
      </c>
      <c r="C112" s="213"/>
      <c r="D112" s="213"/>
      <c r="E112" s="201" t="s">
        <v>123</v>
      </c>
      <c r="F112" s="157" t="s">
        <v>36</v>
      </c>
      <c r="G112" s="159">
        <v>40</v>
      </c>
      <c r="H112" s="270">
        <f t="shared" si="7"/>
        <v>280</v>
      </c>
      <c r="I112" s="160" t="s">
        <v>61</v>
      </c>
      <c r="J112" s="279">
        <v>0.5</v>
      </c>
      <c r="K112" s="280"/>
      <c r="L112" s="280"/>
      <c r="M112" s="280"/>
      <c r="N112" s="280"/>
      <c r="O112" s="281">
        <v>0.5</v>
      </c>
      <c r="P112" s="282">
        <f t="shared" si="12"/>
        <v>140</v>
      </c>
      <c r="Q112" s="283">
        <f t="shared" si="12"/>
        <v>0</v>
      </c>
      <c r="R112" s="283">
        <f t="shared" si="12"/>
        <v>0</v>
      </c>
      <c r="S112" s="283">
        <f t="shared" si="11"/>
        <v>0</v>
      </c>
      <c r="T112" s="283">
        <f t="shared" si="11"/>
        <v>0</v>
      </c>
      <c r="U112" s="284">
        <f t="shared" si="11"/>
        <v>140</v>
      </c>
      <c r="V112" s="277">
        <f t="shared" si="9"/>
        <v>280</v>
      </c>
      <c r="W112" s="160"/>
      <c r="X112" s="278">
        <f t="shared" si="10"/>
        <v>0</v>
      </c>
      <c r="Y112" s="155"/>
    </row>
    <row r="113" spans="1:25" ht="18.75">
      <c r="A113" s="269">
        <f t="shared" si="8"/>
        <v>1</v>
      </c>
      <c r="B113" s="208" t="s">
        <v>218</v>
      </c>
      <c r="C113" s="213"/>
      <c r="D113" s="213"/>
      <c r="E113" s="201" t="s">
        <v>123</v>
      </c>
      <c r="F113" s="157" t="s">
        <v>36</v>
      </c>
      <c r="G113" s="145">
        <v>18</v>
      </c>
      <c r="H113" s="270">
        <f t="shared" si="7"/>
        <v>126</v>
      </c>
      <c r="I113" s="160" t="s">
        <v>148</v>
      </c>
      <c r="J113" s="279">
        <v>0.5</v>
      </c>
      <c r="K113" s="280">
        <v>0.25</v>
      </c>
      <c r="L113" s="280"/>
      <c r="M113" s="280">
        <v>0.25</v>
      </c>
      <c r="N113" s="280"/>
      <c r="O113" s="281"/>
      <c r="P113" s="282">
        <f t="shared" si="12"/>
        <v>63</v>
      </c>
      <c r="Q113" s="283">
        <f t="shared" si="12"/>
        <v>31.5</v>
      </c>
      <c r="R113" s="283">
        <f t="shared" si="12"/>
        <v>0</v>
      </c>
      <c r="S113" s="283">
        <f t="shared" si="11"/>
        <v>31.5</v>
      </c>
      <c r="T113" s="283">
        <f t="shared" si="11"/>
        <v>0</v>
      </c>
      <c r="U113" s="284">
        <f t="shared" si="11"/>
        <v>0</v>
      </c>
      <c r="V113" s="277">
        <f t="shared" si="9"/>
        <v>126</v>
      </c>
      <c r="W113" s="160"/>
      <c r="X113" s="278">
        <f t="shared" si="10"/>
        <v>0</v>
      </c>
      <c r="Y113" s="155"/>
    </row>
    <row r="114" spans="1:25" ht="18.75">
      <c r="A114" s="269">
        <f t="shared" si="8"/>
        <v>1</v>
      </c>
      <c r="B114" s="208" t="s">
        <v>219</v>
      </c>
      <c r="C114" s="213"/>
      <c r="D114" s="213"/>
      <c r="E114" s="201" t="s">
        <v>123</v>
      </c>
      <c r="F114" s="157" t="s">
        <v>36</v>
      </c>
      <c r="G114" s="145">
        <v>20</v>
      </c>
      <c r="H114" s="270">
        <f t="shared" si="7"/>
        <v>140</v>
      </c>
      <c r="I114" s="285" t="s">
        <v>37</v>
      </c>
      <c r="J114" s="279">
        <v>0.5</v>
      </c>
      <c r="K114" s="280"/>
      <c r="L114" s="280"/>
      <c r="M114" s="280"/>
      <c r="N114" s="280">
        <v>0.5</v>
      </c>
      <c r="O114" s="281"/>
      <c r="P114" s="282">
        <f t="shared" si="12"/>
        <v>70</v>
      </c>
      <c r="Q114" s="283">
        <f t="shared" si="12"/>
        <v>0</v>
      </c>
      <c r="R114" s="283">
        <f t="shared" si="12"/>
        <v>0</v>
      </c>
      <c r="S114" s="283">
        <f t="shared" si="11"/>
        <v>0</v>
      </c>
      <c r="T114" s="283">
        <f t="shared" si="11"/>
        <v>70</v>
      </c>
      <c r="U114" s="284">
        <f t="shared" si="11"/>
        <v>0</v>
      </c>
      <c r="V114" s="277">
        <f t="shared" si="9"/>
        <v>140</v>
      </c>
      <c r="W114" s="160"/>
      <c r="X114" s="278">
        <f t="shared" si="10"/>
        <v>0</v>
      </c>
      <c r="Y114" s="155"/>
    </row>
    <row r="115" spans="1:25" ht="18.75">
      <c r="A115" s="269">
        <f t="shared" si="8"/>
        <v>1</v>
      </c>
      <c r="B115" s="208" t="s">
        <v>220</v>
      </c>
      <c r="C115" s="213"/>
      <c r="D115" s="213"/>
      <c r="E115" s="201" t="s">
        <v>123</v>
      </c>
      <c r="F115" s="157" t="s">
        <v>36</v>
      </c>
      <c r="G115" s="145">
        <v>20</v>
      </c>
      <c r="H115" s="270">
        <f t="shared" si="7"/>
        <v>140</v>
      </c>
      <c r="I115" s="160" t="s">
        <v>39</v>
      </c>
      <c r="J115" s="279"/>
      <c r="K115" s="280"/>
      <c r="L115" s="280">
        <v>0.5</v>
      </c>
      <c r="M115" s="280"/>
      <c r="N115" s="280"/>
      <c r="O115" s="281">
        <v>0.5</v>
      </c>
      <c r="P115" s="282">
        <f t="shared" si="12"/>
        <v>0</v>
      </c>
      <c r="Q115" s="283">
        <f t="shared" si="12"/>
        <v>0</v>
      </c>
      <c r="R115" s="283">
        <f t="shared" si="12"/>
        <v>70</v>
      </c>
      <c r="S115" s="283">
        <f t="shared" si="11"/>
        <v>0</v>
      </c>
      <c r="T115" s="283">
        <f t="shared" si="11"/>
        <v>0</v>
      </c>
      <c r="U115" s="284">
        <f t="shared" si="11"/>
        <v>70</v>
      </c>
      <c r="V115" s="277">
        <f t="shared" si="9"/>
        <v>140</v>
      </c>
      <c r="W115" s="160"/>
      <c r="X115" s="278">
        <f t="shared" si="10"/>
        <v>0</v>
      </c>
      <c r="Y115" s="155"/>
    </row>
    <row r="116" spans="1:25" ht="18.75">
      <c r="A116" s="269">
        <f t="shared" si="8"/>
        <v>1</v>
      </c>
      <c r="B116" s="208" t="s">
        <v>221</v>
      </c>
      <c r="C116" s="213"/>
      <c r="D116" s="213"/>
      <c r="E116" s="201" t="s">
        <v>123</v>
      </c>
      <c r="F116" s="157" t="s">
        <v>36</v>
      </c>
      <c r="G116" s="159">
        <v>12</v>
      </c>
      <c r="H116" s="270">
        <f t="shared" si="7"/>
        <v>84</v>
      </c>
      <c r="I116" s="160" t="s">
        <v>222</v>
      </c>
      <c r="J116" s="279"/>
      <c r="K116" s="280"/>
      <c r="L116" s="280">
        <v>0.25</v>
      </c>
      <c r="M116" s="280">
        <v>0.25</v>
      </c>
      <c r="N116" s="280"/>
      <c r="O116" s="281">
        <v>0.5</v>
      </c>
      <c r="P116" s="282">
        <f t="shared" si="12"/>
        <v>0</v>
      </c>
      <c r="Q116" s="283">
        <f t="shared" si="12"/>
        <v>0</v>
      </c>
      <c r="R116" s="283">
        <f t="shared" si="12"/>
        <v>21</v>
      </c>
      <c r="S116" s="283">
        <f t="shared" si="11"/>
        <v>21</v>
      </c>
      <c r="T116" s="283">
        <f t="shared" si="11"/>
        <v>0</v>
      </c>
      <c r="U116" s="284">
        <f t="shared" si="11"/>
        <v>42</v>
      </c>
      <c r="V116" s="277">
        <f t="shared" si="9"/>
        <v>84</v>
      </c>
      <c r="W116" s="160"/>
      <c r="X116" s="278">
        <f t="shared" si="10"/>
        <v>0</v>
      </c>
      <c r="Y116" s="155"/>
    </row>
    <row r="117" spans="1:25" ht="18.75">
      <c r="A117" s="269">
        <f t="shared" si="8"/>
        <v>1</v>
      </c>
      <c r="B117" s="208" t="s">
        <v>223</v>
      </c>
      <c r="C117" s="213"/>
      <c r="D117" s="213" t="s">
        <v>224</v>
      </c>
      <c r="E117" s="201" t="s">
        <v>123</v>
      </c>
      <c r="F117" s="157" t="s">
        <v>36</v>
      </c>
      <c r="G117" s="145">
        <v>14</v>
      </c>
      <c r="H117" s="270">
        <f t="shared" si="7"/>
        <v>98</v>
      </c>
      <c r="I117" s="160" t="s">
        <v>148</v>
      </c>
      <c r="J117" s="279"/>
      <c r="K117" s="280">
        <v>1</v>
      </c>
      <c r="L117" s="280"/>
      <c r="M117" s="280"/>
      <c r="N117" s="280"/>
      <c r="O117" s="281"/>
      <c r="P117" s="282">
        <f t="shared" si="12"/>
        <v>0</v>
      </c>
      <c r="Q117" s="283">
        <f t="shared" si="12"/>
        <v>98</v>
      </c>
      <c r="R117" s="283">
        <f t="shared" si="12"/>
        <v>0</v>
      </c>
      <c r="S117" s="283">
        <f t="shared" si="11"/>
        <v>0</v>
      </c>
      <c r="T117" s="283">
        <f t="shared" si="11"/>
        <v>0</v>
      </c>
      <c r="U117" s="284">
        <f t="shared" si="11"/>
        <v>0</v>
      </c>
      <c r="V117" s="277">
        <f t="shared" si="9"/>
        <v>98</v>
      </c>
      <c r="W117" s="160"/>
      <c r="X117" s="278">
        <f t="shared" si="10"/>
        <v>0</v>
      </c>
      <c r="Y117" s="155"/>
    </row>
    <row r="118" spans="1:25" ht="18.75">
      <c r="A118" s="269">
        <f t="shared" si="8"/>
        <v>1</v>
      </c>
      <c r="B118" s="208" t="s">
        <v>225</v>
      </c>
      <c r="C118" s="213"/>
      <c r="D118" s="213"/>
      <c r="E118" s="201" t="s">
        <v>123</v>
      </c>
      <c r="F118" s="157" t="s">
        <v>36</v>
      </c>
      <c r="G118" s="159">
        <v>6</v>
      </c>
      <c r="H118" s="270">
        <f t="shared" si="7"/>
        <v>42</v>
      </c>
      <c r="I118" s="160" t="s">
        <v>37</v>
      </c>
      <c r="J118" s="279"/>
      <c r="K118" s="280"/>
      <c r="L118" s="280">
        <v>1</v>
      </c>
      <c r="M118" s="280"/>
      <c r="N118" s="280"/>
      <c r="O118" s="281"/>
      <c r="P118" s="282">
        <f t="shared" si="12"/>
        <v>0</v>
      </c>
      <c r="Q118" s="283">
        <f t="shared" si="12"/>
        <v>0</v>
      </c>
      <c r="R118" s="283">
        <f t="shared" si="12"/>
        <v>42</v>
      </c>
      <c r="S118" s="283">
        <f t="shared" si="11"/>
        <v>0</v>
      </c>
      <c r="T118" s="283">
        <f t="shared" si="11"/>
        <v>0</v>
      </c>
      <c r="U118" s="284">
        <f t="shared" si="11"/>
        <v>0</v>
      </c>
      <c r="V118" s="277">
        <f t="shared" si="9"/>
        <v>42</v>
      </c>
      <c r="W118" s="160"/>
      <c r="X118" s="278">
        <f t="shared" si="10"/>
        <v>0</v>
      </c>
      <c r="Y118" s="155"/>
    </row>
    <row r="119" spans="1:25" ht="18.75">
      <c r="A119" s="269">
        <f t="shared" si="8"/>
        <v>1</v>
      </c>
      <c r="B119" s="208" t="s">
        <v>226</v>
      </c>
      <c r="C119" s="213"/>
      <c r="D119" s="213" t="s">
        <v>227</v>
      </c>
      <c r="E119" s="201" t="s">
        <v>123</v>
      </c>
      <c r="F119" s="157" t="s">
        <v>36</v>
      </c>
      <c r="G119" s="145">
        <v>16</v>
      </c>
      <c r="H119" s="270">
        <f t="shared" si="7"/>
        <v>112</v>
      </c>
      <c r="I119" s="160" t="s">
        <v>100</v>
      </c>
      <c r="J119" s="279">
        <v>0.5</v>
      </c>
      <c r="K119" s="280"/>
      <c r="L119" s="280"/>
      <c r="M119" s="280"/>
      <c r="N119" s="280">
        <v>0.5</v>
      </c>
      <c r="O119" s="281"/>
      <c r="P119" s="282">
        <f t="shared" si="12"/>
        <v>56</v>
      </c>
      <c r="Q119" s="283">
        <f t="shared" si="12"/>
        <v>0</v>
      </c>
      <c r="R119" s="283">
        <f t="shared" si="12"/>
        <v>0</v>
      </c>
      <c r="S119" s="283">
        <f t="shared" si="11"/>
        <v>0</v>
      </c>
      <c r="T119" s="283">
        <f t="shared" si="11"/>
        <v>56</v>
      </c>
      <c r="U119" s="284">
        <f t="shared" si="11"/>
        <v>0</v>
      </c>
      <c r="V119" s="277">
        <f t="shared" si="9"/>
        <v>112</v>
      </c>
      <c r="W119" s="160" t="s">
        <v>105</v>
      </c>
      <c r="X119" s="278">
        <f t="shared" si="10"/>
        <v>0</v>
      </c>
      <c r="Y119" s="155"/>
    </row>
    <row r="120" spans="1:25" ht="18.75">
      <c r="A120" s="269"/>
      <c r="B120" s="209" t="s">
        <v>228</v>
      </c>
      <c r="C120" s="214"/>
      <c r="D120" s="214" t="s">
        <v>199</v>
      </c>
      <c r="E120" s="202" t="s">
        <v>123</v>
      </c>
      <c r="F120" s="157" t="s">
        <v>36</v>
      </c>
      <c r="G120" s="145"/>
      <c r="H120" s="270">
        <f t="shared" si="7"/>
        <v>0</v>
      </c>
      <c r="I120" s="160" t="s">
        <v>75</v>
      </c>
      <c r="J120" s="279"/>
      <c r="K120" s="280"/>
      <c r="L120" s="280"/>
      <c r="M120" s="280"/>
      <c r="N120" s="280"/>
      <c r="O120" s="281"/>
      <c r="P120" s="282">
        <f t="shared" si="12"/>
        <v>0</v>
      </c>
      <c r="Q120" s="283">
        <f t="shared" si="12"/>
        <v>0</v>
      </c>
      <c r="R120" s="283">
        <f t="shared" si="12"/>
        <v>0</v>
      </c>
      <c r="S120" s="283">
        <f t="shared" si="11"/>
        <v>0</v>
      </c>
      <c r="T120" s="283">
        <f t="shared" si="11"/>
        <v>0</v>
      </c>
      <c r="U120" s="284">
        <f t="shared" si="11"/>
        <v>0</v>
      </c>
      <c r="V120" s="277">
        <f t="shared" si="9"/>
        <v>0</v>
      </c>
      <c r="W120" s="160"/>
      <c r="X120" s="278">
        <f t="shared" si="10"/>
        <v>0</v>
      </c>
      <c r="Y120" s="155"/>
    </row>
    <row r="121" spans="1:25" ht="18.75">
      <c r="A121" s="269">
        <f t="shared" si="8"/>
        <v>1</v>
      </c>
      <c r="B121" s="210" t="s">
        <v>229</v>
      </c>
      <c r="C121" s="215"/>
      <c r="D121" s="215"/>
      <c r="E121" s="203" t="s">
        <v>123</v>
      </c>
      <c r="F121" s="157" t="s">
        <v>36</v>
      </c>
      <c r="G121" s="159">
        <v>18</v>
      </c>
      <c r="H121" s="270">
        <f t="shared" si="7"/>
        <v>126</v>
      </c>
      <c r="I121" s="285" t="s">
        <v>129</v>
      </c>
      <c r="J121" s="279"/>
      <c r="K121" s="280"/>
      <c r="L121" s="280"/>
      <c r="M121" s="280"/>
      <c r="N121" s="280"/>
      <c r="O121" s="281">
        <v>1</v>
      </c>
      <c r="P121" s="282">
        <f t="shared" si="12"/>
        <v>0</v>
      </c>
      <c r="Q121" s="283">
        <f t="shared" si="12"/>
        <v>0</v>
      </c>
      <c r="R121" s="283">
        <f t="shared" si="12"/>
        <v>0</v>
      </c>
      <c r="S121" s="283">
        <f t="shared" si="11"/>
        <v>0</v>
      </c>
      <c r="T121" s="283">
        <f t="shared" si="11"/>
        <v>0</v>
      </c>
      <c r="U121" s="284">
        <f t="shared" si="11"/>
        <v>126</v>
      </c>
      <c r="V121" s="277">
        <f t="shared" si="9"/>
        <v>126</v>
      </c>
      <c r="W121" s="160"/>
      <c r="X121" s="278">
        <f t="shared" si="10"/>
        <v>0</v>
      </c>
      <c r="Y121" s="155"/>
    </row>
    <row r="122" spans="1:25" ht="18.75">
      <c r="A122" s="269">
        <f t="shared" si="8"/>
        <v>1</v>
      </c>
      <c r="B122" s="210" t="s">
        <v>230</v>
      </c>
      <c r="C122" s="215"/>
      <c r="D122" s="215"/>
      <c r="E122" s="203" t="s">
        <v>123</v>
      </c>
      <c r="F122" s="157" t="s">
        <v>36</v>
      </c>
      <c r="G122" s="145">
        <v>20</v>
      </c>
      <c r="H122" s="270">
        <f t="shared" si="7"/>
        <v>140</v>
      </c>
      <c r="I122" s="160" t="s">
        <v>100</v>
      </c>
      <c r="J122" s="279"/>
      <c r="K122" s="280">
        <v>1</v>
      </c>
      <c r="L122" s="280"/>
      <c r="M122" s="280"/>
      <c r="N122" s="280"/>
      <c r="O122" s="281"/>
      <c r="P122" s="282">
        <f t="shared" si="12"/>
        <v>0</v>
      </c>
      <c r="Q122" s="283">
        <f t="shared" si="12"/>
        <v>140</v>
      </c>
      <c r="R122" s="283">
        <f t="shared" si="12"/>
        <v>0</v>
      </c>
      <c r="S122" s="283">
        <f t="shared" si="11"/>
        <v>0</v>
      </c>
      <c r="T122" s="283">
        <f t="shared" si="11"/>
        <v>0</v>
      </c>
      <c r="U122" s="284">
        <f t="shared" si="11"/>
        <v>0</v>
      </c>
      <c r="V122" s="277">
        <f t="shared" si="9"/>
        <v>140</v>
      </c>
      <c r="W122" s="160"/>
      <c r="X122" s="278">
        <f t="shared" si="10"/>
        <v>0</v>
      </c>
      <c r="Y122" s="155"/>
    </row>
    <row r="123" spans="1:25" ht="18.75">
      <c r="A123" s="269">
        <f t="shared" si="8"/>
        <v>1</v>
      </c>
      <c r="B123" s="208" t="s">
        <v>231</v>
      </c>
      <c r="C123" s="213"/>
      <c r="D123" s="213"/>
      <c r="E123" s="201" t="s">
        <v>123</v>
      </c>
      <c r="F123" s="157" t="s">
        <v>36</v>
      </c>
      <c r="G123" s="145">
        <v>26</v>
      </c>
      <c r="H123" s="270">
        <f t="shared" si="7"/>
        <v>182</v>
      </c>
      <c r="I123" s="285" t="s">
        <v>45</v>
      </c>
      <c r="J123" s="279">
        <v>0.5</v>
      </c>
      <c r="K123" s="280"/>
      <c r="L123" s="280"/>
      <c r="M123" s="280"/>
      <c r="N123" s="280"/>
      <c r="O123" s="281">
        <v>0.5</v>
      </c>
      <c r="P123" s="282">
        <f t="shared" si="12"/>
        <v>91</v>
      </c>
      <c r="Q123" s="283">
        <f t="shared" si="12"/>
        <v>0</v>
      </c>
      <c r="R123" s="283">
        <f t="shared" si="12"/>
        <v>0</v>
      </c>
      <c r="S123" s="283">
        <f t="shared" si="11"/>
        <v>0</v>
      </c>
      <c r="T123" s="283">
        <f t="shared" si="11"/>
        <v>0</v>
      </c>
      <c r="U123" s="284">
        <f t="shared" si="11"/>
        <v>91</v>
      </c>
      <c r="V123" s="277">
        <f t="shared" si="9"/>
        <v>182</v>
      </c>
      <c r="W123" s="160"/>
      <c r="X123" s="278">
        <f t="shared" si="10"/>
        <v>0</v>
      </c>
      <c r="Y123" s="155"/>
    </row>
    <row r="124" spans="1:25" ht="18.75">
      <c r="A124" s="269">
        <f t="shared" si="8"/>
        <v>1</v>
      </c>
      <c r="B124" s="208" t="s">
        <v>232</v>
      </c>
      <c r="C124" s="229" t="s">
        <v>233</v>
      </c>
      <c r="D124" s="213" t="s">
        <v>234</v>
      </c>
      <c r="E124" s="201" t="s">
        <v>123</v>
      </c>
      <c r="F124" s="157" t="s">
        <v>36</v>
      </c>
      <c r="G124" s="159">
        <v>16</v>
      </c>
      <c r="H124" s="270">
        <f t="shared" si="7"/>
        <v>112</v>
      </c>
      <c r="I124" s="160" t="s">
        <v>235</v>
      </c>
      <c r="J124" s="279"/>
      <c r="K124" s="280"/>
      <c r="L124" s="280"/>
      <c r="M124" s="280"/>
      <c r="N124" s="280"/>
      <c r="O124" s="281">
        <v>1</v>
      </c>
      <c r="P124" s="282">
        <f t="shared" si="12"/>
        <v>0</v>
      </c>
      <c r="Q124" s="283">
        <f t="shared" si="12"/>
        <v>0</v>
      </c>
      <c r="R124" s="283">
        <f t="shared" si="12"/>
        <v>0</v>
      </c>
      <c r="S124" s="283">
        <f t="shared" si="11"/>
        <v>0</v>
      </c>
      <c r="T124" s="283">
        <f t="shared" si="11"/>
        <v>0</v>
      </c>
      <c r="U124" s="284">
        <f t="shared" si="11"/>
        <v>112</v>
      </c>
      <c r="V124" s="277">
        <f t="shared" si="9"/>
        <v>112</v>
      </c>
      <c r="W124" s="160"/>
      <c r="X124" s="278">
        <f t="shared" si="10"/>
        <v>0</v>
      </c>
      <c r="Y124" s="155"/>
    </row>
    <row r="125" spans="1:25" ht="18.75">
      <c r="A125" s="269">
        <f t="shared" si="8"/>
        <v>1</v>
      </c>
      <c r="B125" s="208" t="s">
        <v>236</v>
      </c>
      <c r="C125" s="213"/>
      <c r="D125" s="213"/>
      <c r="E125" s="201" t="s">
        <v>123</v>
      </c>
      <c r="F125" s="157" t="s">
        <v>36</v>
      </c>
      <c r="G125" s="145">
        <v>22</v>
      </c>
      <c r="H125" s="270">
        <f t="shared" si="7"/>
        <v>154</v>
      </c>
      <c r="I125" s="285" t="s">
        <v>37</v>
      </c>
      <c r="J125" s="279"/>
      <c r="K125" s="280"/>
      <c r="L125" s="280"/>
      <c r="M125" s="280"/>
      <c r="N125" s="280">
        <v>1</v>
      </c>
      <c r="O125" s="281"/>
      <c r="P125" s="282">
        <f t="shared" si="12"/>
        <v>0</v>
      </c>
      <c r="Q125" s="283">
        <f t="shared" si="12"/>
        <v>0</v>
      </c>
      <c r="R125" s="283">
        <f t="shared" si="12"/>
        <v>0</v>
      </c>
      <c r="S125" s="283">
        <f t="shared" si="11"/>
        <v>0</v>
      </c>
      <c r="T125" s="283">
        <f t="shared" si="11"/>
        <v>154</v>
      </c>
      <c r="U125" s="284">
        <f t="shared" si="11"/>
        <v>0</v>
      </c>
      <c r="V125" s="277">
        <f t="shared" si="9"/>
        <v>154</v>
      </c>
      <c r="W125" s="160"/>
      <c r="X125" s="278">
        <f t="shared" si="10"/>
        <v>0</v>
      </c>
      <c r="Y125" s="155"/>
    </row>
    <row r="126" spans="1:25" ht="18.75">
      <c r="A126" s="269">
        <f t="shared" si="8"/>
        <v>1</v>
      </c>
      <c r="B126" s="208" t="s">
        <v>237</v>
      </c>
      <c r="C126" s="213"/>
      <c r="D126" s="213" t="s">
        <v>238</v>
      </c>
      <c r="E126" s="201" t="s">
        <v>123</v>
      </c>
      <c r="F126" s="157" t="s">
        <v>36</v>
      </c>
      <c r="G126" s="159">
        <v>7</v>
      </c>
      <c r="H126" s="270">
        <f t="shared" si="7"/>
        <v>49</v>
      </c>
      <c r="I126" s="160" t="s">
        <v>129</v>
      </c>
      <c r="J126" s="279">
        <v>0.5</v>
      </c>
      <c r="K126" s="280"/>
      <c r="L126" s="280">
        <v>0.5</v>
      </c>
      <c r="M126" s="280"/>
      <c r="N126" s="280"/>
      <c r="O126" s="281"/>
      <c r="P126" s="282">
        <f t="shared" si="12"/>
        <v>24.5</v>
      </c>
      <c r="Q126" s="283">
        <f t="shared" si="12"/>
        <v>0</v>
      </c>
      <c r="R126" s="283">
        <f t="shared" si="12"/>
        <v>24.5</v>
      </c>
      <c r="S126" s="283">
        <f t="shared" si="11"/>
        <v>0</v>
      </c>
      <c r="T126" s="283">
        <f t="shared" si="11"/>
        <v>0</v>
      </c>
      <c r="U126" s="284">
        <f t="shared" si="11"/>
        <v>0</v>
      </c>
      <c r="V126" s="277">
        <f t="shared" si="9"/>
        <v>49</v>
      </c>
      <c r="W126" s="160"/>
      <c r="X126" s="278">
        <f t="shared" si="10"/>
        <v>0</v>
      </c>
      <c r="Y126" s="155"/>
    </row>
    <row r="127" spans="1:25" ht="18.75">
      <c r="A127" s="269">
        <f t="shared" si="8"/>
        <v>1</v>
      </c>
      <c r="B127" s="208" t="s">
        <v>239</v>
      </c>
      <c r="C127" s="213"/>
      <c r="D127" s="213" t="s">
        <v>240</v>
      </c>
      <c r="E127" s="201" t="s">
        <v>123</v>
      </c>
      <c r="F127" s="157" t="s">
        <v>36</v>
      </c>
      <c r="G127" s="145">
        <v>16</v>
      </c>
      <c r="H127" s="270">
        <f t="shared" si="7"/>
        <v>112</v>
      </c>
      <c r="I127" s="285" t="s">
        <v>42</v>
      </c>
      <c r="J127" s="279"/>
      <c r="K127" s="280">
        <v>0.5</v>
      </c>
      <c r="L127" s="280"/>
      <c r="M127" s="280"/>
      <c r="N127" s="280">
        <v>0.5</v>
      </c>
      <c r="O127" s="281"/>
      <c r="P127" s="282">
        <f t="shared" si="12"/>
        <v>0</v>
      </c>
      <c r="Q127" s="283">
        <f t="shared" si="12"/>
        <v>56</v>
      </c>
      <c r="R127" s="283">
        <f t="shared" si="12"/>
        <v>0</v>
      </c>
      <c r="S127" s="283">
        <f t="shared" si="11"/>
        <v>0</v>
      </c>
      <c r="T127" s="283">
        <f t="shared" si="11"/>
        <v>56</v>
      </c>
      <c r="U127" s="284">
        <f t="shared" si="11"/>
        <v>0</v>
      </c>
      <c r="V127" s="277">
        <f t="shared" si="9"/>
        <v>112</v>
      </c>
      <c r="W127" s="160"/>
      <c r="X127" s="278">
        <f t="shared" si="10"/>
        <v>0</v>
      </c>
      <c r="Y127" s="155"/>
    </row>
    <row r="128" spans="1:25" ht="18.75">
      <c r="A128" s="269">
        <f t="shared" si="8"/>
        <v>1</v>
      </c>
      <c r="B128" s="207" t="s">
        <v>241</v>
      </c>
      <c r="C128" s="229" t="s">
        <v>242</v>
      </c>
      <c r="D128" s="159" t="s">
        <v>243</v>
      </c>
      <c r="E128" s="201" t="s">
        <v>123</v>
      </c>
      <c r="F128" s="157" t="s">
        <v>36</v>
      </c>
      <c r="G128" s="145">
        <v>20</v>
      </c>
      <c r="H128" s="270">
        <f t="shared" si="7"/>
        <v>140</v>
      </c>
      <c r="I128" s="285" t="s">
        <v>129</v>
      </c>
      <c r="J128" s="279"/>
      <c r="K128" s="280"/>
      <c r="L128" s="280"/>
      <c r="M128" s="280">
        <v>0.5</v>
      </c>
      <c r="N128" s="280"/>
      <c r="O128" s="281">
        <v>0.5</v>
      </c>
      <c r="P128" s="282">
        <f t="shared" si="12"/>
        <v>0</v>
      </c>
      <c r="Q128" s="283">
        <f t="shared" si="12"/>
        <v>0</v>
      </c>
      <c r="R128" s="283">
        <f t="shared" si="12"/>
        <v>0</v>
      </c>
      <c r="S128" s="283">
        <f t="shared" si="11"/>
        <v>70</v>
      </c>
      <c r="T128" s="283">
        <f t="shared" si="11"/>
        <v>0</v>
      </c>
      <c r="U128" s="284">
        <f t="shared" si="11"/>
        <v>70</v>
      </c>
      <c r="V128" s="277">
        <f t="shared" si="9"/>
        <v>140</v>
      </c>
      <c r="W128" s="160"/>
      <c r="X128" s="278">
        <f t="shared" si="10"/>
        <v>0</v>
      </c>
      <c r="Y128" s="155"/>
    </row>
    <row r="129" spans="1:25" ht="18.75">
      <c r="A129" s="269">
        <f t="shared" si="8"/>
        <v>1</v>
      </c>
      <c r="B129" s="207" t="s">
        <v>244</v>
      </c>
      <c r="C129" s="229" t="s">
        <v>245</v>
      </c>
      <c r="D129" s="159" t="s">
        <v>243</v>
      </c>
      <c r="E129" s="201" t="s">
        <v>123</v>
      </c>
      <c r="F129" s="157" t="s">
        <v>36</v>
      </c>
      <c r="G129" s="145">
        <v>28</v>
      </c>
      <c r="H129" s="270">
        <f t="shared" si="7"/>
        <v>196</v>
      </c>
      <c r="I129" s="160" t="s">
        <v>212</v>
      </c>
      <c r="J129" s="279"/>
      <c r="K129" s="280">
        <v>1</v>
      </c>
      <c r="L129" s="280"/>
      <c r="M129" s="280"/>
      <c r="N129" s="280"/>
      <c r="O129" s="281"/>
      <c r="P129" s="282">
        <f t="shared" si="12"/>
        <v>0</v>
      </c>
      <c r="Q129" s="283">
        <f t="shared" si="12"/>
        <v>196</v>
      </c>
      <c r="R129" s="283">
        <f t="shared" si="12"/>
        <v>0</v>
      </c>
      <c r="S129" s="283">
        <f t="shared" si="11"/>
        <v>0</v>
      </c>
      <c r="T129" s="283">
        <f t="shared" si="11"/>
        <v>0</v>
      </c>
      <c r="U129" s="284">
        <f t="shared" si="11"/>
        <v>0</v>
      </c>
      <c r="V129" s="277">
        <f t="shared" si="9"/>
        <v>196</v>
      </c>
      <c r="W129" s="160"/>
      <c r="X129" s="278">
        <f t="shared" si="10"/>
        <v>0</v>
      </c>
      <c r="Y129" s="155"/>
    </row>
    <row r="130" spans="1:25" ht="18.75">
      <c r="A130" s="269">
        <f t="shared" si="8"/>
        <v>1</v>
      </c>
      <c r="B130" s="207" t="s">
        <v>246</v>
      </c>
      <c r="C130" s="159"/>
      <c r="D130" s="159" t="s">
        <v>243</v>
      </c>
      <c r="E130" s="201" t="s">
        <v>123</v>
      </c>
      <c r="F130" s="157" t="s">
        <v>36</v>
      </c>
      <c r="G130" s="145">
        <v>18</v>
      </c>
      <c r="H130" s="270">
        <f t="shared" si="7"/>
        <v>126</v>
      </c>
      <c r="I130" s="160" t="s">
        <v>45</v>
      </c>
      <c r="J130" s="279"/>
      <c r="K130" s="280">
        <v>0.5</v>
      </c>
      <c r="L130" s="280">
        <v>0.5</v>
      </c>
      <c r="M130" s="280"/>
      <c r="N130" s="280"/>
      <c r="O130" s="281"/>
      <c r="P130" s="282">
        <f t="shared" si="12"/>
        <v>0</v>
      </c>
      <c r="Q130" s="283">
        <f t="shared" si="12"/>
        <v>63</v>
      </c>
      <c r="R130" s="283">
        <f t="shared" si="12"/>
        <v>63</v>
      </c>
      <c r="S130" s="283">
        <f t="shared" si="11"/>
        <v>0</v>
      </c>
      <c r="T130" s="283">
        <f t="shared" si="11"/>
        <v>0</v>
      </c>
      <c r="U130" s="284">
        <f t="shared" si="11"/>
        <v>0</v>
      </c>
      <c r="V130" s="277">
        <f t="shared" si="9"/>
        <v>126</v>
      </c>
      <c r="W130" s="160"/>
      <c r="X130" s="278">
        <f t="shared" si="10"/>
        <v>0</v>
      </c>
      <c r="Y130" s="155"/>
    </row>
    <row r="131" spans="1:25" ht="18.75">
      <c r="A131" s="269">
        <f t="shared" si="8"/>
        <v>1</v>
      </c>
      <c r="B131" s="207" t="s">
        <v>247</v>
      </c>
      <c r="C131" s="159"/>
      <c r="D131" s="159" t="s">
        <v>243</v>
      </c>
      <c r="E131" s="201" t="s">
        <v>123</v>
      </c>
      <c r="F131" s="157" t="s">
        <v>36</v>
      </c>
      <c r="G131" s="145">
        <v>20</v>
      </c>
      <c r="H131" s="270">
        <f t="shared" ref="H131:H142" si="13">G131*7</f>
        <v>140</v>
      </c>
      <c r="I131" s="160" t="s">
        <v>248</v>
      </c>
      <c r="J131" s="279"/>
      <c r="K131" s="280"/>
      <c r="L131" s="280"/>
      <c r="M131" s="280"/>
      <c r="N131" s="280">
        <v>0.5</v>
      </c>
      <c r="O131" s="281">
        <v>0.5</v>
      </c>
      <c r="P131" s="282">
        <f t="shared" si="12"/>
        <v>0</v>
      </c>
      <c r="Q131" s="283">
        <f t="shared" si="12"/>
        <v>0</v>
      </c>
      <c r="R131" s="283">
        <f t="shared" si="12"/>
        <v>0</v>
      </c>
      <c r="S131" s="283">
        <f t="shared" si="11"/>
        <v>0</v>
      </c>
      <c r="T131" s="283">
        <f t="shared" si="11"/>
        <v>70</v>
      </c>
      <c r="U131" s="284">
        <f t="shared" si="11"/>
        <v>70</v>
      </c>
      <c r="V131" s="277">
        <f t="shared" si="9"/>
        <v>140</v>
      </c>
      <c r="W131" s="160"/>
      <c r="X131" s="278">
        <f t="shared" si="10"/>
        <v>0</v>
      </c>
      <c r="Y131" s="155"/>
    </row>
    <row r="132" spans="1:25" ht="18.75">
      <c r="A132" s="269"/>
      <c r="B132" s="208" t="s">
        <v>249</v>
      </c>
      <c r="C132" s="213"/>
      <c r="D132" s="214" t="s">
        <v>199</v>
      </c>
      <c r="E132" s="201" t="s">
        <v>123</v>
      </c>
      <c r="F132" s="157" t="s">
        <v>36</v>
      </c>
      <c r="G132" s="159"/>
      <c r="H132" s="270">
        <f t="shared" si="13"/>
        <v>0</v>
      </c>
      <c r="I132" s="285" t="s">
        <v>45</v>
      </c>
      <c r="J132" s="279"/>
      <c r="K132" s="280"/>
      <c r="L132" s="280">
        <v>0</v>
      </c>
      <c r="M132" s="280"/>
      <c r="N132" s="280">
        <v>0</v>
      </c>
      <c r="O132" s="281">
        <v>0</v>
      </c>
      <c r="P132" s="282">
        <f t="shared" si="12"/>
        <v>0</v>
      </c>
      <c r="Q132" s="283">
        <f t="shared" si="12"/>
        <v>0</v>
      </c>
      <c r="R132" s="283">
        <f t="shared" si="12"/>
        <v>0</v>
      </c>
      <c r="S132" s="283">
        <f t="shared" si="11"/>
        <v>0</v>
      </c>
      <c r="T132" s="283">
        <f t="shared" si="11"/>
        <v>0</v>
      </c>
      <c r="U132" s="284">
        <f t="shared" si="11"/>
        <v>0</v>
      </c>
      <c r="V132" s="277">
        <f t="shared" ref="V132:V142" si="14">SUM(P132:U132)</f>
        <v>0</v>
      </c>
      <c r="W132" s="160"/>
      <c r="X132" s="278">
        <f t="shared" ref="X132:X142" si="15">+V132-H132</f>
        <v>0</v>
      </c>
      <c r="Y132" s="155"/>
    </row>
    <row r="133" spans="1:25" ht="18.75">
      <c r="A133" s="269">
        <f t="shared" ref="A133:A142" si="16">+IF(B133="",0,1)</f>
        <v>1</v>
      </c>
      <c r="B133" s="208" t="s">
        <v>250</v>
      </c>
      <c r="C133" s="213"/>
      <c r="D133" s="213"/>
      <c r="E133" s="201" t="s">
        <v>123</v>
      </c>
      <c r="F133" s="157" t="s">
        <v>36</v>
      </c>
      <c r="G133" s="159">
        <v>22</v>
      </c>
      <c r="H133" s="270">
        <f t="shared" si="13"/>
        <v>154</v>
      </c>
      <c r="I133" s="160" t="s">
        <v>251</v>
      </c>
      <c r="J133" s="279">
        <v>1</v>
      </c>
      <c r="K133" s="280"/>
      <c r="L133" s="280"/>
      <c r="M133" s="280"/>
      <c r="N133" s="280"/>
      <c r="O133" s="281"/>
      <c r="P133" s="282">
        <f t="shared" si="12"/>
        <v>154</v>
      </c>
      <c r="Q133" s="283">
        <f t="shared" si="12"/>
        <v>0</v>
      </c>
      <c r="R133" s="283">
        <f t="shared" si="12"/>
        <v>0</v>
      </c>
      <c r="S133" s="283">
        <f t="shared" si="11"/>
        <v>0</v>
      </c>
      <c r="T133" s="283">
        <f t="shared" si="11"/>
        <v>0</v>
      </c>
      <c r="U133" s="284">
        <f t="shared" si="11"/>
        <v>0</v>
      </c>
      <c r="V133" s="277">
        <f t="shared" si="14"/>
        <v>154</v>
      </c>
      <c r="W133" s="160" t="s">
        <v>105</v>
      </c>
      <c r="X133" s="278">
        <f t="shared" si="15"/>
        <v>0</v>
      </c>
      <c r="Y133" s="155"/>
    </row>
    <row r="134" spans="1:25" ht="18.75">
      <c r="A134" s="269">
        <f t="shared" si="16"/>
        <v>1</v>
      </c>
      <c r="B134" s="156" t="s">
        <v>252</v>
      </c>
      <c r="C134" s="200"/>
      <c r="D134" s="200"/>
      <c r="E134" s="201" t="s">
        <v>123</v>
      </c>
      <c r="F134" s="144" t="s">
        <v>36</v>
      </c>
      <c r="G134" s="144">
        <v>8</v>
      </c>
      <c r="H134" s="270">
        <f t="shared" si="13"/>
        <v>56</v>
      </c>
      <c r="I134" s="160" t="s">
        <v>251</v>
      </c>
      <c r="J134" s="279"/>
      <c r="K134" s="280"/>
      <c r="L134" s="280"/>
      <c r="M134" s="280"/>
      <c r="N134" s="280">
        <v>1</v>
      </c>
      <c r="O134" s="281"/>
      <c r="P134" s="282">
        <f t="shared" si="12"/>
        <v>0</v>
      </c>
      <c r="Q134" s="283">
        <f t="shared" si="12"/>
        <v>0</v>
      </c>
      <c r="R134" s="283">
        <f t="shared" si="12"/>
        <v>0</v>
      </c>
      <c r="S134" s="283">
        <f t="shared" si="11"/>
        <v>0</v>
      </c>
      <c r="T134" s="283">
        <f t="shared" si="11"/>
        <v>56</v>
      </c>
      <c r="U134" s="284">
        <f t="shared" si="11"/>
        <v>0</v>
      </c>
      <c r="V134" s="277">
        <f t="shared" si="14"/>
        <v>56</v>
      </c>
      <c r="W134" s="160" t="s">
        <v>105</v>
      </c>
      <c r="X134" s="278">
        <f t="shared" si="15"/>
        <v>0</v>
      </c>
      <c r="Y134" s="155"/>
    </row>
    <row r="135" spans="1:25" ht="18.75">
      <c r="A135" s="269">
        <f t="shared" si="16"/>
        <v>1</v>
      </c>
      <c r="B135" s="156" t="s">
        <v>253</v>
      </c>
      <c r="C135" s="200"/>
      <c r="D135" s="200" t="s">
        <v>254</v>
      </c>
      <c r="E135" s="201" t="s">
        <v>123</v>
      </c>
      <c r="F135" s="144" t="s">
        <v>36</v>
      </c>
      <c r="G135" s="144">
        <v>4</v>
      </c>
      <c r="H135" s="270">
        <f t="shared" si="13"/>
        <v>28</v>
      </c>
      <c r="I135" s="160" t="s">
        <v>251</v>
      </c>
      <c r="J135" s="279"/>
      <c r="K135" s="280"/>
      <c r="L135" s="280">
        <v>0.75</v>
      </c>
      <c r="M135" s="280"/>
      <c r="N135" s="280">
        <v>0.25</v>
      </c>
      <c r="O135" s="281"/>
      <c r="P135" s="282">
        <f t="shared" si="12"/>
        <v>0</v>
      </c>
      <c r="Q135" s="283">
        <f t="shared" si="12"/>
        <v>0</v>
      </c>
      <c r="R135" s="283">
        <f t="shared" si="12"/>
        <v>21</v>
      </c>
      <c r="S135" s="283">
        <f t="shared" si="11"/>
        <v>0</v>
      </c>
      <c r="T135" s="283">
        <f t="shared" si="11"/>
        <v>7</v>
      </c>
      <c r="U135" s="284">
        <f t="shared" si="11"/>
        <v>0</v>
      </c>
      <c r="V135" s="277">
        <f t="shared" si="14"/>
        <v>28</v>
      </c>
      <c r="W135" s="160"/>
      <c r="X135" s="278">
        <f t="shared" si="15"/>
        <v>0</v>
      </c>
      <c r="Y135" s="155"/>
    </row>
    <row r="136" spans="1:25" ht="18.75">
      <c r="A136" s="269">
        <f t="shared" si="16"/>
        <v>1</v>
      </c>
      <c r="B136" s="156" t="s">
        <v>255</v>
      </c>
      <c r="C136" s="200"/>
      <c r="D136" s="200"/>
      <c r="E136" s="201" t="s">
        <v>123</v>
      </c>
      <c r="F136" s="144" t="s">
        <v>36</v>
      </c>
      <c r="G136" s="144">
        <v>3</v>
      </c>
      <c r="H136" s="270">
        <f t="shared" si="13"/>
        <v>21</v>
      </c>
      <c r="I136" s="160" t="s">
        <v>61</v>
      </c>
      <c r="J136" s="279"/>
      <c r="K136" s="280"/>
      <c r="L136" s="280">
        <v>0.75</v>
      </c>
      <c r="M136" s="280"/>
      <c r="N136" s="280">
        <v>0.25</v>
      </c>
      <c r="O136" s="281"/>
      <c r="P136" s="282">
        <f t="shared" si="12"/>
        <v>0</v>
      </c>
      <c r="Q136" s="283">
        <f t="shared" si="12"/>
        <v>0</v>
      </c>
      <c r="R136" s="283">
        <f t="shared" si="12"/>
        <v>15.75</v>
      </c>
      <c r="S136" s="283">
        <f t="shared" si="11"/>
        <v>0</v>
      </c>
      <c r="T136" s="283">
        <f t="shared" si="11"/>
        <v>5.25</v>
      </c>
      <c r="U136" s="284">
        <f t="shared" si="11"/>
        <v>0</v>
      </c>
      <c r="V136" s="277">
        <f t="shared" si="14"/>
        <v>21</v>
      </c>
      <c r="W136" s="160"/>
      <c r="X136" s="278">
        <f t="shared" si="15"/>
        <v>0</v>
      </c>
      <c r="Y136" s="155"/>
    </row>
    <row r="137" spans="1:25" ht="18.75">
      <c r="A137" s="269">
        <f t="shared" si="16"/>
        <v>1</v>
      </c>
      <c r="B137" s="156" t="s">
        <v>256</v>
      </c>
      <c r="C137" s="200"/>
      <c r="D137" s="200" t="s">
        <v>257</v>
      </c>
      <c r="E137" s="201" t="s">
        <v>123</v>
      </c>
      <c r="F137" s="144" t="s">
        <v>36</v>
      </c>
      <c r="G137" s="144">
        <v>4</v>
      </c>
      <c r="H137" s="270">
        <f t="shared" si="13"/>
        <v>28</v>
      </c>
      <c r="I137" s="160" t="s">
        <v>100</v>
      </c>
      <c r="J137" s="279"/>
      <c r="K137" s="280">
        <v>1</v>
      </c>
      <c r="L137" s="280"/>
      <c r="M137" s="280"/>
      <c r="N137" s="280"/>
      <c r="O137" s="281"/>
      <c r="P137" s="282">
        <f t="shared" si="12"/>
        <v>0</v>
      </c>
      <c r="Q137" s="283">
        <f t="shared" si="12"/>
        <v>28</v>
      </c>
      <c r="R137" s="283">
        <f t="shared" si="12"/>
        <v>0</v>
      </c>
      <c r="S137" s="283">
        <f t="shared" si="11"/>
        <v>0</v>
      </c>
      <c r="T137" s="283">
        <f t="shared" si="11"/>
        <v>0</v>
      </c>
      <c r="U137" s="284">
        <f t="shared" si="11"/>
        <v>0</v>
      </c>
      <c r="V137" s="277">
        <f t="shared" si="14"/>
        <v>28</v>
      </c>
      <c r="W137" s="160"/>
      <c r="X137" s="278">
        <f t="shared" si="15"/>
        <v>0</v>
      </c>
      <c r="Y137" s="155"/>
    </row>
    <row r="138" spans="1:25" ht="18.75">
      <c r="A138" s="269">
        <f t="shared" si="16"/>
        <v>1</v>
      </c>
      <c r="B138" s="156" t="s">
        <v>258</v>
      </c>
      <c r="C138" s="200"/>
      <c r="D138" s="200" t="s">
        <v>259</v>
      </c>
      <c r="E138" s="201" t="s">
        <v>123</v>
      </c>
      <c r="F138" s="144" t="s">
        <v>36</v>
      </c>
      <c r="G138" s="144">
        <v>4</v>
      </c>
      <c r="H138" s="270">
        <f t="shared" si="13"/>
        <v>28</v>
      </c>
      <c r="I138" s="160" t="s">
        <v>100</v>
      </c>
      <c r="J138" s="279"/>
      <c r="K138" s="280"/>
      <c r="L138" s="280">
        <v>0.5</v>
      </c>
      <c r="M138" s="280"/>
      <c r="N138" s="280"/>
      <c r="O138" s="281">
        <v>0.5</v>
      </c>
      <c r="P138" s="282">
        <f t="shared" si="12"/>
        <v>0</v>
      </c>
      <c r="Q138" s="283">
        <f t="shared" si="12"/>
        <v>0</v>
      </c>
      <c r="R138" s="283">
        <f t="shared" si="12"/>
        <v>14</v>
      </c>
      <c r="S138" s="283">
        <f t="shared" si="11"/>
        <v>0</v>
      </c>
      <c r="T138" s="283">
        <f t="shared" si="11"/>
        <v>0</v>
      </c>
      <c r="U138" s="284">
        <f t="shared" si="11"/>
        <v>14</v>
      </c>
      <c r="V138" s="277">
        <f t="shared" si="14"/>
        <v>28</v>
      </c>
      <c r="W138" s="160"/>
      <c r="X138" s="278">
        <f t="shared" si="15"/>
        <v>0</v>
      </c>
      <c r="Y138" s="155"/>
    </row>
    <row r="139" spans="1:25" ht="18.75">
      <c r="A139" s="269">
        <f t="shared" si="16"/>
        <v>1</v>
      </c>
      <c r="B139" s="156" t="s">
        <v>260</v>
      </c>
      <c r="C139" s="200"/>
      <c r="D139" s="200"/>
      <c r="E139" s="201" t="s">
        <v>123</v>
      </c>
      <c r="F139" s="144" t="s">
        <v>36</v>
      </c>
      <c r="G139" s="144">
        <v>2</v>
      </c>
      <c r="H139" s="270">
        <f t="shared" si="13"/>
        <v>14</v>
      </c>
      <c r="I139" s="160" t="s">
        <v>251</v>
      </c>
      <c r="J139" s="279"/>
      <c r="K139" s="280"/>
      <c r="L139" s="280">
        <v>0.75</v>
      </c>
      <c r="M139" s="280"/>
      <c r="N139" s="280">
        <v>0.25</v>
      </c>
      <c r="O139" s="281"/>
      <c r="P139" s="282">
        <f t="shared" si="12"/>
        <v>0</v>
      </c>
      <c r="Q139" s="283">
        <f t="shared" si="12"/>
        <v>0</v>
      </c>
      <c r="R139" s="283">
        <f t="shared" si="12"/>
        <v>10.5</v>
      </c>
      <c r="S139" s="283">
        <f t="shared" si="11"/>
        <v>0</v>
      </c>
      <c r="T139" s="283">
        <f t="shared" si="11"/>
        <v>3.5</v>
      </c>
      <c r="U139" s="284">
        <f t="shared" si="11"/>
        <v>0</v>
      </c>
      <c r="V139" s="277">
        <f t="shared" si="14"/>
        <v>14</v>
      </c>
      <c r="W139" s="160"/>
      <c r="X139" s="278">
        <f t="shared" si="15"/>
        <v>0</v>
      </c>
      <c r="Y139" s="155"/>
    </row>
    <row r="140" spans="1:25" ht="18.75">
      <c r="A140" s="269">
        <f t="shared" si="16"/>
        <v>1</v>
      </c>
      <c r="B140" s="156" t="s">
        <v>261</v>
      </c>
      <c r="C140" s="200"/>
      <c r="D140" s="200"/>
      <c r="E140" s="201" t="s">
        <v>123</v>
      </c>
      <c r="F140" s="144" t="s">
        <v>36</v>
      </c>
      <c r="G140" s="144">
        <v>6</v>
      </c>
      <c r="H140" s="270">
        <f t="shared" si="13"/>
        <v>42</v>
      </c>
      <c r="I140" s="160" t="s">
        <v>262</v>
      </c>
      <c r="J140" s="279"/>
      <c r="K140" s="280"/>
      <c r="L140" s="280">
        <v>0.75</v>
      </c>
      <c r="M140" s="280"/>
      <c r="N140" s="280">
        <v>0.25</v>
      </c>
      <c r="O140" s="281"/>
      <c r="P140" s="282">
        <f t="shared" si="12"/>
        <v>0</v>
      </c>
      <c r="Q140" s="283">
        <f t="shared" si="12"/>
        <v>0</v>
      </c>
      <c r="R140" s="283">
        <f t="shared" si="12"/>
        <v>31.5</v>
      </c>
      <c r="S140" s="283">
        <f t="shared" si="11"/>
        <v>0</v>
      </c>
      <c r="T140" s="283">
        <f t="shared" si="11"/>
        <v>10.5</v>
      </c>
      <c r="U140" s="284">
        <f t="shared" si="11"/>
        <v>0</v>
      </c>
      <c r="V140" s="277">
        <f t="shared" si="14"/>
        <v>42</v>
      </c>
      <c r="W140" s="160"/>
      <c r="X140" s="278">
        <f t="shared" si="15"/>
        <v>0</v>
      </c>
      <c r="Y140" s="155"/>
    </row>
    <row r="141" spans="1:25" ht="18.75">
      <c r="A141" s="269">
        <f t="shared" si="16"/>
        <v>1</v>
      </c>
      <c r="B141" s="156" t="s">
        <v>263</v>
      </c>
      <c r="C141" s="200"/>
      <c r="D141" s="200"/>
      <c r="E141" s="201" t="s">
        <v>123</v>
      </c>
      <c r="F141" s="144" t="s">
        <v>36</v>
      </c>
      <c r="G141" s="145">
        <v>4</v>
      </c>
      <c r="H141" s="270">
        <f t="shared" si="13"/>
        <v>28</v>
      </c>
      <c r="I141" s="285" t="s">
        <v>251</v>
      </c>
      <c r="J141" s="279"/>
      <c r="K141" s="280"/>
      <c r="L141" s="280">
        <v>1</v>
      </c>
      <c r="M141" s="280"/>
      <c r="N141" s="280"/>
      <c r="O141" s="281"/>
      <c r="P141" s="282">
        <f t="shared" si="12"/>
        <v>0</v>
      </c>
      <c r="Q141" s="283">
        <f t="shared" si="12"/>
        <v>0</v>
      </c>
      <c r="R141" s="283">
        <f t="shared" si="12"/>
        <v>28</v>
      </c>
      <c r="S141" s="283">
        <f t="shared" si="11"/>
        <v>0</v>
      </c>
      <c r="T141" s="283">
        <f t="shared" si="11"/>
        <v>0</v>
      </c>
      <c r="U141" s="284">
        <f t="shared" si="11"/>
        <v>0</v>
      </c>
      <c r="V141" s="277">
        <f t="shared" si="14"/>
        <v>28</v>
      </c>
      <c r="W141" s="160" t="s">
        <v>264</v>
      </c>
      <c r="X141" s="278">
        <f t="shared" si="15"/>
        <v>0</v>
      </c>
      <c r="Y141" s="155"/>
    </row>
    <row r="142" spans="1:25" ht="18.75">
      <c r="A142" s="269">
        <f t="shared" si="16"/>
        <v>1</v>
      </c>
      <c r="B142" s="156" t="s">
        <v>265</v>
      </c>
      <c r="C142" s="200"/>
      <c r="D142" s="200"/>
      <c r="E142" s="201" t="s">
        <v>123</v>
      </c>
      <c r="F142" s="144" t="s">
        <v>36</v>
      </c>
      <c r="G142" s="145">
        <v>6</v>
      </c>
      <c r="H142" s="270">
        <f t="shared" si="13"/>
        <v>42</v>
      </c>
      <c r="I142" s="285" t="s">
        <v>248</v>
      </c>
      <c r="J142" s="279"/>
      <c r="K142" s="280"/>
      <c r="L142" s="280">
        <v>0.5</v>
      </c>
      <c r="M142" s="280"/>
      <c r="N142" s="280">
        <v>0.5</v>
      </c>
      <c r="O142" s="281"/>
      <c r="P142" s="282">
        <f t="shared" si="12"/>
        <v>0</v>
      </c>
      <c r="Q142" s="283">
        <f t="shared" si="12"/>
        <v>0</v>
      </c>
      <c r="R142" s="283">
        <f t="shared" si="12"/>
        <v>21</v>
      </c>
      <c r="S142" s="283">
        <f t="shared" si="11"/>
        <v>0</v>
      </c>
      <c r="T142" s="283">
        <f t="shared" si="11"/>
        <v>21</v>
      </c>
      <c r="U142" s="284">
        <f t="shared" si="11"/>
        <v>0</v>
      </c>
      <c r="V142" s="277">
        <f t="shared" si="14"/>
        <v>42</v>
      </c>
      <c r="W142" s="160"/>
      <c r="X142" s="278">
        <f t="shared" si="15"/>
        <v>0</v>
      </c>
      <c r="Y142" s="155"/>
    </row>
    <row r="143" spans="1:25" ht="18.75">
      <c r="A143" s="142"/>
      <c r="B143" s="165"/>
      <c r="C143" s="216"/>
      <c r="D143" s="204"/>
      <c r="E143" s="204"/>
      <c r="F143" s="166"/>
      <c r="G143" s="167"/>
      <c r="H143" s="146"/>
      <c r="I143" s="147"/>
      <c r="J143" s="148"/>
      <c r="K143" s="149"/>
      <c r="L143" s="149"/>
      <c r="M143" s="149"/>
      <c r="N143" s="149"/>
      <c r="O143" s="150"/>
      <c r="P143" s="151"/>
      <c r="Q143" s="152"/>
      <c r="R143" s="152"/>
      <c r="S143" s="152"/>
      <c r="T143" s="152"/>
      <c r="U143" s="153"/>
      <c r="V143" s="154"/>
      <c r="W143" s="147"/>
      <c r="X143" s="140"/>
      <c r="Y143" s="155"/>
    </row>
    <row r="144" spans="1:25" ht="18.75">
      <c r="A144" s="142"/>
      <c r="B144" s="165"/>
      <c r="C144" s="216"/>
      <c r="D144" s="204"/>
      <c r="E144" s="204"/>
      <c r="F144" s="168"/>
      <c r="G144" s="167"/>
      <c r="H144" s="146"/>
      <c r="I144" s="147"/>
      <c r="J144" s="148"/>
      <c r="K144" s="149"/>
      <c r="L144" s="149"/>
      <c r="M144" s="149"/>
      <c r="N144" s="149"/>
      <c r="O144" s="150"/>
      <c r="P144" s="151"/>
      <c r="Q144" s="152"/>
      <c r="R144" s="152"/>
      <c r="S144" s="152"/>
      <c r="T144" s="152"/>
      <c r="U144" s="153"/>
      <c r="V144" s="154"/>
      <c r="W144" s="147"/>
      <c r="X144" s="140"/>
      <c r="Y144" s="155"/>
    </row>
    <row r="145" spans="1:25" ht="18.75">
      <c r="A145" s="142"/>
      <c r="B145" s="165"/>
      <c r="C145" s="216"/>
      <c r="D145" s="204"/>
      <c r="E145" s="204"/>
      <c r="F145" s="165"/>
      <c r="G145" s="167"/>
      <c r="H145" s="146"/>
      <c r="I145" s="147"/>
      <c r="J145" s="148"/>
      <c r="K145" s="149"/>
      <c r="L145" s="149"/>
      <c r="M145" s="149"/>
      <c r="N145" s="149"/>
      <c r="O145" s="150"/>
      <c r="P145" s="151"/>
      <c r="Q145" s="152"/>
      <c r="R145" s="152"/>
      <c r="S145" s="152"/>
      <c r="T145" s="152"/>
      <c r="U145" s="153"/>
      <c r="V145" s="154"/>
      <c r="W145" s="147"/>
      <c r="X145" s="140"/>
      <c r="Y145" s="155"/>
    </row>
    <row r="146" spans="1:25" ht="18.75">
      <c r="A146" s="142"/>
      <c r="B146" s="165"/>
      <c r="C146" s="216"/>
      <c r="D146" s="204"/>
      <c r="E146" s="204"/>
      <c r="F146" s="165"/>
      <c r="G146" s="167"/>
      <c r="H146" s="146"/>
      <c r="I146" s="147"/>
      <c r="J146" s="148"/>
      <c r="K146" s="149"/>
      <c r="L146" s="149"/>
      <c r="M146" s="149"/>
      <c r="N146" s="149"/>
      <c r="O146" s="150"/>
      <c r="P146" s="151"/>
      <c r="Q146" s="152"/>
      <c r="R146" s="152"/>
      <c r="S146" s="152"/>
      <c r="T146" s="152"/>
      <c r="U146" s="153"/>
      <c r="V146" s="154"/>
      <c r="W146" s="147"/>
      <c r="X146" s="140"/>
      <c r="Y146" s="155"/>
    </row>
    <row r="147" spans="1:25" ht="18.75">
      <c r="A147" s="142"/>
      <c r="B147" s="165"/>
      <c r="C147" s="216"/>
      <c r="D147" s="204"/>
      <c r="E147" s="204"/>
      <c r="F147" s="165"/>
      <c r="G147" s="167"/>
      <c r="H147" s="146"/>
      <c r="I147" s="147"/>
      <c r="J147" s="148"/>
      <c r="K147" s="149"/>
      <c r="L147" s="149"/>
      <c r="M147" s="149"/>
      <c r="N147" s="149"/>
      <c r="O147" s="150"/>
      <c r="P147" s="151"/>
      <c r="Q147" s="152"/>
      <c r="R147" s="152"/>
      <c r="S147" s="152"/>
      <c r="T147" s="152"/>
      <c r="U147" s="153"/>
      <c r="V147" s="154"/>
      <c r="W147" s="147"/>
      <c r="X147" s="140"/>
      <c r="Y147" s="155"/>
    </row>
    <row r="148" spans="1:25" ht="18.75">
      <c r="A148" s="142"/>
      <c r="B148" s="165"/>
      <c r="C148" s="216"/>
      <c r="D148" s="204"/>
      <c r="E148" s="204"/>
      <c r="F148" s="168"/>
      <c r="G148" s="167"/>
      <c r="H148" s="146"/>
      <c r="I148" s="147"/>
      <c r="J148" s="148"/>
      <c r="K148" s="149"/>
      <c r="L148" s="149"/>
      <c r="M148" s="149"/>
      <c r="N148" s="149"/>
      <c r="O148" s="150"/>
      <c r="P148" s="151"/>
      <c r="Q148" s="152"/>
      <c r="R148" s="152"/>
      <c r="S148" s="152"/>
      <c r="T148" s="152"/>
      <c r="U148" s="153"/>
      <c r="V148" s="154"/>
      <c r="W148" s="147"/>
      <c r="X148" s="140"/>
      <c r="Y148" s="155"/>
    </row>
    <row r="149" spans="1:25" ht="18.75">
      <c r="A149" s="198">
        <f>SUM(A3:A148)</f>
        <v>135</v>
      </c>
      <c r="B149" s="169" t="s">
        <v>266</v>
      </c>
      <c r="C149" s="217"/>
      <c r="D149" s="169"/>
      <c r="E149" s="169"/>
      <c r="F149" s="170"/>
      <c r="G149" s="194">
        <f>SUM(G3:G148)</f>
        <v>2880</v>
      </c>
      <c r="H149" s="195">
        <f>SUM(H3:H148)</f>
        <v>20160</v>
      </c>
      <c r="I149" s="195"/>
      <c r="J149" s="245"/>
      <c r="K149" s="246"/>
      <c r="L149" s="246"/>
      <c r="M149" s="246"/>
      <c r="N149" s="246"/>
      <c r="O149" s="247"/>
      <c r="P149" s="191">
        <f t="shared" ref="P149:T149" si="17">SUM(P3:P148)</f>
        <v>6674.5</v>
      </c>
      <c r="Q149" s="192">
        <f t="shared" si="17"/>
        <v>1781.5</v>
      </c>
      <c r="R149" s="192">
        <f t="shared" si="17"/>
        <v>2950.5</v>
      </c>
      <c r="S149" s="192">
        <f t="shared" si="17"/>
        <v>2371.25</v>
      </c>
      <c r="T149" s="192">
        <f t="shared" si="17"/>
        <v>2283.75</v>
      </c>
      <c r="U149" s="193">
        <f>SUM(U3:U148)</f>
        <v>4098.5</v>
      </c>
      <c r="V149" s="194">
        <f>SUM(V3:V148)</f>
        <v>20160</v>
      </c>
      <c r="W149" s="170"/>
      <c r="X149" s="171"/>
      <c r="Y149" s="172"/>
    </row>
    <row r="150" spans="1:25" ht="23.25">
      <c r="A150" s="155"/>
      <c r="B150" s="173"/>
      <c r="C150" s="218"/>
      <c r="D150" s="224"/>
      <c r="E150" s="205"/>
      <c r="F150" s="173"/>
      <c r="G150" s="155"/>
      <c r="H150" s="155"/>
      <c r="J150" s="158"/>
      <c r="K150" s="158"/>
      <c r="L150" s="158"/>
      <c r="M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74"/>
      <c r="Y150" s="155"/>
    </row>
    <row r="151" spans="1:25" ht="21">
      <c r="A151" s="175" t="s">
        <v>267</v>
      </c>
      <c r="B151" s="176" t="s">
        <v>268</v>
      </c>
      <c r="C151" s="219"/>
      <c r="D151" s="222"/>
      <c r="E151" s="176"/>
      <c r="F151" s="176"/>
      <c r="G151" s="176" t="s">
        <v>269</v>
      </c>
      <c r="H151" s="172"/>
      <c r="I151" s="155"/>
      <c r="O151" s="172" t="s">
        <v>270</v>
      </c>
      <c r="P151" s="172" t="s">
        <v>24</v>
      </c>
      <c r="Q151" s="172" t="s">
        <v>271</v>
      </c>
      <c r="R151" s="172" t="s">
        <v>26</v>
      </c>
      <c r="S151" s="172" t="s">
        <v>27</v>
      </c>
      <c r="T151" s="177" t="s">
        <v>28</v>
      </c>
      <c r="U151" s="177" t="s">
        <v>29</v>
      </c>
      <c r="W151" s="178"/>
      <c r="X151" s="178"/>
      <c r="Y151" s="155"/>
    </row>
    <row r="152" spans="1:25" ht="21">
      <c r="A152" s="155" t="s">
        <v>24</v>
      </c>
      <c r="B152" s="225">
        <f>P149</f>
        <v>6674.5</v>
      </c>
      <c r="C152" s="230"/>
      <c r="D152" s="231"/>
      <c r="E152" s="232"/>
      <c r="F152" s="179"/>
      <c r="G152" s="196">
        <f>B152/H149</f>
        <v>0.33107638888888891</v>
      </c>
      <c r="H152" s="155"/>
      <c r="I152" s="155"/>
      <c r="O152" s="180">
        <v>0.25</v>
      </c>
      <c r="P152" s="163">
        <f t="shared" ref="P152:U155" si="18">+SUMIF(J$3:J$148,$O152)/$O152</f>
        <v>5</v>
      </c>
      <c r="Q152" s="163">
        <f t="shared" si="18"/>
        <v>11</v>
      </c>
      <c r="R152" s="163">
        <f t="shared" si="18"/>
        <v>27</v>
      </c>
      <c r="S152" s="163">
        <f t="shared" si="18"/>
        <v>20</v>
      </c>
      <c r="T152" s="163">
        <f t="shared" si="18"/>
        <v>14</v>
      </c>
      <c r="U152" s="163">
        <f t="shared" si="18"/>
        <v>15</v>
      </c>
      <c r="V152" s="181"/>
      <c r="W152" s="182"/>
      <c r="X152" s="182"/>
      <c r="Y152" s="155"/>
    </row>
    <row r="153" spans="1:25" ht="21">
      <c r="A153" s="155" t="s">
        <v>271</v>
      </c>
      <c r="B153" s="225">
        <f>Q149</f>
        <v>1781.5</v>
      </c>
      <c r="C153" s="230"/>
      <c r="D153" s="231"/>
      <c r="E153" s="232"/>
      <c r="F153" s="179"/>
      <c r="G153" s="196">
        <f>B153/H149</f>
        <v>8.8368055555555561E-2</v>
      </c>
      <c r="H153" s="155"/>
      <c r="I153" s="155"/>
      <c r="O153" s="180">
        <v>0.5</v>
      </c>
      <c r="P153" s="163">
        <f t="shared" si="18"/>
        <v>57</v>
      </c>
      <c r="Q153" s="163">
        <f t="shared" si="18"/>
        <v>10</v>
      </c>
      <c r="R153" s="163">
        <f t="shared" si="18"/>
        <v>26</v>
      </c>
      <c r="S153" s="163">
        <f t="shared" si="18"/>
        <v>16</v>
      </c>
      <c r="T153" s="163">
        <f t="shared" si="18"/>
        <v>16</v>
      </c>
      <c r="U153" s="163">
        <f t="shared" si="18"/>
        <v>35</v>
      </c>
      <c r="V153" s="181"/>
      <c r="W153" s="183"/>
      <c r="X153" s="183"/>
      <c r="Y153" s="155"/>
    </row>
    <row r="154" spans="1:25" ht="21">
      <c r="A154" s="155" t="s">
        <v>26</v>
      </c>
      <c r="B154" s="225">
        <f>R149</f>
        <v>2950.5</v>
      </c>
      <c r="C154" s="230"/>
      <c r="D154" s="231"/>
      <c r="E154" s="232"/>
      <c r="F154" s="179"/>
      <c r="G154" s="196">
        <f>B154/H149</f>
        <v>0.14635416666666667</v>
      </c>
      <c r="H154" s="155"/>
      <c r="I154" s="155"/>
      <c r="O154" s="180">
        <v>0.75</v>
      </c>
      <c r="P154" s="163">
        <f t="shared" si="18"/>
        <v>4</v>
      </c>
      <c r="Q154" s="163">
        <f t="shared" si="18"/>
        <v>0</v>
      </c>
      <c r="R154" s="163">
        <f t="shared" si="18"/>
        <v>4</v>
      </c>
      <c r="S154" s="163">
        <f t="shared" si="18"/>
        <v>0</v>
      </c>
      <c r="T154" s="163">
        <f t="shared" si="18"/>
        <v>0</v>
      </c>
      <c r="U154" s="163">
        <f t="shared" si="18"/>
        <v>0</v>
      </c>
      <c r="V154" s="181"/>
      <c r="W154" s="182"/>
      <c r="X154" s="182"/>
      <c r="Y154" s="155"/>
    </row>
    <row r="155" spans="1:25" ht="21">
      <c r="A155" s="155" t="s">
        <v>27</v>
      </c>
      <c r="B155" s="225">
        <f>S149</f>
        <v>2371.25</v>
      </c>
      <c r="C155" s="230"/>
      <c r="D155" s="231"/>
      <c r="E155" s="232"/>
      <c r="F155" s="179"/>
      <c r="G155" s="196">
        <f>B155/H149</f>
        <v>0.11762152777777778</v>
      </c>
      <c r="H155" s="155"/>
      <c r="I155" s="155"/>
      <c r="O155" s="180">
        <v>1</v>
      </c>
      <c r="P155" s="163">
        <f t="shared" si="18"/>
        <v>7</v>
      </c>
      <c r="Q155" s="163">
        <f t="shared" si="18"/>
        <v>4</v>
      </c>
      <c r="R155" s="163">
        <f t="shared" si="18"/>
        <v>2</v>
      </c>
      <c r="S155" s="163">
        <f t="shared" si="18"/>
        <v>2</v>
      </c>
      <c r="T155" s="163">
        <f t="shared" si="18"/>
        <v>7</v>
      </c>
      <c r="U155" s="163">
        <f t="shared" si="18"/>
        <v>4</v>
      </c>
      <c r="V155" s="181"/>
      <c r="W155" s="184"/>
      <c r="X155" s="182"/>
      <c r="Y155" s="155"/>
    </row>
    <row r="156" spans="1:25" ht="18.75">
      <c r="A156" s="155" t="s">
        <v>28</v>
      </c>
      <c r="B156" s="226">
        <f>T149</f>
        <v>2283.75</v>
      </c>
      <c r="C156" s="230"/>
      <c r="D156" s="231"/>
      <c r="E156" s="233"/>
      <c r="F156" s="171"/>
      <c r="G156" s="196">
        <f>B156/H149</f>
        <v>0.11328125</v>
      </c>
      <c r="H156" s="155"/>
      <c r="I156" s="155"/>
      <c r="O156" s="158"/>
      <c r="P156" s="234">
        <f t="shared" ref="P156:U156" si="19">+SUMPRODUCT($O$152:$O$155,P152:P155)/P158</f>
        <v>0.54452054794520544</v>
      </c>
      <c r="Q156" s="234">
        <f t="shared" si="19"/>
        <v>0.47</v>
      </c>
      <c r="R156" s="234">
        <f t="shared" si="19"/>
        <v>0.41949152542372881</v>
      </c>
      <c r="S156" s="234">
        <f t="shared" si="19"/>
        <v>0.39473684210526316</v>
      </c>
      <c r="T156" s="234">
        <f t="shared" si="19"/>
        <v>0.5</v>
      </c>
      <c r="U156" s="234">
        <f t="shared" si="19"/>
        <v>0.46759259259259262</v>
      </c>
      <c r="V156" s="185"/>
      <c r="W156" s="184"/>
      <c r="X156" s="182"/>
      <c r="Y156" s="155"/>
    </row>
    <row r="157" spans="1:25" ht="18.75">
      <c r="A157" s="155" t="s">
        <v>29</v>
      </c>
      <c r="B157" s="226">
        <f>U149</f>
        <v>4098.5</v>
      </c>
      <c r="C157" s="230"/>
      <c r="D157" s="231"/>
      <c r="E157" s="233"/>
      <c r="F157" s="171"/>
      <c r="G157" s="196">
        <f>B157/H149</f>
        <v>0.20329861111111111</v>
      </c>
      <c r="H157" s="155"/>
      <c r="I157" s="155"/>
      <c r="O157" s="158"/>
      <c r="P157" s="235"/>
      <c r="Q157" s="158"/>
      <c r="R157" s="158"/>
      <c r="S157" s="236"/>
      <c r="T157" s="237"/>
      <c r="U157" s="182"/>
      <c r="W157" s="184"/>
      <c r="X157" s="182"/>
      <c r="Y157" s="155"/>
    </row>
    <row r="158" spans="1:25" ht="18.75">
      <c r="A158" s="186" t="s">
        <v>30</v>
      </c>
      <c r="B158" s="211">
        <f>SUM(B152:B157)</f>
        <v>20160</v>
      </c>
      <c r="C158" s="238"/>
      <c r="D158" s="239"/>
      <c r="E158" s="240"/>
      <c r="F158" s="187"/>
      <c r="G158" s="197">
        <f>SUM(G152:G157)</f>
        <v>1</v>
      </c>
      <c r="H158" s="161"/>
      <c r="I158" s="161"/>
      <c r="O158" s="241" t="s">
        <v>272</v>
      </c>
      <c r="P158" s="241">
        <f>SUM(P152:P155)</f>
        <v>73</v>
      </c>
      <c r="Q158" s="241">
        <f t="shared" ref="Q158:U158" si="20">SUM(Q152:Q155)</f>
        <v>25</v>
      </c>
      <c r="R158" s="241">
        <f t="shared" si="20"/>
        <v>59</v>
      </c>
      <c r="S158" s="241">
        <f t="shared" si="20"/>
        <v>38</v>
      </c>
      <c r="T158" s="241">
        <f t="shared" si="20"/>
        <v>37</v>
      </c>
      <c r="U158" s="241">
        <f t="shared" si="20"/>
        <v>54</v>
      </c>
      <c r="V158" s="242">
        <f>SUM(P158:U158)</f>
        <v>286</v>
      </c>
      <c r="W158" s="184"/>
      <c r="X158" s="188"/>
      <c r="Y158" s="161"/>
    </row>
    <row r="159" spans="1:25" ht="18.75">
      <c r="A159" s="155"/>
      <c r="G159" s="155"/>
      <c r="H159" s="155"/>
      <c r="I159" s="155"/>
      <c r="O159" s="233">
        <f>+A149</f>
        <v>135</v>
      </c>
      <c r="P159" s="243">
        <f t="shared" ref="P159:U159" si="21">+P158/$O$159</f>
        <v>0.54074074074074074</v>
      </c>
      <c r="Q159" s="243">
        <f t="shared" si="21"/>
        <v>0.18518518518518517</v>
      </c>
      <c r="R159" s="243">
        <f t="shared" si="21"/>
        <v>0.43703703703703706</v>
      </c>
      <c r="S159" s="243">
        <f t="shared" si="21"/>
        <v>0.2814814814814815</v>
      </c>
      <c r="T159" s="243">
        <f t="shared" si="21"/>
        <v>0.27407407407407408</v>
      </c>
      <c r="U159" s="243">
        <f t="shared" si="21"/>
        <v>0.4</v>
      </c>
      <c r="V159" s="189"/>
      <c r="W159" s="184"/>
      <c r="X159" s="189"/>
      <c r="Y159" s="155"/>
    </row>
    <row r="160" spans="1:25" ht="18.75">
      <c r="A160" s="155"/>
      <c r="G160" s="155"/>
      <c r="H160" s="155"/>
      <c r="I160" s="155"/>
      <c r="O160" s="190" t="s">
        <v>273</v>
      </c>
      <c r="P160" s="244">
        <f>+P159*P156</f>
        <v>0.2944444444444444</v>
      </c>
      <c r="Q160" s="244">
        <f t="shared" ref="Q160:U160" si="22">+Q159*Q156</f>
        <v>8.7037037037037024E-2</v>
      </c>
      <c r="R160" s="244">
        <f t="shared" si="22"/>
        <v>0.18333333333333335</v>
      </c>
      <c r="S160" s="244">
        <f t="shared" si="22"/>
        <v>0.11111111111111112</v>
      </c>
      <c r="T160" s="244">
        <f t="shared" si="22"/>
        <v>0.13703703703703704</v>
      </c>
      <c r="U160" s="244">
        <f t="shared" si="22"/>
        <v>0.18703703703703706</v>
      </c>
      <c r="V160" s="189"/>
      <c r="W160" s="184"/>
      <c r="X160" s="189"/>
      <c r="Y160" s="155"/>
    </row>
    <row r="161" spans="1:21" ht="18.75">
      <c r="A161" s="189"/>
      <c r="B161" s="212"/>
      <c r="C161" s="221"/>
      <c r="D161" s="223"/>
      <c r="E161" s="189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8" spans="1:21">
      <c r="D168" s="206" t="s">
        <v>274</v>
      </c>
    </row>
  </sheetData>
  <autoFilter ref="B1:B161" xr:uid="{5DBDE687-0B26-4BB6-84FE-CC2281F6D175}"/>
  <pageMargins left="0.70866141732283472" right="0.70866141732283472" top="0.74803149606299213" bottom="0.74803149606299213" header="0.31496062992125984" footer="0.31496062992125984"/>
  <pageSetup paperSize="9" scale="15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3FBB-C1DE-48DA-9969-26B85BACF85F}">
  <dimension ref="A1:BW180"/>
  <sheetViews>
    <sheetView topLeftCell="A15" zoomScale="85" zoomScaleNormal="85" workbookViewId="0">
      <pane xSplit="8" topLeftCell="I1" activePane="topRight" state="frozen"/>
      <selection activeCell="AH25" sqref="AH25"/>
      <selection pane="topRight" activeCell="B1" sqref="B1:M1048576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14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11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46302</v>
      </c>
      <c r="I3" s="624">
        <f t="shared" ca="1" si="2"/>
        <v>6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12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14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46301</v>
      </c>
      <c r="I6" s="624">
        <f t="shared" ca="1" si="2"/>
        <v>7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13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14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46300</v>
      </c>
      <c r="I9" s="624">
        <f t="shared" ca="1" si="2"/>
        <v>8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46300</v>
      </c>
      <c r="I10" s="624">
        <f t="shared" ca="1" si="2"/>
        <v>8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84</v>
      </c>
      <c r="Y10" s="745">
        <f t="shared" si="3"/>
        <v>0</v>
      </c>
      <c r="Z10" s="750">
        <f t="shared" si="4"/>
        <v>168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14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46301</v>
      </c>
      <c r="I12" s="624">
        <f t="shared" ca="1" si="2"/>
        <v>7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46302</v>
      </c>
      <c r="I13" s="624">
        <f t="shared" ca="1" si="2"/>
        <v>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14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46300</v>
      </c>
      <c r="I15" s="624">
        <f t="shared" ca="1" si="2"/>
        <v>8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46300</v>
      </c>
      <c r="I16" s="624">
        <f t="shared" ca="1" si="2"/>
        <v>8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46302</v>
      </c>
      <c r="I17" s="624">
        <f t="shared" ca="1" si="2"/>
        <v>6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46300</v>
      </c>
      <c r="I18" s="624">
        <f t="shared" ca="1" si="2"/>
        <v>8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46301</v>
      </c>
      <c r="I19" s="624">
        <f t="shared" ca="1" si="2"/>
        <v>7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46301</v>
      </c>
      <c r="I20" s="624">
        <f t="shared" ca="1" si="2"/>
        <v>7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46302</v>
      </c>
      <c r="I21" s="624">
        <f t="shared" ca="1" si="2"/>
        <v>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126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13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13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14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46301</v>
      </c>
      <c r="I25" s="624">
        <f t="shared" ca="1" si="2"/>
        <v>7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46301</v>
      </c>
      <c r="I27" s="624">
        <f t="shared" ca="1" si="2"/>
        <v>7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13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46302</v>
      </c>
      <c r="I29" s="624">
        <f t="shared" ca="1" si="2"/>
        <v>6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46302</v>
      </c>
      <c r="I30" s="624">
        <f t="shared" ca="1" si="2"/>
        <v>6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46301</v>
      </c>
      <c r="I31" s="624">
        <f t="shared" ca="1" si="2"/>
        <v>7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15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46300</v>
      </c>
      <c r="I33" s="624">
        <f t="shared" ca="1" si="2"/>
        <v>8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>
        <v>0.5</v>
      </c>
      <c r="R33" s="471"/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140</v>
      </c>
      <c r="X33" s="640">
        <f t="shared" si="3"/>
        <v>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si="1"/>
        <v>252</v>
      </c>
      <c r="H34" s="424">
        <v>46300</v>
      </c>
      <c r="I34" s="624">
        <f t="shared" ca="1" si="2"/>
        <v>8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>
        <v>0.5</v>
      </c>
      <c r="R34" s="471"/>
      <c r="S34" s="472"/>
      <c r="T34" s="630">
        <f t="shared" ref="T34:Y65" si="7">+$G34*N34</f>
        <v>126</v>
      </c>
      <c r="U34" s="631">
        <f t="shared" si="7"/>
        <v>0</v>
      </c>
      <c r="V34" s="631">
        <f t="shared" si="7"/>
        <v>0</v>
      </c>
      <c r="W34" s="640">
        <f t="shared" si="7"/>
        <v>126</v>
      </c>
      <c r="X34" s="640">
        <f t="shared" si="7"/>
        <v>0</v>
      </c>
      <c r="Y34" s="745">
        <f t="shared" si="7"/>
        <v>0</v>
      </c>
      <c r="Z34" s="750">
        <f t="shared" si="4"/>
        <v>252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15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46300</v>
      </c>
      <c r="I36" s="624">
        <f t="shared" ca="1" si="2"/>
        <v>8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"/>
        <v>154</v>
      </c>
      <c r="H37" s="424">
        <v>46300</v>
      </c>
      <c r="I37" s="624">
        <f t="shared" ca="1" si="2"/>
        <v>8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77</v>
      </c>
      <c r="X37" s="640">
        <f t="shared" si="7"/>
        <v>0</v>
      </c>
      <c r="Y37" s="745">
        <f t="shared" si="7"/>
        <v>77</v>
      </c>
      <c r="Z37" s="750">
        <f t="shared" si="4"/>
        <v>154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"/>
        <v>70</v>
      </c>
      <c r="H38" s="424">
        <v>46301</v>
      </c>
      <c r="I38" s="624">
        <f t="shared" ca="1" si="2"/>
        <v>7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70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70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12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14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"/>
        <v>91</v>
      </c>
      <c r="H41" s="623">
        <v>46302</v>
      </c>
      <c r="I41" s="624">
        <f t="shared" ca="1" si="2"/>
        <v>6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91</v>
      </c>
      <c r="Z41" s="750">
        <f t="shared" si="4"/>
        <v>91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46301</v>
      </c>
      <c r="I42" s="624">
        <f t="shared" ca="1" si="2"/>
        <v>7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0.25</v>
      </c>
      <c r="O42" s="471">
        <v>0.25</v>
      </c>
      <c r="P42" s="471"/>
      <c r="Q42" s="471">
        <v>0.25</v>
      </c>
      <c r="R42" s="471">
        <v>0.25</v>
      </c>
      <c r="S42" s="472"/>
      <c r="T42" s="630">
        <f t="shared" si="7"/>
        <v>101.5</v>
      </c>
      <c r="U42" s="631">
        <f t="shared" si="7"/>
        <v>101.5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0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46301</v>
      </c>
      <c r="I43" s="624">
        <f t="shared" ca="1" si="2"/>
        <v>7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>
        <v>0.25</v>
      </c>
      <c r="R43" s="471"/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14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13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46301</v>
      </c>
      <c r="I46" s="624">
        <f t="shared" ca="1" si="2"/>
        <v>7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/>
      <c r="Q46" s="471"/>
      <c r="R46" s="471">
        <v>0.25</v>
      </c>
      <c r="S46" s="472">
        <v>0.25</v>
      </c>
      <c r="T46" s="630">
        <f t="shared" si="7"/>
        <v>154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77</v>
      </c>
      <c r="Y46" s="745">
        <f t="shared" si="7"/>
        <v>77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46300</v>
      </c>
      <c r="I48" s="624">
        <f t="shared" ca="1" si="2"/>
        <v>8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12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14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13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13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175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46300</v>
      </c>
      <c r="I54" s="624">
        <f t="shared" ca="1" si="2"/>
        <v>8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12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38</v>
      </c>
      <c r="G56" s="622">
        <f t="shared" si="1"/>
        <v>266</v>
      </c>
      <c r="H56" s="424">
        <v>46300</v>
      </c>
      <c r="I56" s="624">
        <f t="shared" ca="1" si="2"/>
        <v>8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/>
      <c r="R56" s="471"/>
      <c r="S56" s="472">
        <v>0.25</v>
      </c>
      <c r="T56" s="630">
        <f t="shared" si="7"/>
        <v>133</v>
      </c>
      <c r="U56" s="631">
        <f t="shared" si="7"/>
        <v>66.5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66.5</v>
      </c>
      <c r="Z56" s="750">
        <f t="shared" si="4"/>
        <v>266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46301</v>
      </c>
      <c r="I57" s="624">
        <f t="shared" ca="1" si="2"/>
        <v>7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7"/>
        <v>0</v>
      </c>
      <c r="U57" s="631">
        <f t="shared" si="7"/>
        <v>154</v>
      </c>
      <c r="V57" s="631">
        <f t="shared" si="7"/>
        <v>0</v>
      </c>
      <c r="W57" s="640">
        <f t="shared" si="7"/>
        <v>77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46301</v>
      </c>
      <c r="I58" s="624">
        <f t="shared" ca="1" si="2"/>
        <v>7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46301</v>
      </c>
      <c r="I59" s="624">
        <f t="shared" ca="1" si="2"/>
        <v>7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46302</v>
      </c>
      <c r="I60" s="624">
        <f t="shared" ca="1" si="2"/>
        <v>6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0.25</v>
      </c>
      <c r="Q60" s="471"/>
      <c r="R60" s="471"/>
      <c r="S60" s="472">
        <v>0.25</v>
      </c>
      <c r="T60" s="630">
        <f t="shared" si="7"/>
        <v>84</v>
      </c>
      <c r="U60" s="631">
        <f t="shared" si="7"/>
        <v>0</v>
      </c>
      <c r="V60" s="631">
        <f t="shared" si="7"/>
        <v>42</v>
      </c>
      <c r="W60" s="640">
        <f t="shared" si="7"/>
        <v>0</v>
      </c>
      <c r="X60" s="640">
        <f t="shared" si="7"/>
        <v>0</v>
      </c>
      <c r="Y60" s="745">
        <f t="shared" si="7"/>
        <v>42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46301</v>
      </c>
      <c r="I61" s="624">
        <f t="shared" ca="1" si="2"/>
        <v>7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0</v>
      </c>
      <c r="W61" s="640">
        <f t="shared" si="7"/>
        <v>0</v>
      </c>
      <c r="X61" s="640">
        <f t="shared" si="7"/>
        <v>98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46301</v>
      </c>
      <c r="I62" s="624">
        <f t="shared" ca="1" si="2"/>
        <v>7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/>
      <c r="Q62" s="471"/>
      <c r="R62" s="471">
        <v>0.5</v>
      </c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0</v>
      </c>
      <c r="W62" s="640">
        <f t="shared" si="7"/>
        <v>0</v>
      </c>
      <c r="X62" s="640">
        <f t="shared" si="7"/>
        <v>126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46301</v>
      </c>
      <c r="I63" s="624">
        <f t="shared" ca="1" si="2"/>
        <v>7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0</v>
      </c>
      <c r="X63" s="640">
        <f t="shared" si="7"/>
        <v>91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46301</v>
      </c>
      <c r="I64" s="624">
        <f t="shared" ca="1" si="2"/>
        <v>7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46300</v>
      </c>
      <c r="I65" s="624">
        <f t="shared" ca="1" si="2"/>
        <v>8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46302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46300</v>
      </c>
      <c r="I67" s="624">
        <f t="shared" ref="I67:I130" ca="1" si="13">+IF(A67=1,(+TODAY())-H67,"Sans objet")</f>
        <v>8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>
        <v>1</v>
      </c>
      <c r="R67" s="471"/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154</v>
      </c>
      <c r="X67" s="640">
        <f t="shared" si="10"/>
        <v>0</v>
      </c>
      <c r="Y67" s="745">
        <f t="shared" si="10"/>
        <v>0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12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46300</v>
      </c>
      <c r="I69" s="624">
        <f t="shared" ca="1" si="13"/>
        <v>8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12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22</v>
      </c>
      <c r="G71" s="622">
        <f t="shared" si="9"/>
        <v>154</v>
      </c>
      <c r="H71" s="623">
        <v>46300</v>
      </c>
      <c r="I71" s="624">
        <f t="shared" ca="1" si="13"/>
        <v>8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154</v>
      </c>
      <c r="Y71" s="745">
        <f t="shared" si="10"/>
        <v>0</v>
      </c>
      <c r="Z71" s="750">
        <f t="shared" si="11"/>
        <v>154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46301</v>
      </c>
      <c r="I72" s="624">
        <f t="shared" ca="1" si="13"/>
        <v>7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12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46300</v>
      </c>
      <c r="I74" s="624">
        <f t="shared" ca="1" si="13"/>
        <v>8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46300</v>
      </c>
      <c r="I75" s="624">
        <f t="shared" ca="1" si="13"/>
        <v>8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/>
      <c r="R75" s="471">
        <v>1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182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46300</v>
      </c>
      <c r="I76" s="624">
        <f t="shared" ca="1" si="13"/>
        <v>8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0.25</v>
      </c>
      <c r="O76" s="471"/>
      <c r="P76" s="471"/>
      <c r="Q76" s="471">
        <v>0.25</v>
      </c>
      <c r="R76" s="471">
        <v>0.5</v>
      </c>
      <c r="S76" s="472"/>
      <c r="T76" s="630">
        <f t="shared" si="10"/>
        <v>38.5</v>
      </c>
      <c r="U76" s="631">
        <f t="shared" si="10"/>
        <v>0</v>
      </c>
      <c r="V76" s="631">
        <f t="shared" si="10"/>
        <v>0</v>
      </c>
      <c r="W76" s="640">
        <f t="shared" si="10"/>
        <v>38.5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46301</v>
      </c>
      <c r="I77" s="624">
        <f t="shared" ca="1" si="13"/>
        <v>7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175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46300</v>
      </c>
      <c r="I79" s="624">
        <f t="shared" ca="1" si="13"/>
        <v>8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0.5</v>
      </c>
      <c r="O79" s="471"/>
      <c r="P79" s="471"/>
      <c r="Q79" s="471"/>
      <c r="R79" s="471"/>
      <c r="S79" s="472">
        <v>0.5</v>
      </c>
      <c r="T79" s="752">
        <f t="shared" si="10"/>
        <v>21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13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46301</v>
      </c>
      <c r="I81" s="624">
        <f t="shared" ca="1" si="13"/>
        <v>7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1</v>
      </c>
      <c r="R81" s="471"/>
      <c r="S81" s="472"/>
      <c r="T81" s="630">
        <f t="shared" si="10"/>
        <v>0</v>
      </c>
      <c r="U81" s="631">
        <f t="shared" si="10"/>
        <v>0</v>
      </c>
      <c r="V81" s="631">
        <f t="shared" si="10"/>
        <v>0</v>
      </c>
      <c r="W81" s="640">
        <f t="shared" si="10"/>
        <v>84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46302</v>
      </c>
      <c r="I82" s="624">
        <f t="shared" ca="1" si="13"/>
        <v>6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46300</v>
      </c>
      <c r="I83" s="624">
        <f t="shared" ca="1" si="13"/>
        <v>8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0</v>
      </c>
      <c r="Y83" s="745">
        <f t="shared" si="10"/>
        <v>105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12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11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11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11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15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46302</v>
      </c>
      <c r="I89" s="624">
        <f t="shared" ca="1" si="13"/>
        <v>6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11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20</v>
      </c>
      <c r="G91" s="622">
        <f t="shared" si="9"/>
        <v>140</v>
      </c>
      <c r="H91" s="623">
        <v>46300</v>
      </c>
      <c r="I91" s="624">
        <f t="shared" ca="1" si="13"/>
        <v>8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70</v>
      </c>
      <c r="X91" s="640">
        <f t="shared" si="10"/>
        <v>70</v>
      </c>
      <c r="Y91" s="745">
        <f t="shared" si="10"/>
        <v>0</v>
      </c>
      <c r="Z91" s="750">
        <f t="shared" si="11"/>
        <v>140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14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46301</v>
      </c>
      <c r="I93" s="624">
        <f t="shared" ca="1" si="13"/>
        <v>7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>
        <v>0.25</v>
      </c>
      <c r="Q93" s="471"/>
      <c r="R93" s="471">
        <v>0.25</v>
      </c>
      <c r="S93" s="472"/>
      <c r="T93" s="630">
        <f t="shared" si="10"/>
        <v>70</v>
      </c>
      <c r="U93" s="631">
        <f t="shared" si="10"/>
        <v>0</v>
      </c>
      <c r="V93" s="631">
        <f t="shared" si="10"/>
        <v>35</v>
      </c>
      <c r="W93" s="640">
        <f t="shared" si="10"/>
        <v>0</v>
      </c>
      <c r="X93" s="640">
        <f t="shared" si="10"/>
        <v>35</v>
      </c>
      <c r="Y93" s="745">
        <f t="shared" si="10"/>
        <v>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14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46301</v>
      </c>
      <c r="I95" s="624">
        <f t="shared" ca="1" si="13"/>
        <v>7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46300</v>
      </c>
      <c r="I96" s="624">
        <f t="shared" ca="1" si="13"/>
        <v>8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46301</v>
      </c>
      <c r="I97" s="624">
        <f t="shared" ca="1" si="13"/>
        <v>7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14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46301</v>
      </c>
      <c r="I99" s="624">
        <f t="shared" ca="1" si="13"/>
        <v>7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14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46302</v>
      </c>
      <c r="I101" s="624">
        <f t="shared" ca="1" si="13"/>
        <v>6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14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46301</v>
      </c>
      <c r="I103" s="624">
        <f t="shared" ca="1" si="13"/>
        <v>7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13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46301</v>
      </c>
      <c r="I105" s="624">
        <f t="shared" ca="1" si="13"/>
        <v>7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/>
      <c r="R105" s="471">
        <v>1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56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46301</v>
      </c>
      <c r="I106" s="624">
        <f t="shared" ca="1" si="13"/>
        <v>7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14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46302</v>
      </c>
      <c r="I108" s="624">
        <f t="shared" ca="1" si="13"/>
        <v>6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14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46301</v>
      </c>
      <c r="I110" s="624">
        <f t="shared" ca="1" si="13"/>
        <v>7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12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46301</v>
      </c>
      <c r="I112" s="624">
        <f t="shared" ca="1" si="13"/>
        <v>7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46300</v>
      </c>
      <c r="I113" s="624">
        <f t="shared" ca="1" si="13"/>
        <v>8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15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46302</v>
      </c>
      <c r="I115" s="624">
        <f t="shared" ca="1" si="13"/>
        <v>6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46300</v>
      </c>
      <c r="I116" s="624">
        <f t="shared" ca="1" si="13"/>
        <v>8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46302</v>
      </c>
      <c r="I117" s="624">
        <f t="shared" ca="1" si="13"/>
        <v>6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11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11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46301</v>
      </c>
      <c r="I120" s="624">
        <f t="shared" ca="1" si="13"/>
        <v>7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84</v>
      </c>
      <c r="V120" s="631">
        <f t="shared" si="14"/>
        <v>0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46301</v>
      </c>
      <c r="I121" s="624">
        <f t="shared" ca="1" si="13"/>
        <v>7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46301</v>
      </c>
      <c r="I122" s="624">
        <f t="shared" ca="1" si="13"/>
        <v>7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49</v>
      </c>
      <c r="V122" s="631">
        <f t="shared" si="14"/>
        <v>0</v>
      </c>
      <c r="W122" s="640">
        <f t="shared" si="14"/>
        <v>49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46301</v>
      </c>
      <c r="I123" s="624">
        <f t="shared" ca="1" si="13"/>
        <v>7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13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46300</v>
      </c>
      <c r="I125" s="624">
        <f t="shared" ca="1" si="13"/>
        <v>8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14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12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46300</v>
      </c>
      <c r="I128" s="624">
        <f t="shared" ca="1" si="13"/>
        <v>8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1</v>
      </c>
      <c r="G129" s="622">
        <f t="shared" si="9"/>
        <v>7</v>
      </c>
      <c r="H129" s="623">
        <v>46300</v>
      </c>
      <c r="I129" s="624">
        <f t="shared" ca="1" si="13"/>
        <v>8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7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7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3" si="16">F130*7</f>
        <v>14</v>
      </c>
      <c r="H130" s="424">
        <v>46302</v>
      </c>
      <c r="I130" s="624">
        <f t="shared" ca="1" si="13"/>
        <v>6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3" ca="1" si="20">+IF(A131=1,(+TODAY())-H131,"Sans objet")</f>
        <v>11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14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46301</v>
      </c>
      <c r="I133" s="624">
        <f t="shared" ca="1" si="20"/>
        <v>7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14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46300</v>
      </c>
      <c r="I135" s="624">
        <f t="shared" ca="1" si="20"/>
        <v>8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46300</v>
      </c>
      <c r="I136" s="624">
        <f t="shared" ca="1" si="20"/>
        <v>8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46301</v>
      </c>
      <c r="I137" s="624">
        <f t="shared" ca="1" si="20"/>
        <v>7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46300</v>
      </c>
      <c r="I138" s="624">
        <f t="shared" ca="1" si="20"/>
        <v>8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13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12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46300</v>
      </c>
      <c r="I142" s="624">
        <f t="shared" ca="1" si="20"/>
        <v>8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7"/>
        <v>0</v>
      </c>
      <c r="U142" s="631">
        <f t="shared" si="17"/>
        <v>77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46302</v>
      </c>
      <c r="I143" s="624">
        <f t="shared" ca="1" si="20"/>
        <v>6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46300</v>
      </c>
      <c r="I144" s="624">
        <f t="shared" ca="1" si="20"/>
        <v>8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14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46300</v>
      </c>
      <c r="I146" s="624">
        <f t="shared" ca="1" si="20"/>
        <v>8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11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46302</v>
      </c>
      <c r="I148" s="624">
        <f t="shared" ca="1" si="20"/>
        <v>6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/>
      <c r="Q148" s="471"/>
      <c r="R148" s="471">
        <v>1</v>
      </c>
      <c r="S148" s="472"/>
      <c r="T148" s="630">
        <f t="shared" si="17"/>
        <v>0</v>
      </c>
      <c r="U148" s="631">
        <f t="shared" si="17"/>
        <v>0</v>
      </c>
      <c r="V148" s="631">
        <f t="shared" si="17"/>
        <v>0</v>
      </c>
      <c r="W148" s="640">
        <f t="shared" si="17"/>
        <v>0</v>
      </c>
      <c r="X148" s="640">
        <f t="shared" si="17"/>
        <v>70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23</v>
      </c>
      <c r="G149" s="622">
        <f t="shared" si="16"/>
        <v>161</v>
      </c>
      <c r="H149" s="623">
        <v>46301</v>
      </c>
      <c r="I149" s="624">
        <f t="shared" ca="1" si="20"/>
        <v>7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80.5</v>
      </c>
      <c r="U149" s="631">
        <f t="shared" si="17"/>
        <v>0</v>
      </c>
      <c r="V149" s="631">
        <f t="shared" si="17"/>
        <v>0</v>
      </c>
      <c r="W149" s="678">
        <f t="shared" si="17"/>
        <v>80.5</v>
      </c>
      <c r="X149" s="640">
        <f t="shared" si="17"/>
        <v>0</v>
      </c>
      <c r="Y149" s="745">
        <f t="shared" si="17"/>
        <v>0</v>
      </c>
      <c r="Z149" s="750">
        <f t="shared" si="18"/>
        <v>161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46302</v>
      </c>
      <c r="I151" s="624">
        <f t="shared" ca="1" si="20"/>
        <v>6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46302</v>
      </c>
      <c r="I152" s="624">
        <f t="shared" ca="1" si="20"/>
        <v>6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46300</v>
      </c>
      <c r="I153" s="624">
        <f t="shared" ca="1" si="20"/>
        <v>8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46302</v>
      </c>
      <c r="I154" s="624">
        <f t="shared" ca="1" si="20"/>
        <v>6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13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46301</v>
      </c>
      <c r="I156" s="624">
        <f t="shared" ca="1" si="20"/>
        <v>7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13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46300</v>
      </c>
      <c r="I159" s="624">
        <f t="shared" ca="1" si="20"/>
        <v>8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46301</v>
      </c>
      <c r="I160" s="624">
        <f t="shared" ca="1" si="20"/>
        <v>7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14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si="16"/>
        <v>168</v>
      </c>
      <c r="H162" s="872">
        <v>46301</v>
      </c>
      <c r="I162" s="624">
        <f t="shared" ca="1" si="20"/>
        <v>7</v>
      </c>
      <c r="J162" s="625">
        <v>3</v>
      </c>
      <c r="K162" s="850"/>
      <c r="L162" s="850"/>
      <c r="M162" s="791" t="s">
        <v>8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si="17"/>
        <v>84</v>
      </c>
      <c r="U162" s="631">
        <f t="shared" si="17"/>
        <v>0</v>
      </c>
      <c r="V162" s="631">
        <f t="shared" si="17"/>
        <v>0</v>
      </c>
      <c r="W162" s="678">
        <f t="shared" si="17"/>
        <v>42</v>
      </c>
      <c r="X162" s="640">
        <f t="shared" si="17"/>
        <v>42</v>
      </c>
      <c r="Y162" s="745">
        <f t="shared" si="17"/>
        <v>0</v>
      </c>
      <c r="Z162" s="750">
        <f t="shared" si="18"/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16"/>
        <v>28</v>
      </c>
      <c r="H163" s="872">
        <v>46301</v>
      </c>
      <c r="I163" s="624">
        <f t="shared" ca="1" si="20"/>
        <v>7</v>
      </c>
      <c r="J163" s="625">
        <v>3</v>
      </c>
      <c r="K163" s="850"/>
      <c r="L163" s="850"/>
      <c r="M163" s="791" t="s">
        <v>8</v>
      </c>
      <c r="N163" s="675"/>
      <c r="O163" s="676"/>
      <c r="P163" s="676">
        <v>1</v>
      </c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28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2958</v>
      </c>
      <c r="G165" s="456">
        <f>SUBTOTAL(9,G2:G164)</f>
        <v>20706</v>
      </c>
      <c r="H165" s="343"/>
      <c r="I165" s="806">
        <f ca="1">(SUBTOTAL(9,I2:I164))/A165</f>
        <v>11.382165605095542</v>
      </c>
      <c r="J165" s="345"/>
      <c r="K165" s="345"/>
      <c r="L165" s="345"/>
      <c r="M165" s="345"/>
      <c r="N165" s="346">
        <f>(SUBTOTAL(9,N2:N164))/S$175</f>
        <v>0.60546875</v>
      </c>
      <c r="O165" s="347">
        <f>(SUBTOTAL(9,O2:O164))/T$175</f>
        <v>0.66249999999999998</v>
      </c>
      <c r="P165" s="347">
        <f>(SUBTOTAL(9,P2:P164))/V$175</f>
        <v>0.65277777777777779</v>
      </c>
      <c r="Q165" s="347">
        <f>(SUBTOTAL(9,Q2:Q164))/W$175</f>
        <v>0.62272727272727268</v>
      </c>
      <c r="R165" s="347">
        <f>(SUBTOTAL(9,R2:R164))/X$175</f>
        <v>0.52083333333333337</v>
      </c>
      <c r="S165" s="348">
        <f>(SUBTOTAL(9,S2:S164))/Y$175</f>
        <v>0.6029411764705882</v>
      </c>
      <c r="T165" s="457">
        <f t="shared" ref="T165:Y165" si="21">SUBTOTAL(9,T2:T164)</f>
        <v>5134.5</v>
      </c>
      <c r="U165" s="753">
        <f t="shared" si="21"/>
        <v>1645</v>
      </c>
      <c r="V165" s="753">
        <f t="shared" si="21"/>
        <v>885.5</v>
      </c>
      <c r="W165" s="753">
        <f t="shared" si="21"/>
        <v>3881.5</v>
      </c>
      <c r="X165" s="753">
        <f t="shared" si="21"/>
        <v>4970</v>
      </c>
      <c r="Y165" s="754">
        <f t="shared" si="21"/>
        <v>4189.5</v>
      </c>
      <c r="Z165" s="751">
        <f>SUM(T165:Y165)</f>
        <v>20706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0.24797160243407707</v>
      </c>
      <c r="U166" s="808">
        <f>U165/G165</f>
        <v>7.9445571331981074E-2</v>
      </c>
      <c r="V166" s="808">
        <f>V165/G165</f>
        <v>4.2765382014874918E-2</v>
      </c>
      <c r="W166" s="808">
        <f>W165/G165</f>
        <v>0.18745774171737661</v>
      </c>
      <c r="X166" s="808">
        <f>X165/G165</f>
        <v>0.24002704530087898</v>
      </c>
      <c r="Y166" s="808">
        <f>Y165/G165</f>
        <v>0.20233265720081137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5134.5</v>
      </c>
      <c r="C169" s="360"/>
      <c r="D169" s="360"/>
      <c r="E169" s="407"/>
      <c r="F169" s="813">
        <f t="shared" ref="F169:F175" si="22">B169/$G$165</f>
        <v>0.24797160243407707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4</v>
      </c>
      <c r="T169" s="711">
        <f t="shared" si="23"/>
        <v>3</v>
      </c>
      <c r="U169" s="712">
        <f>+S169+T169</f>
        <v>7</v>
      </c>
      <c r="V169" s="712">
        <f t="shared" ref="V169:Y172" si="24">+SUMIF(P$2:P$164,$R169,$A$2:$A$164)</f>
        <v>3</v>
      </c>
      <c r="W169" s="712">
        <f t="shared" si="24"/>
        <v>9</v>
      </c>
      <c r="X169" s="712">
        <f t="shared" si="24"/>
        <v>11</v>
      </c>
      <c r="Y169" s="712">
        <f t="shared" si="24"/>
        <v>5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1645</v>
      </c>
      <c r="C170" s="369"/>
      <c r="D170" s="369"/>
      <c r="E170" s="408"/>
      <c r="F170" s="816">
        <f t="shared" si="22"/>
        <v>7.9445571331981074E-2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42</v>
      </c>
      <c r="T170" s="711">
        <f t="shared" si="23"/>
        <v>11</v>
      </c>
      <c r="U170" s="712">
        <f>+S170+T170</f>
        <v>53</v>
      </c>
      <c r="V170" s="712">
        <f t="shared" si="24"/>
        <v>8</v>
      </c>
      <c r="W170" s="712">
        <f t="shared" si="24"/>
        <v>32</v>
      </c>
      <c r="X170" s="712">
        <f t="shared" si="24"/>
        <v>41</v>
      </c>
      <c r="Y170" s="712">
        <f t="shared" si="24"/>
        <v>33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6779.5</v>
      </c>
      <c r="C171" s="360"/>
      <c r="D171" s="360"/>
      <c r="E171" s="407"/>
      <c r="F171" s="699">
        <f t="shared" si="22"/>
        <v>0.32741717376605817</v>
      </c>
      <c r="G171" s="700">
        <f>+F171-U176</f>
        <v>-2.3934177585293204E-2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5</v>
      </c>
      <c r="T171" s="711">
        <f t="shared" si="23"/>
        <v>0</v>
      </c>
      <c r="U171" s="712">
        <f>+S171+T171</f>
        <v>5</v>
      </c>
      <c r="V171" s="712">
        <f t="shared" si="24"/>
        <v>0</v>
      </c>
      <c r="W171" s="712">
        <f t="shared" si="24"/>
        <v>0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885.5</v>
      </c>
      <c r="C172" s="360"/>
      <c r="D172" s="360"/>
      <c r="E172" s="407"/>
      <c r="F172" s="699">
        <f t="shared" si="22"/>
        <v>4.2765382014874918E-2</v>
      </c>
      <c r="G172" s="700">
        <f>+F172-V176</f>
        <v>-3.6626509877016968E-2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13</v>
      </c>
      <c r="T172" s="711">
        <f t="shared" si="23"/>
        <v>6</v>
      </c>
      <c r="U172" s="712">
        <f>+S172+T172</f>
        <v>19</v>
      </c>
      <c r="V172" s="712">
        <f t="shared" si="24"/>
        <v>7</v>
      </c>
      <c r="W172" s="712">
        <f t="shared" si="24"/>
        <v>14</v>
      </c>
      <c r="X172" s="712">
        <f t="shared" si="24"/>
        <v>8</v>
      </c>
      <c r="Y172" s="712">
        <f t="shared" si="24"/>
        <v>13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3881.5</v>
      </c>
      <c r="C173" s="360"/>
      <c r="D173" s="360"/>
      <c r="E173" s="407"/>
      <c r="F173" s="699">
        <f t="shared" si="22"/>
        <v>0.18745774171737661</v>
      </c>
      <c r="G173" s="700">
        <f>+F173-W176</f>
        <v>-4.3961177201542301E-2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0.60546875</v>
      </c>
      <c r="T173" s="715">
        <f t="shared" si="25"/>
        <v>0.61250000000000004</v>
      </c>
      <c r="U173" s="716">
        <f t="shared" si="25"/>
        <v>0.6071428571428571</v>
      </c>
      <c r="V173" s="716">
        <f t="shared" si="25"/>
        <v>0.65277777777777779</v>
      </c>
      <c r="W173" s="716">
        <f t="shared" si="25"/>
        <v>0.58636363636363631</v>
      </c>
      <c r="X173" s="716">
        <f t="shared" si="25"/>
        <v>0.52083333333333337</v>
      </c>
      <c r="Y173" s="716">
        <f t="shared" si="25"/>
        <v>0.6029411764705882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4970</v>
      </c>
      <c r="C174" s="360"/>
      <c r="D174" s="360"/>
      <c r="E174" s="407"/>
      <c r="F174" s="699">
        <f t="shared" si="22"/>
        <v>0.24002704530087898</v>
      </c>
      <c r="G174" s="700">
        <f>+F174-X176</f>
        <v>2.8878396652230298E-2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0.60546875</v>
      </c>
      <c r="T174" s="694">
        <f>+O165</f>
        <v>0.66249999999999998</v>
      </c>
      <c r="U174" s="717">
        <f>+(S174*S175+T174*T175)/U175</f>
        <v>0.61904761904761907</v>
      </c>
      <c r="V174" s="717">
        <f>+P165</f>
        <v>0.65277777777777779</v>
      </c>
      <c r="W174" s="717">
        <f>+Q165</f>
        <v>0.62272727272727268</v>
      </c>
      <c r="X174" s="717">
        <f>+R165</f>
        <v>0.52083333333333337</v>
      </c>
      <c r="Y174" s="717">
        <f>+S165</f>
        <v>0.6029411764705882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4189.5</v>
      </c>
      <c r="C175" s="360"/>
      <c r="D175" s="360"/>
      <c r="E175" s="407"/>
      <c r="F175" s="699">
        <f t="shared" si="22"/>
        <v>0.20233265720081137</v>
      </c>
      <c r="G175" s="700">
        <f>+F175-Y176</f>
        <v>-5.4376130694588909E-3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64</v>
      </c>
      <c r="T175" s="719">
        <f t="shared" si="26"/>
        <v>20</v>
      </c>
      <c r="U175" s="720">
        <f t="shared" si="26"/>
        <v>84</v>
      </c>
      <c r="V175" s="719">
        <f t="shared" si="26"/>
        <v>18</v>
      </c>
      <c r="W175" s="719">
        <f t="shared" si="26"/>
        <v>55</v>
      </c>
      <c r="X175" s="719">
        <f t="shared" si="26"/>
        <v>60</v>
      </c>
      <c r="Y175" s="719">
        <f t="shared" si="26"/>
        <v>51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20706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0.26182432432432434</v>
      </c>
      <c r="T176" s="696">
        <f>+(T174*T175)/$Q$175</f>
        <v>8.9527027027027029E-2</v>
      </c>
      <c r="U176" s="699">
        <f>+T176+S176</f>
        <v>0.35135135135135137</v>
      </c>
      <c r="V176" s="699">
        <f>+(V174*V175)/$Q$175</f>
        <v>7.9391891891891886E-2</v>
      </c>
      <c r="W176" s="699">
        <f>+(W174*W175)/$Q$175</f>
        <v>0.23141891891891891</v>
      </c>
      <c r="X176" s="699">
        <f>+(X174*X175)/$Q$175</f>
        <v>0.21114864864864868</v>
      </c>
      <c r="Y176" s="699">
        <f>+(Y174*Y175)/$Q$175</f>
        <v>0.20777027027027026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0.56756756756756754</v>
      </c>
      <c r="V177" s="781">
        <f>+V175/$Q$175</f>
        <v>0.12162162162162163</v>
      </c>
      <c r="W177" s="781">
        <f>+W175/$Q$175</f>
        <v>0.3716216216216216</v>
      </c>
      <c r="X177" s="781">
        <f>+X175/$Q$175</f>
        <v>0.40540540540540543</v>
      </c>
      <c r="Y177" s="781">
        <f>+Y175/$Q$175</f>
        <v>0.34459459459459457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77" priority="1" operator="lessThan">
      <formula>7</formula>
    </cfRule>
    <cfRule type="cellIs" dxfId="76" priority="2" operator="between">
      <formula>14</formula>
      <formula>7</formula>
    </cfRule>
    <cfRule type="cellIs" dxfId="75" priority="3" operator="greaterThan">
      <formula>14</formula>
    </cfRule>
  </conditionalFormatting>
  <conditionalFormatting sqref="I165">
    <cfRule type="cellIs" dxfId="74" priority="4" operator="lessThan">
      <formula>7</formula>
    </cfRule>
    <cfRule type="cellIs" dxfId="73" priority="5" operator="between">
      <formula>14</formula>
      <formula>7</formula>
    </cfRule>
    <cfRule type="cellIs" dxfId="7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87D-EB2B-44C5-9DEB-6109CA9EBB2D}">
  <dimension ref="A1:AH162"/>
  <sheetViews>
    <sheetView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9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285</v>
      </c>
      <c r="C2" s="144" t="s">
        <v>36</v>
      </c>
      <c r="D2" s="400">
        <v>30</v>
      </c>
      <c r="E2" s="423">
        <f t="shared" ref="E2:E65" si="0">D2*7</f>
        <v>210</v>
      </c>
      <c r="F2" s="424"/>
      <c r="G2" s="425">
        <f ca="1">+IF(A2=1,(+TODAY())-F2,"Sans objet")</f>
        <v>46308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65" si="2">+V2-E2</f>
        <v>0</v>
      </c>
      <c r="Y2" s="306"/>
      <c r="Z2" s="308">
        <v>38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ht="18.75">
      <c r="A3" s="422">
        <f t="shared" ref="A3:A66" si="3">+IF(D3&gt;0,1,0)</f>
        <v>1</v>
      </c>
      <c r="B3" s="143" t="s">
        <v>286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66" ca="1" si="4">+IF(A3=1,(+TODAY())-F3,"Sans objet")</f>
        <v>46308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T57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Z3" s="314">
        <v>39</v>
      </c>
      <c r="AA3" s="309">
        <v>0.28000000000000003</v>
      </c>
      <c r="AB3" s="310">
        <v>7.0000000000000007E-2</v>
      </c>
      <c r="AC3" s="311">
        <f>+AA3+AB3</f>
        <v>0.35000000000000003</v>
      </c>
      <c r="AD3" s="312">
        <v>0.19</v>
      </c>
      <c r="AE3" s="312">
        <v>0.12</v>
      </c>
      <c r="AF3" s="312">
        <v>0.15</v>
      </c>
      <c r="AG3" s="312">
        <v>0.19</v>
      </c>
      <c r="AH3" s="313">
        <f>SUM(AC3:AG3)</f>
        <v>1</v>
      </c>
    </row>
    <row r="4" spans="1:34" ht="18.75">
      <c r="A4" s="422">
        <f t="shared" si="3"/>
        <v>1</v>
      </c>
      <c r="B4" s="143" t="s">
        <v>287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46308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12" si="6">SUM(P4:U4)</f>
        <v>210</v>
      </c>
      <c r="W4" s="437"/>
      <c r="X4" s="453">
        <f t="shared" si="2"/>
        <v>0</v>
      </c>
      <c r="Z4" s="314">
        <v>40</v>
      </c>
      <c r="AA4" s="309">
        <v>0.33</v>
      </c>
      <c r="AB4" s="310">
        <v>0.09</v>
      </c>
      <c r="AC4" s="311">
        <f t="shared" ref="AC4:AC5" si="7">+AA4+AB4</f>
        <v>0.42000000000000004</v>
      </c>
      <c r="AD4" s="312">
        <v>0.15</v>
      </c>
      <c r="AE4" s="312">
        <v>0.12</v>
      </c>
      <c r="AF4" s="312">
        <v>0.11</v>
      </c>
      <c r="AG4" s="312">
        <v>0.2</v>
      </c>
      <c r="AH4" s="313">
        <f t="shared" ref="AH4:AH5" si="8">SUM(AC4:AG4)</f>
        <v>1</v>
      </c>
    </row>
    <row r="5" spans="1:34" ht="18.75">
      <c r="A5" s="422">
        <f t="shared" si="3"/>
        <v>1</v>
      </c>
      <c r="B5" s="143" t="s">
        <v>288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46308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 s="107"/>
      <c r="Z5" s="314">
        <v>41</v>
      </c>
      <c r="AA5" s="309">
        <f>P148</f>
        <v>0.33190099690615332</v>
      </c>
      <c r="AB5" s="310">
        <f>Q148</f>
        <v>8.4393262289446547E-2</v>
      </c>
      <c r="AC5" s="311">
        <f t="shared" si="7"/>
        <v>0.41629425919559987</v>
      </c>
      <c r="AD5" s="312">
        <f>R148</f>
        <v>0.15520797524922653</v>
      </c>
      <c r="AE5" s="312">
        <f>S148</f>
        <v>0.11816775524235132</v>
      </c>
      <c r="AF5" s="312">
        <f>T148</f>
        <v>0.11112066002062565</v>
      </c>
      <c r="AG5" s="312">
        <f>U148</f>
        <v>0.19920935029219664</v>
      </c>
      <c r="AH5" s="313">
        <f t="shared" si="8"/>
        <v>1</v>
      </c>
    </row>
    <row r="6" spans="1:34" ht="18.75">
      <c r="A6" s="422">
        <f t="shared" si="3"/>
        <v>1</v>
      </c>
      <c r="B6" s="156" t="s">
        <v>289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46308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291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46308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292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46308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293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46308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 s="321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53</v>
      </c>
      <c r="C10" s="144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46308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55</v>
      </c>
      <c r="C11" s="144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46308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56</v>
      </c>
      <c r="C12" s="144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46308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58</v>
      </c>
      <c r="C13" s="144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46308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ref="U13:U44" si="9">+$E13*O13</f>
        <v>0</v>
      </c>
      <c r="V13" s="436">
        <f t="shared" ref="V13:V27" si="10">SUM(P13:U13)</f>
        <v>322</v>
      </c>
      <c r="W13" s="437"/>
      <c r="X13" s="453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59</v>
      </c>
      <c r="C14" s="144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46308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9"/>
        <v>0</v>
      </c>
      <c r="V14" s="436">
        <f t="shared" si="10"/>
        <v>112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294</v>
      </c>
      <c r="C15" s="144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46308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9"/>
        <v>0</v>
      </c>
      <c r="V15" s="436">
        <f t="shared" si="10"/>
        <v>182</v>
      </c>
      <c r="W15" s="437"/>
      <c r="X15" s="453">
        <f t="shared" si="2"/>
        <v>0</v>
      </c>
      <c r="Y15" s="321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62</v>
      </c>
      <c r="C16" s="144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46308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9"/>
        <v>0</v>
      </c>
      <c r="V16" s="436">
        <f t="shared" si="10"/>
        <v>112</v>
      </c>
      <c r="W16" s="437"/>
      <c r="X16" s="453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63</v>
      </c>
      <c r="C17" s="144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46308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9"/>
        <v>0</v>
      </c>
      <c r="V17" s="436">
        <f t="shared" si="10"/>
        <v>154</v>
      </c>
      <c r="W17" s="437"/>
      <c r="X17" s="453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65</v>
      </c>
      <c r="C18" s="144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46308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9"/>
        <v>0</v>
      </c>
      <c r="V18" s="436">
        <f t="shared" si="10"/>
        <v>154</v>
      </c>
      <c r="W18" s="437"/>
      <c r="X18" s="453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66</v>
      </c>
      <c r="C19" s="144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46308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9"/>
        <v>0</v>
      </c>
      <c r="V19" s="436">
        <f t="shared" si="10"/>
        <v>140</v>
      </c>
      <c r="W19" s="437"/>
      <c r="X19" s="453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68</v>
      </c>
      <c r="C20" s="144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46308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9"/>
        <v>0</v>
      </c>
      <c r="V20" s="436">
        <f t="shared" si="10"/>
        <v>112</v>
      </c>
      <c r="W20" s="437"/>
      <c r="X20" s="453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295</v>
      </c>
      <c r="C21" s="144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46308</v>
      </c>
      <c r="H21" s="426">
        <v>1</v>
      </c>
      <c r="I21" s="427" t="str">
        <f>VLOOKUP(H21,Secteurs!$A$2:$C$4,3)</f>
        <v>Alexis MABOUNDA</v>
      </c>
      <c r="J21" s="279"/>
      <c r="K21" s="280"/>
      <c r="L21" s="280"/>
      <c r="M21" s="280">
        <v>1</v>
      </c>
      <c r="N21" s="280"/>
      <c r="O21" s="281"/>
      <c r="P21" s="433">
        <f t="shared" si="5"/>
        <v>0</v>
      </c>
      <c r="Q21" s="434">
        <f t="shared" si="5"/>
        <v>0</v>
      </c>
      <c r="R21" s="434">
        <f t="shared" si="5"/>
        <v>0</v>
      </c>
      <c r="S21" s="434">
        <f t="shared" si="5"/>
        <v>112</v>
      </c>
      <c r="T21" s="434">
        <f t="shared" si="5"/>
        <v>0</v>
      </c>
      <c r="U21" s="435">
        <f t="shared" si="9"/>
        <v>0</v>
      </c>
      <c r="V21" s="436">
        <f t="shared" si="10"/>
        <v>112</v>
      </c>
      <c r="W21" s="437"/>
      <c r="X21" s="453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71</v>
      </c>
      <c r="C22" s="144" t="s">
        <v>36</v>
      </c>
      <c r="D22" s="400">
        <v>24</v>
      </c>
      <c r="E22" s="423">
        <f t="shared" si="0"/>
        <v>168</v>
      </c>
      <c r="F22" s="424"/>
      <c r="G22" s="425">
        <f t="shared" ca="1" si="4"/>
        <v>46308</v>
      </c>
      <c r="H22" s="426">
        <v>1</v>
      </c>
      <c r="I22" s="427" t="str">
        <f>VLOOKUP(H22,Secteurs!$A$2:$C$4,3)</f>
        <v>Alexis MABOUNDA</v>
      </c>
      <c r="J22" s="279">
        <v>0.5</v>
      </c>
      <c r="K22" s="280"/>
      <c r="L22" s="280"/>
      <c r="M22" s="280"/>
      <c r="N22" s="280"/>
      <c r="O22" s="281">
        <v>0.5</v>
      </c>
      <c r="P22" s="433">
        <f t="shared" si="5"/>
        <v>84</v>
      </c>
      <c r="Q22" s="434">
        <f t="shared" si="5"/>
        <v>0</v>
      </c>
      <c r="R22" s="434">
        <f t="shared" si="5"/>
        <v>0</v>
      </c>
      <c r="S22" s="434">
        <f t="shared" si="5"/>
        <v>0</v>
      </c>
      <c r="T22" s="434">
        <f t="shared" si="5"/>
        <v>0</v>
      </c>
      <c r="U22" s="435">
        <f t="shared" si="9"/>
        <v>84</v>
      </c>
      <c r="V22" s="436">
        <f t="shared" si="10"/>
        <v>168</v>
      </c>
      <c r="W22" s="437"/>
      <c r="X22" s="453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74</v>
      </c>
      <c r="C23" s="144" t="s">
        <v>36</v>
      </c>
      <c r="D23" s="400">
        <v>46</v>
      </c>
      <c r="E23" s="423">
        <f t="shared" si="0"/>
        <v>322</v>
      </c>
      <c r="F23" s="424"/>
      <c r="G23" s="425">
        <f t="shared" ca="1" si="4"/>
        <v>46308</v>
      </c>
      <c r="H23" s="426">
        <v>1</v>
      </c>
      <c r="I23" s="427" t="str">
        <f>VLOOKUP(H23,Secteurs!$A$2:$C$4,3)</f>
        <v>Alexis MABOUNDA</v>
      </c>
      <c r="J23" s="279">
        <v>0.5</v>
      </c>
      <c r="K23" s="280"/>
      <c r="L23" s="280"/>
      <c r="M23" s="280"/>
      <c r="N23" s="280"/>
      <c r="O23" s="281">
        <v>0.5</v>
      </c>
      <c r="P23" s="433">
        <f t="shared" si="5"/>
        <v>161</v>
      </c>
      <c r="Q23" s="434">
        <f t="shared" si="5"/>
        <v>0</v>
      </c>
      <c r="R23" s="434">
        <f t="shared" si="5"/>
        <v>0</v>
      </c>
      <c r="S23" s="434">
        <f t="shared" si="5"/>
        <v>0</v>
      </c>
      <c r="T23" s="434">
        <f t="shared" si="5"/>
        <v>0</v>
      </c>
      <c r="U23" s="435">
        <f t="shared" si="9"/>
        <v>161</v>
      </c>
      <c r="V23" s="436">
        <f t="shared" si="10"/>
        <v>322</v>
      </c>
      <c r="W23" s="437"/>
      <c r="X23" s="453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76</v>
      </c>
      <c r="C24" s="144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46308</v>
      </c>
      <c r="H24" s="426">
        <v>3</v>
      </c>
      <c r="I24" s="427" t="str">
        <f>VLOOKUP(H24,Secteurs!$A$2:$C$4,3)</f>
        <v>Armel SOKAMBA</v>
      </c>
      <c r="J24" s="279">
        <v>0.5</v>
      </c>
      <c r="K24" s="280"/>
      <c r="L24" s="280"/>
      <c r="M24" s="280"/>
      <c r="N24" s="280">
        <v>0.5</v>
      </c>
      <c r="O24" s="281"/>
      <c r="P24" s="433">
        <f t="shared" si="5"/>
        <v>77</v>
      </c>
      <c r="Q24" s="434">
        <f t="shared" si="5"/>
        <v>0</v>
      </c>
      <c r="R24" s="434">
        <f t="shared" si="5"/>
        <v>0</v>
      </c>
      <c r="S24" s="434">
        <f t="shared" si="5"/>
        <v>0</v>
      </c>
      <c r="T24" s="434">
        <f t="shared" si="5"/>
        <v>77</v>
      </c>
      <c r="U24" s="435">
        <f t="shared" si="9"/>
        <v>0</v>
      </c>
      <c r="V24" s="436">
        <f t="shared" si="10"/>
        <v>154</v>
      </c>
      <c r="W24" s="437"/>
      <c r="X24" s="453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77</v>
      </c>
      <c r="C25" s="144" t="s">
        <v>36</v>
      </c>
      <c r="D25" s="400">
        <v>26</v>
      </c>
      <c r="E25" s="423">
        <f t="shared" si="0"/>
        <v>182</v>
      </c>
      <c r="F25" s="424"/>
      <c r="G25" s="425">
        <f t="shared" ca="1" si="4"/>
        <v>46308</v>
      </c>
      <c r="H25" s="426">
        <v>2</v>
      </c>
      <c r="I25" s="427" t="str">
        <f>VLOOKUP(H25,Secteurs!$A$2:$C$4,3)</f>
        <v>Félix OVOURA</v>
      </c>
      <c r="J25" s="279">
        <v>0.5</v>
      </c>
      <c r="K25" s="280"/>
      <c r="L25" s="280"/>
      <c r="M25" s="280"/>
      <c r="N25" s="280">
        <v>0.5</v>
      </c>
      <c r="O25" s="281"/>
      <c r="P25" s="433">
        <f t="shared" si="5"/>
        <v>91</v>
      </c>
      <c r="Q25" s="434">
        <f t="shared" si="5"/>
        <v>0</v>
      </c>
      <c r="R25" s="434">
        <f t="shared" si="5"/>
        <v>0</v>
      </c>
      <c r="S25" s="434">
        <f t="shared" si="5"/>
        <v>0</v>
      </c>
      <c r="T25" s="434">
        <f t="shared" si="5"/>
        <v>91</v>
      </c>
      <c r="U25" s="435">
        <f t="shared" si="9"/>
        <v>0</v>
      </c>
      <c r="V25" s="436">
        <f t="shared" si="10"/>
        <v>182</v>
      </c>
      <c r="W25" s="437"/>
      <c r="X25" s="453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79</v>
      </c>
      <c r="C26" s="144" t="s">
        <v>36</v>
      </c>
      <c r="D26" s="400">
        <v>30</v>
      </c>
      <c r="E26" s="423">
        <f t="shared" si="0"/>
        <v>210</v>
      </c>
      <c r="F26" s="424"/>
      <c r="G26" s="425">
        <f t="shared" ca="1" si="4"/>
        <v>46308</v>
      </c>
      <c r="H26" s="426">
        <v>2</v>
      </c>
      <c r="I26" s="427" t="str">
        <f>VLOOKUP(H26,Secteurs!$A$2:$C$4,3)</f>
        <v>Félix OVOURA</v>
      </c>
      <c r="J26" s="279">
        <v>0.5</v>
      </c>
      <c r="K26" s="280"/>
      <c r="L26" s="280">
        <v>0.25</v>
      </c>
      <c r="M26" s="280">
        <v>0.25</v>
      </c>
      <c r="N26" s="280"/>
      <c r="O26" s="281"/>
      <c r="P26" s="433">
        <f t="shared" si="5"/>
        <v>105</v>
      </c>
      <c r="Q26" s="434">
        <f t="shared" si="5"/>
        <v>0</v>
      </c>
      <c r="R26" s="434">
        <f t="shared" si="5"/>
        <v>52.5</v>
      </c>
      <c r="S26" s="434">
        <f t="shared" si="5"/>
        <v>52.5</v>
      </c>
      <c r="T26" s="434">
        <f t="shared" si="5"/>
        <v>0</v>
      </c>
      <c r="U26" s="435">
        <f t="shared" si="9"/>
        <v>0</v>
      </c>
      <c r="V26" s="436">
        <f t="shared" si="10"/>
        <v>210</v>
      </c>
      <c r="W26" s="437"/>
      <c r="X26" s="453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82</v>
      </c>
      <c r="C27" s="144" t="s">
        <v>36</v>
      </c>
      <c r="D27" s="400">
        <v>26</v>
      </c>
      <c r="E27" s="423">
        <f t="shared" si="0"/>
        <v>182</v>
      </c>
      <c r="F27" s="424"/>
      <c r="G27" s="425">
        <f t="shared" ca="1" si="4"/>
        <v>46308</v>
      </c>
      <c r="H27" s="426">
        <v>2</v>
      </c>
      <c r="I27" s="427" t="str">
        <f>VLOOKUP(H27,Secteurs!$A$2:$C$4,3)</f>
        <v>Félix OVOURA</v>
      </c>
      <c r="J27" s="279">
        <v>0.5</v>
      </c>
      <c r="K27" s="280"/>
      <c r="L27" s="280">
        <v>0.5</v>
      </c>
      <c r="M27" s="280"/>
      <c r="N27" s="280"/>
      <c r="O27" s="281"/>
      <c r="P27" s="433">
        <f t="shared" si="5"/>
        <v>91</v>
      </c>
      <c r="Q27" s="434">
        <f t="shared" si="5"/>
        <v>0</v>
      </c>
      <c r="R27" s="434">
        <f t="shared" si="5"/>
        <v>91</v>
      </c>
      <c r="S27" s="434">
        <f t="shared" si="5"/>
        <v>0</v>
      </c>
      <c r="T27" s="434">
        <f t="shared" si="5"/>
        <v>0</v>
      </c>
      <c r="U27" s="435">
        <f t="shared" si="9"/>
        <v>0</v>
      </c>
      <c r="V27" s="436">
        <f t="shared" si="10"/>
        <v>182</v>
      </c>
      <c r="W27" s="437"/>
      <c r="X27" s="453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44" t="s">
        <v>36</v>
      </c>
      <c r="D28" s="400">
        <v>36</v>
      </c>
      <c r="E28" s="423">
        <f t="shared" si="0"/>
        <v>252</v>
      </c>
      <c r="F28" s="424"/>
      <c r="G28" s="425">
        <f t="shared" ca="1" si="4"/>
        <v>46308</v>
      </c>
      <c r="H28" s="426">
        <v>2</v>
      </c>
      <c r="I28" s="427" t="str">
        <f>VLOOKUP(H28,Secteurs!$A$2:$C$4,3)</f>
        <v>Félix OVOURA</v>
      </c>
      <c r="J28" s="279">
        <v>0.75</v>
      </c>
      <c r="K28" s="280"/>
      <c r="L28" s="280">
        <v>0.25</v>
      </c>
      <c r="M28" s="280"/>
      <c r="N28" s="280"/>
      <c r="O28" s="281"/>
      <c r="P28" s="433">
        <f t="shared" si="5"/>
        <v>189</v>
      </c>
      <c r="Q28" s="434">
        <f t="shared" si="5"/>
        <v>0</v>
      </c>
      <c r="R28" s="434">
        <f t="shared" si="5"/>
        <v>63</v>
      </c>
      <c r="S28" s="434">
        <f t="shared" si="5"/>
        <v>0</v>
      </c>
      <c r="T28" s="434">
        <f t="shared" si="5"/>
        <v>0</v>
      </c>
      <c r="U28" s="435">
        <f t="shared" si="9"/>
        <v>0</v>
      </c>
      <c r="V28" s="436">
        <f t="shared" ref="V28:V40" si="11">SUM(P28:U28)</f>
        <v>252</v>
      </c>
      <c r="W28" s="437"/>
      <c r="X28" s="453">
        <f t="shared" ref="X28:X32" si="12">+V28-E28</f>
        <v>0</v>
      </c>
      <c r="Y28" s="107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28</v>
      </c>
      <c r="E29" s="423">
        <f t="shared" si="0"/>
        <v>196</v>
      </c>
      <c r="F29" s="424"/>
      <c r="G29" s="425">
        <f t="shared" ca="1" si="4"/>
        <v>46308</v>
      </c>
      <c r="H29" s="426">
        <v>2</v>
      </c>
      <c r="I29" s="427" t="str">
        <f>VLOOKUP(H29,Secteurs!$A$2:$C$4,3)</f>
        <v>Félix OVOURA</v>
      </c>
      <c r="J29" s="279">
        <v>0.5</v>
      </c>
      <c r="K29" s="280"/>
      <c r="L29" s="280">
        <v>0.5</v>
      </c>
      <c r="M29" s="280"/>
      <c r="N29" s="280"/>
      <c r="O29" s="281"/>
      <c r="P29" s="433">
        <f t="shared" si="5"/>
        <v>98</v>
      </c>
      <c r="Q29" s="434">
        <f t="shared" si="5"/>
        <v>0</v>
      </c>
      <c r="R29" s="434">
        <f t="shared" si="5"/>
        <v>98</v>
      </c>
      <c r="S29" s="434">
        <f t="shared" si="5"/>
        <v>0</v>
      </c>
      <c r="T29" s="434">
        <f t="shared" si="5"/>
        <v>0</v>
      </c>
      <c r="U29" s="435">
        <f t="shared" si="9"/>
        <v>0</v>
      </c>
      <c r="V29" s="436">
        <f t="shared" si="11"/>
        <v>196</v>
      </c>
      <c r="W29" s="437"/>
      <c r="X29" s="453">
        <f t="shared" si="1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s="323" customFormat="1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46308</v>
      </c>
      <c r="H30" s="426">
        <v>2</v>
      </c>
      <c r="I30" s="438" t="str">
        <f>VLOOKUP(H30,Secteurs!$A$2:$C$4,3)</f>
        <v>Félix OVOURA</v>
      </c>
      <c r="J30" s="279">
        <v>0.5</v>
      </c>
      <c r="K30" s="280"/>
      <c r="L30" s="280">
        <v>0.25</v>
      </c>
      <c r="M30" s="280">
        <v>0.25</v>
      </c>
      <c r="N30" s="280"/>
      <c r="O30" s="281"/>
      <c r="P30" s="433">
        <f t="shared" si="5"/>
        <v>105</v>
      </c>
      <c r="Q30" s="434">
        <f t="shared" si="5"/>
        <v>0</v>
      </c>
      <c r="R30" s="434">
        <f t="shared" si="5"/>
        <v>52.5</v>
      </c>
      <c r="S30" s="434">
        <f>+$E30*M30</f>
        <v>52.5</v>
      </c>
      <c r="T30" s="434">
        <f t="shared" si="5"/>
        <v>0</v>
      </c>
      <c r="U30" s="435">
        <f t="shared" si="9"/>
        <v>0</v>
      </c>
      <c r="V30" s="436">
        <f t="shared" si="11"/>
        <v>210</v>
      </c>
      <c r="W30" s="439"/>
      <c r="X30" s="453">
        <f t="shared" si="12"/>
        <v>0</v>
      </c>
      <c r="Y30" s="107"/>
      <c r="Z30" s="107"/>
      <c r="AA30" s="107"/>
      <c r="AB30" s="322"/>
      <c r="AC30" s="322"/>
      <c r="AD30" s="322"/>
      <c r="AE30" s="322"/>
      <c r="AF30" s="322"/>
      <c r="AG30" s="322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0"/>
        <v>182</v>
      </c>
      <c r="F31" s="424"/>
      <c r="G31" s="425">
        <f t="shared" ca="1" si="4"/>
        <v>46308</v>
      </c>
      <c r="H31" s="426">
        <v>1</v>
      </c>
      <c r="I31" s="427" t="str">
        <f>VLOOKUP(H31,Secteurs!$A$2:$C$4,3)</f>
        <v>Alexis MABOUNDA</v>
      </c>
      <c r="J31" s="279">
        <v>0.5</v>
      </c>
      <c r="K31" s="280"/>
      <c r="L31" s="280">
        <v>0.5</v>
      </c>
      <c r="M31" s="280"/>
      <c r="N31" s="280"/>
      <c r="O31" s="281"/>
      <c r="P31" s="433">
        <f t="shared" si="5"/>
        <v>91</v>
      </c>
      <c r="Q31" s="434">
        <f t="shared" si="5"/>
        <v>0</v>
      </c>
      <c r="R31" s="434">
        <f t="shared" si="5"/>
        <v>91</v>
      </c>
      <c r="S31" s="434">
        <f t="shared" si="5"/>
        <v>0</v>
      </c>
      <c r="T31" s="434">
        <f t="shared" si="5"/>
        <v>0</v>
      </c>
      <c r="U31" s="435">
        <f t="shared" si="9"/>
        <v>0</v>
      </c>
      <c r="V31" s="436">
        <f t="shared" si="11"/>
        <v>182</v>
      </c>
      <c r="W31" s="437"/>
      <c r="X31" s="453">
        <f t="shared" si="1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28</v>
      </c>
      <c r="E32" s="423">
        <f t="shared" si="0"/>
        <v>196</v>
      </c>
      <c r="F32" s="424"/>
      <c r="G32" s="425">
        <f t="shared" ca="1" si="4"/>
        <v>46308</v>
      </c>
      <c r="H32" s="426">
        <v>1</v>
      </c>
      <c r="I32" s="427" t="str">
        <f>VLOOKUP(H32,Secteurs!$A$2:$C$4,3)</f>
        <v>Alexis MABOUNDA</v>
      </c>
      <c r="J32" s="279">
        <v>0.5</v>
      </c>
      <c r="K32" s="280"/>
      <c r="L32" s="280">
        <v>0.25</v>
      </c>
      <c r="M32" s="280">
        <v>0.25</v>
      </c>
      <c r="N32" s="280"/>
      <c r="O32" s="281"/>
      <c r="P32" s="433">
        <f t="shared" si="5"/>
        <v>98</v>
      </c>
      <c r="Q32" s="434">
        <f t="shared" si="5"/>
        <v>0</v>
      </c>
      <c r="R32" s="434">
        <f t="shared" si="5"/>
        <v>49</v>
      </c>
      <c r="S32" s="434">
        <f t="shared" si="5"/>
        <v>49</v>
      </c>
      <c r="T32" s="434">
        <f t="shared" si="5"/>
        <v>0</v>
      </c>
      <c r="U32" s="435">
        <f t="shared" si="9"/>
        <v>0</v>
      </c>
      <c r="V32" s="436">
        <f t="shared" si="11"/>
        <v>196</v>
      </c>
      <c r="W32" s="437"/>
      <c r="X32" s="453">
        <f t="shared" si="12"/>
        <v>0</v>
      </c>
      <c r="Y32" s="1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22</v>
      </c>
      <c r="E33" s="423">
        <f t="shared" si="0"/>
        <v>154</v>
      </c>
      <c r="F33" s="424"/>
      <c r="G33" s="425">
        <f t="shared" ca="1" si="4"/>
        <v>46308</v>
      </c>
      <c r="H33" s="426">
        <v>3</v>
      </c>
      <c r="I33" s="427" t="str">
        <f>VLOOKUP(H33,Secteurs!$A$2:$C$4,3)</f>
        <v>Armel SOKAMBA</v>
      </c>
      <c r="J33" s="279">
        <v>0.5</v>
      </c>
      <c r="K33" s="280"/>
      <c r="L33" s="280">
        <v>0.5</v>
      </c>
      <c r="M33" s="280"/>
      <c r="N33" s="280"/>
      <c r="O33" s="281"/>
      <c r="P33" s="433">
        <f t="shared" si="5"/>
        <v>77</v>
      </c>
      <c r="Q33" s="434">
        <f t="shared" si="5"/>
        <v>0</v>
      </c>
      <c r="R33" s="434">
        <f t="shared" si="5"/>
        <v>77</v>
      </c>
      <c r="S33" s="434">
        <f t="shared" si="5"/>
        <v>0</v>
      </c>
      <c r="T33" s="434">
        <f t="shared" si="5"/>
        <v>0</v>
      </c>
      <c r="U33" s="435">
        <f t="shared" si="9"/>
        <v>0</v>
      </c>
      <c r="V33" s="436">
        <f t="shared" si="11"/>
        <v>154</v>
      </c>
      <c r="W33" s="437"/>
      <c r="X33" s="453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45</v>
      </c>
      <c r="E34" s="423">
        <f t="shared" si="0"/>
        <v>315</v>
      </c>
      <c r="F34" s="424"/>
      <c r="G34" s="425">
        <f t="shared" ca="1" si="4"/>
        <v>46308</v>
      </c>
      <c r="H34" s="426">
        <v>2</v>
      </c>
      <c r="I34" s="427" t="str">
        <f>VLOOKUP(H34,Secteurs!$A$2:$C$4,3)</f>
        <v>Félix OVOURA</v>
      </c>
      <c r="J34" s="279">
        <v>0.5</v>
      </c>
      <c r="K34" s="280"/>
      <c r="L34" s="280">
        <v>0.25</v>
      </c>
      <c r="M34" s="280">
        <v>0.25</v>
      </c>
      <c r="N34" s="280"/>
      <c r="O34" s="281"/>
      <c r="P34" s="433">
        <f t="shared" si="5"/>
        <v>157.5</v>
      </c>
      <c r="Q34" s="434">
        <f t="shared" si="5"/>
        <v>0</v>
      </c>
      <c r="R34" s="434">
        <f t="shared" si="5"/>
        <v>78.75</v>
      </c>
      <c r="S34" s="434">
        <f t="shared" si="5"/>
        <v>78.75</v>
      </c>
      <c r="T34" s="434">
        <f t="shared" si="5"/>
        <v>0</v>
      </c>
      <c r="U34" s="435">
        <f t="shared" si="9"/>
        <v>0</v>
      </c>
      <c r="V34" s="436">
        <f t="shared" si="11"/>
        <v>315</v>
      </c>
      <c r="W34" s="437"/>
      <c r="X34" s="453">
        <f t="shared" si="2"/>
        <v>0</v>
      </c>
      <c r="Y34" s="107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40</v>
      </c>
      <c r="E35" s="423">
        <f t="shared" si="0"/>
        <v>280</v>
      </c>
      <c r="F35" s="424"/>
      <c r="G35" s="425">
        <f t="shared" ca="1" si="4"/>
        <v>46308</v>
      </c>
      <c r="H35" s="426">
        <v>2</v>
      </c>
      <c r="I35" s="427" t="str">
        <f>VLOOKUP(H35,Secteurs!$A$2:$C$4,3)</f>
        <v>Félix OVOURA</v>
      </c>
      <c r="J35" s="279">
        <v>0.5</v>
      </c>
      <c r="K35" s="280"/>
      <c r="L35" s="280">
        <v>0.25</v>
      </c>
      <c r="M35" s="280"/>
      <c r="N35" s="280">
        <v>0.25</v>
      </c>
      <c r="O35" s="281"/>
      <c r="P35" s="433">
        <f t="shared" si="5"/>
        <v>140</v>
      </c>
      <c r="Q35" s="434">
        <f t="shared" si="5"/>
        <v>0</v>
      </c>
      <c r="R35" s="434">
        <f t="shared" si="5"/>
        <v>70</v>
      </c>
      <c r="S35" s="434">
        <f t="shared" si="5"/>
        <v>0</v>
      </c>
      <c r="T35" s="434">
        <f t="shared" si="5"/>
        <v>70</v>
      </c>
      <c r="U35" s="435">
        <f t="shared" si="9"/>
        <v>0</v>
      </c>
      <c r="V35" s="436">
        <f t="shared" si="11"/>
        <v>280</v>
      </c>
      <c r="W35" s="437"/>
      <c r="X35" s="453">
        <f t="shared" si="2"/>
        <v>0</v>
      </c>
      <c r="Y35" s="1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28</v>
      </c>
      <c r="E36" s="423">
        <f t="shared" si="0"/>
        <v>196</v>
      </c>
      <c r="F36" s="424"/>
      <c r="G36" s="425">
        <f t="shared" ca="1" si="4"/>
        <v>46308</v>
      </c>
      <c r="H36" s="426">
        <v>2</v>
      </c>
      <c r="I36" s="427" t="str">
        <f>VLOOKUP(H36,Secteurs!$A$2:$C$4,3)</f>
        <v>Félix OVOURA</v>
      </c>
      <c r="J36" s="279">
        <v>0.5</v>
      </c>
      <c r="K36" s="280"/>
      <c r="L36" s="280"/>
      <c r="M36" s="280"/>
      <c r="N36" s="280"/>
      <c r="O36" s="281">
        <v>0.5</v>
      </c>
      <c r="P36" s="433">
        <f t="shared" si="5"/>
        <v>98</v>
      </c>
      <c r="Q36" s="434">
        <f t="shared" si="5"/>
        <v>0</v>
      </c>
      <c r="R36" s="434">
        <f t="shared" si="5"/>
        <v>0</v>
      </c>
      <c r="S36" s="434">
        <f t="shared" si="5"/>
        <v>0</v>
      </c>
      <c r="T36" s="434">
        <f t="shared" si="5"/>
        <v>0</v>
      </c>
      <c r="U36" s="435">
        <f t="shared" si="9"/>
        <v>98</v>
      </c>
      <c r="V36" s="436">
        <f t="shared" si="11"/>
        <v>196</v>
      </c>
      <c r="W36" s="437"/>
      <c r="X36" s="453">
        <f t="shared" si="2"/>
        <v>0</v>
      </c>
      <c r="Y36" s="1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297</v>
      </c>
      <c r="C37" s="157" t="s">
        <v>36</v>
      </c>
      <c r="D37" s="400">
        <v>10</v>
      </c>
      <c r="E37" s="423">
        <f t="shared" si="0"/>
        <v>70</v>
      </c>
      <c r="F37" s="424"/>
      <c r="G37" s="425">
        <f t="shared" ca="1" si="4"/>
        <v>46308</v>
      </c>
      <c r="H37" s="426">
        <v>3</v>
      </c>
      <c r="I37" s="427" t="str">
        <f>VLOOKUP(H37,Secteurs!$A$2:$C$4,3)</f>
        <v>Armel SOKAMBA</v>
      </c>
      <c r="J37" s="279">
        <v>1</v>
      </c>
      <c r="K37" s="280"/>
      <c r="L37" s="280"/>
      <c r="M37" s="280"/>
      <c r="N37" s="280"/>
      <c r="O37" s="281"/>
      <c r="P37" s="433">
        <f t="shared" si="5"/>
        <v>70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9"/>
        <v>0</v>
      </c>
      <c r="V37" s="436">
        <f t="shared" si="11"/>
        <v>70</v>
      </c>
      <c r="W37" s="437"/>
      <c r="X37" s="453">
        <f t="shared" si="2"/>
        <v>0</v>
      </c>
      <c r="Y37" s="1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57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46308</v>
      </c>
      <c r="H38" s="426">
        <v>2</v>
      </c>
      <c r="I38" s="427" t="str">
        <f>VLOOKUP(H38,Secteurs!$A$2:$C$4,3)</f>
        <v>Félix OVOURA</v>
      </c>
      <c r="J38" s="279">
        <v>0.25</v>
      </c>
      <c r="K38" s="280"/>
      <c r="L38" s="280">
        <v>0.25</v>
      </c>
      <c r="M38" s="280">
        <v>0.25</v>
      </c>
      <c r="N38" s="280">
        <v>0.25</v>
      </c>
      <c r="O38" s="281"/>
      <c r="P38" s="433">
        <f t="shared" si="5"/>
        <v>35</v>
      </c>
      <c r="Q38" s="434">
        <f t="shared" si="5"/>
        <v>0</v>
      </c>
      <c r="R38" s="434">
        <f t="shared" si="5"/>
        <v>35</v>
      </c>
      <c r="S38" s="434">
        <f t="shared" si="5"/>
        <v>35</v>
      </c>
      <c r="T38" s="434">
        <f t="shared" si="5"/>
        <v>35</v>
      </c>
      <c r="U38" s="435">
        <f t="shared" si="9"/>
        <v>0</v>
      </c>
      <c r="V38" s="436">
        <f t="shared" si="11"/>
        <v>140</v>
      </c>
      <c r="W38" s="437"/>
      <c r="X38" s="453">
        <f t="shared" si="2"/>
        <v>0</v>
      </c>
      <c r="Y38" s="1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57" t="s">
        <v>36</v>
      </c>
      <c r="D39" s="400">
        <v>11</v>
      </c>
      <c r="E39" s="423">
        <f t="shared" si="0"/>
        <v>77</v>
      </c>
      <c r="F39" s="424"/>
      <c r="G39" s="425">
        <f t="shared" ca="1" si="4"/>
        <v>46308</v>
      </c>
      <c r="H39" s="426">
        <v>2</v>
      </c>
      <c r="I39" s="427" t="str">
        <f>VLOOKUP(H39,Secteurs!$A$2:$C$4,3)</f>
        <v>Félix OVOURA</v>
      </c>
      <c r="J39" s="279">
        <v>0.5</v>
      </c>
      <c r="K39" s="280"/>
      <c r="L39" s="280">
        <v>0.5</v>
      </c>
      <c r="M39" s="280"/>
      <c r="N39" s="280"/>
      <c r="O39" s="281"/>
      <c r="P39" s="433">
        <f t="shared" si="5"/>
        <v>38.5</v>
      </c>
      <c r="Q39" s="434">
        <f t="shared" si="5"/>
        <v>0</v>
      </c>
      <c r="R39" s="434">
        <f t="shared" si="5"/>
        <v>38.5</v>
      </c>
      <c r="S39" s="434">
        <f t="shared" si="5"/>
        <v>0</v>
      </c>
      <c r="T39" s="434">
        <f t="shared" si="5"/>
        <v>0</v>
      </c>
      <c r="U39" s="435">
        <f t="shared" si="9"/>
        <v>0</v>
      </c>
      <c r="V39" s="436">
        <f t="shared" si="11"/>
        <v>77</v>
      </c>
      <c r="W39" s="437"/>
      <c r="X39" s="453">
        <f t="shared" si="2"/>
        <v>0</v>
      </c>
      <c r="Y39" s="1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57" t="s">
        <v>36</v>
      </c>
      <c r="D40" s="400">
        <v>7</v>
      </c>
      <c r="E40" s="423">
        <f t="shared" si="0"/>
        <v>49</v>
      </c>
      <c r="F40" s="424"/>
      <c r="G40" s="425">
        <f t="shared" ca="1" si="4"/>
        <v>46308</v>
      </c>
      <c r="H40" s="426">
        <v>2</v>
      </c>
      <c r="I40" s="427" t="str">
        <f>VLOOKUP(H40,Secteurs!$A$2:$C$4,3)</f>
        <v>Félix OVOURA</v>
      </c>
      <c r="J40" s="279">
        <v>1</v>
      </c>
      <c r="K40" s="280"/>
      <c r="L40" s="280"/>
      <c r="M40" s="280"/>
      <c r="N40" s="280"/>
      <c r="O40" s="281"/>
      <c r="P40" s="433">
        <f t="shared" si="5"/>
        <v>49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9"/>
        <v>0</v>
      </c>
      <c r="V40" s="436">
        <f t="shared" si="11"/>
        <v>49</v>
      </c>
      <c r="W40" s="437"/>
      <c r="X40" s="453">
        <f t="shared" si="2"/>
        <v>0</v>
      </c>
      <c r="Y40" s="1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57" t="s">
        <v>36</v>
      </c>
      <c r="D41" s="400">
        <v>10</v>
      </c>
      <c r="E41" s="423">
        <f t="shared" si="0"/>
        <v>70</v>
      </c>
      <c r="F41" s="424"/>
      <c r="G41" s="425">
        <f t="shared" ca="1" si="4"/>
        <v>46308</v>
      </c>
      <c r="H41" s="426">
        <v>2</v>
      </c>
      <c r="I41" s="427" t="str">
        <f>VLOOKUP(H41,Secteurs!$A$2:$C$4,3)</f>
        <v>Félix OVOURA</v>
      </c>
      <c r="J41" s="279"/>
      <c r="K41" s="280"/>
      <c r="L41" s="280"/>
      <c r="M41" s="280"/>
      <c r="N41" s="280">
        <v>1</v>
      </c>
      <c r="O41" s="281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9"/>
        <v>0</v>
      </c>
      <c r="V41" s="436">
        <f t="shared" ref="V41:V59" si="13">SUM(P41:U41)</f>
        <v>70</v>
      </c>
      <c r="W41" s="437"/>
      <c r="X41" s="453">
        <f t="shared" si="2"/>
        <v>0</v>
      </c>
      <c r="Y41" s="1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57" t="s">
        <v>116</v>
      </c>
      <c r="D42" s="400">
        <v>9</v>
      </c>
      <c r="E42" s="423">
        <f t="shared" si="0"/>
        <v>63</v>
      </c>
      <c r="F42" s="424"/>
      <c r="G42" s="425">
        <f t="shared" ca="1" si="4"/>
        <v>46308</v>
      </c>
      <c r="H42" s="426">
        <v>1</v>
      </c>
      <c r="I42" s="427" t="str">
        <f>VLOOKUP(H42,Secteurs!$A$2:$C$4,3)</f>
        <v>Alexis MABOUNDA</v>
      </c>
      <c r="J42" s="279">
        <v>0.5</v>
      </c>
      <c r="K42" s="280"/>
      <c r="L42" s="280">
        <v>0.5</v>
      </c>
      <c r="M42" s="280"/>
      <c r="N42" s="280"/>
      <c r="O42" s="281"/>
      <c r="P42" s="433">
        <f t="shared" si="5"/>
        <v>31.5</v>
      </c>
      <c r="Q42" s="434">
        <f t="shared" si="5"/>
        <v>0</v>
      </c>
      <c r="R42" s="434">
        <f t="shared" si="5"/>
        <v>31.5</v>
      </c>
      <c r="S42" s="434">
        <f t="shared" si="5"/>
        <v>0</v>
      </c>
      <c r="T42" s="434">
        <f t="shared" si="5"/>
        <v>0</v>
      </c>
      <c r="U42" s="435">
        <f t="shared" si="9"/>
        <v>0</v>
      </c>
      <c r="V42" s="436">
        <f t="shared" si="13"/>
        <v>63</v>
      </c>
      <c r="W42" s="437"/>
      <c r="X42" s="453">
        <f t="shared" si="2"/>
        <v>0</v>
      </c>
      <c r="Y42" s="1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60" t="s">
        <v>116</v>
      </c>
      <c r="D43" s="400">
        <v>36</v>
      </c>
      <c r="E43" s="423">
        <f t="shared" si="0"/>
        <v>252</v>
      </c>
      <c r="F43" s="424"/>
      <c r="G43" s="425">
        <f t="shared" ca="1" si="4"/>
        <v>46308</v>
      </c>
      <c r="H43" s="426">
        <v>3</v>
      </c>
      <c r="I43" s="427" t="str">
        <f>VLOOKUP(H43,Secteurs!$A$2:$C$4,3)</f>
        <v>Armel SOKAMBA</v>
      </c>
      <c r="J43" s="279">
        <v>0.25</v>
      </c>
      <c r="K43" s="280"/>
      <c r="L43" s="280">
        <v>0.25</v>
      </c>
      <c r="M43" s="280">
        <v>0.25</v>
      </c>
      <c r="N43" s="280"/>
      <c r="O43" s="281">
        <v>0.25</v>
      </c>
      <c r="P43" s="433">
        <f t="shared" si="5"/>
        <v>63</v>
      </c>
      <c r="Q43" s="434">
        <f t="shared" si="5"/>
        <v>0</v>
      </c>
      <c r="R43" s="434">
        <f t="shared" si="5"/>
        <v>63</v>
      </c>
      <c r="S43" s="434">
        <f t="shared" si="5"/>
        <v>63</v>
      </c>
      <c r="T43" s="434">
        <f t="shared" si="5"/>
        <v>0</v>
      </c>
      <c r="U43" s="435">
        <f t="shared" si="9"/>
        <v>63</v>
      </c>
      <c r="V43" s="436">
        <f t="shared" si="13"/>
        <v>252</v>
      </c>
      <c r="W43" s="437"/>
      <c r="X43" s="453">
        <f t="shared" si="2"/>
        <v>0</v>
      </c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60" t="s">
        <v>116</v>
      </c>
      <c r="D44" s="400">
        <v>28</v>
      </c>
      <c r="E44" s="423">
        <f t="shared" si="0"/>
        <v>196</v>
      </c>
      <c r="F44" s="424"/>
      <c r="G44" s="425">
        <f t="shared" ca="1" si="4"/>
        <v>46308</v>
      </c>
      <c r="H44" s="426">
        <v>3</v>
      </c>
      <c r="I44" s="427" t="str">
        <f>VLOOKUP(H44,Secteurs!$A$2:$C$4,3)</f>
        <v>Armel SOKAMBA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433">
        <f t="shared" si="5"/>
        <v>49</v>
      </c>
      <c r="Q44" s="434">
        <f t="shared" si="5"/>
        <v>0</v>
      </c>
      <c r="R44" s="434">
        <f t="shared" si="5"/>
        <v>49</v>
      </c>
      <c r="S44" s="434">
        <f t="shared" si="5"/>
        <v>49</v>
      </c>
      <c r="T44" s="434">
        <f t="shared" si="5"/>
        <v>0</v>
      </c>
      <c r="U44" s="435">
        <f t="shared" si="9"/>
        <v>49</v>
      </c>
      <c r="V44" s="436">
        <f t="shared" si="13"/>
        <v>196</v>
      </c>
      <c r="W44" s="437"/>
      <c r="X44" s="453">
        <f t="shared" si="2"/>
        <v>0</v>
      </c>
      <c r="Y44" s="107"/>
      <c r="Z44" s="94"/>
      <c r="AA44" s="94"/>
      <c r="AB44" s="94"/>
      <c r="AC44" s="94"/>
      <c r="AD44" s="94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57" t="s">
        <v>116</v>
      </c>
      <c r="D45" s="400">
        <v>20</v>
      </c>
      <c r="E45" s="423">
        <f t="shared" si="0"/>
        <v>140</v>
      </c>
      <c r="F45" s="424"/>
      <c r="G45" s="425">
        <f t="shared" ca="1" si="4"/>
        <v>46308</v>
      </c>
      <c r="H45" s="426">
        <v>3</v>
      </c>
      <c r="I45" s="427" t="str">
        <f>VLOOKUP(H45,Secteurs!$A$2:$C$4,3)</f>
        <v>Armel SOKAMBA</v>
      </c>
      <c r="J45" s="279"/>
      <c r="K45" s="280"/>
      <c r="L45" s="280"/>
      <c r="M45" s="280"/>
      <c r="N45" s="280">
        <v>0.5</v>
      </c>
      <c r="O45" s="281">
        <v>0.5</v>
      </c>
      <c r="P45" s="433">
        <f t="shared" si="5"/>
        <v>0</v>
      </c>
      <c r="Q45" s="434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70</v>
      </c>
      <c r="U45" s="435">
        <f t="shared" ref="U45:U76" si="14">+$E45*O45</f>
        <v>70</v>
      </c>
      <c r="V45" s="436">
        <f t="shared" si="13"/>
        <v>140</v>
      </c>
      <c r="W45" s="437"/>
      <c r="X45" s="453">
        <f t="shared" si="2"/>
        <v>0</v>
      </c>
      <c r="Y45" s="107"/>
      <c r="Z45" s="86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57" t="s">
        <v>116</v>
      </c>
      <c r="D46" s="400">
        <v>20</v>
      </c>
      <c r="E46" s="423">
        <f t="shared" si="0"/>
        <v>140</v>
      </c>
      <c r="F46" s="424"/>
      <c r="G46" s="425">
        <f t="shared" ca="1" si="4"/>
        <v>46308</v>
      </c>
      <c r="H46" s="426">
        <v>3</v>
      </c>
      <c r="I46" s="427" t="str">
        <f>VLOOKUP(H46,Secteurs!$A$2:$C$4,3)</f>
        <v>Armel SOKAMBA</v>
      </c>
      <c r="J46" s="279"/>
      <c r="K46" s="280"/>
      <c r="L46" s="280"/>
      <c r="M46" s="280">
        <v>0.25</v>
      </c>
      <c r="N46" s="280">
        <v>0.25</v>
      </c>
      <c r="O46" s="281">
        <v>0.5</v>
      </c>
      <c r="P46" s="433">
        <f t="shared" si="5"/>
        <v>0</v>
      </c>
      <c r="Q46" s="434">
        <f t="shared" si="5"/>
        <v>0</v>
      </c>
      <c r="R46" s="434">
        <f t="shared" si="5"/>
        <v>0</v>
      </c>
      <c r="S46" s="434">
        <f t="shared" si="5"/>
        <v>35</v>
      </c>
      <c r="T46" s="434">
        <f t="shared" si="5"/>
        <v>35</v>
      </c>
      <c r="U46" s="435">
        <f t="shared" si="14"/>
        <v>70</v>
      </c>
      <c r="V46" s="436">
        <f t="shared" si="13"/>
        <v>140</v>
      </c>
      <c r="W46" s="437"/>
      <c r="X46" s="453">
        <f t="shared" si="2"/>
        <v>0</v>
      </c>
      <c r="Y46" s="107"/>
      <c r="Z46" s="86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57" t="s">
        <v>36</v>
      </c>
      <c r="D47" s="400">
        <v>14</v>
      </c>
      <c r="E47" s="423">
        <f t="shared" si="0"/>
        <v>98</v>
      </c>
      <c r="F47" s="424"/>
      <c r="G47" s="425">
        <f t="shared" ca="1" si="4"/>
        <v>46308</v>
      </c>
      <c r="H47" s="426">
        <v>1</v>
      </c>
      <c r="I47" s="427" t="str">
        <f>VLOOKUP(H47,Secteurs!$A$2:$C$4,3)</f>
        <v>Alexis MABOUNDA</v>
      </c>
      <c r="J47" s="279">
        <v>0.5</v>
      </c>
      <c r="K47" s="280"/>
      <c r="L47" s="280">
        <v>0.25</v>
      </c>
      <c r="M47" s="280">
        <v>0.25</v>
      </c>
      <c r="N47" s="280"/>
      <c r="O47" s="281"/>
      <c r="P47" s="433">
        <f t="shared" si="5"/>
        <v>49</v>
      </c>
      <c r="Q47" s="434">
        <f t="shared" si="5"/>
        <v>0</v>
      </c>
      <c r="R47" s="434">
        <f t="shared" si="5"/>
        <v>24.5</v>
      </c>
      <c r="S47" s="434">
        <f t="shared" si="5"/>
        <v>24.5</v>
      </c>
      <c r="T47" s="434">
        <f t="shared" si="5"/>
        <v>0</v>
      </c>
      <c r="U47" s="435">
        <f t="shared" si="14"/>
        <v>0</v>
      </c>
      <c r="V47" s="436">
        <f t="shared" si="13"/>
        <v>98</v>
      </c>
      <c r="W47" s="437"/>
      <c r="X47" s="453">
        <f t="shared" si="2"/>
        <v>0</v>
      </c>
      <c r="Y47" s="107"/>
      <c r="Z47" s="86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57" t="s">
        <v>36</v>
      </c>
      <c r="D48" s="400">
        <v>12</v>
      </c>
      <c r="E48" s="423">
        <f t="shared" si="0"/>
        <v>84</v>
      </c>
      <c r="F48" s="424"/>
      <c r="G48" s="425">
        <f t="shared" ca="1" si="4"/>
        <v>46308</v>
      </c>
      <c r="H48" s="426">
        <v>1</v>
      </c>
      <c r="I48" s="427" t="str">
        <f>VLOOKUP(H48,Secteurs!$A$2:$C$4,3)</f>
        <v>Alexis MABOUNDA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433">
        <f t="shared" si="5"/>
        <v>42</v>
      </c>
      <c r="Q48" s="434">
        <f t="shared" si="5"/>
        <v>0</v>
      </c>
      <c r="R48" s="434">
        <f t="shared" si="5"/>
        <v>21</v>
      </c>
      <c r="S48" s="434">
        <f t="shared" si="5"/>
        <v>21</v>
      </c>
      <c r="T48" s="434">
        <f t="shared" si="5"/>
        <v>0</v>
      </c>
      <c r="U48" s="435">
        <f t="shared" si="14"/>
        <v>0</v>
      </c>
      <c r="V48" s="436">
        <f t="shared" si="13"/>
        <v>84</v>
      </c>
      <c r="W48" s="437"/>
      <c r="X48" s="453">
        <f t="shared" si="2"/>
        <v>0</v>
      </c>
      <c r="Y48" s="107"/>
      <c r="Z48" s="86"/>
      <c r="AA48" s="107"/>
      <c r="AB48" s="107"/>
      <c r="AC48" s="107"/>
      <c r="AD48" s="107"/>
      <c r="AE48" s="107"/>
      <c r="AF48" s="107"/>
      <c r="AG48" s="107"/>
    </row>
    <row r="49" spans="1:33" ht="18.75">
      <c r="A49" s="422">
        <f t="shared" si="3"/>
        <v>1</v>
      </c>
      <c r="B49" s="207" t="s">
        <v>127</v>
      </c>
      <c r="C49" s="157" t="s">
        <v>36</v>
      </c>
      <c r="D49" s="400">
        <v>14</v>
      </c>
      <c r="E49" s="423">
        <f t="shared" si="0"/>
        <v>98</v>
      </c>
      <c r="F49" s="424"/>
      <c r="G49" s="425">
        <f t="shared" ca="1" si="4"/>
        <v>46308</v>
      </c>
      <c r="H49" s="426">
        <v>1</v>
      </c>
      <c r="I49" s="427" t="str">
        <f>VLOOKUP(H49,Secteurs!$A$2:$C$4,3)</f>
        <v>Alexis MABOUNDA</v>
      </c>
      <c r="J49" s="279">
        <v>0.25</v>
      </c>
      <c r="K49" s="280"/>
      <c r="L49" s="280"/>
      <c r="M49" s="280"/>
      <c r="N49" s="280">
        <v>0.25</v>
      </c>
      <c r="O49" s="281">
        <v>0.5</v>
      </c>
      <c r="P49" s="433">
        <f t="shared" si="5"/>
        <v>24.5</v>
      </c>
      <c r="Q49" s="434">
        <f t="shared" si="5"/>
        <v>0</v>
      </c>
      <c r="R49" s="434">
        <f t="shared" si="5"/>
        <v>0</v>
      </c>
      <c r="S49" s="434">
        <f t="shared" si="5"/>
        <v>0</v>
      </c>
      <c r="T49" s="434">
        <f t="shared" si="5"/>
        <v>24.5</v>
      </c>
      <c r="U49" s="435">
        <f t="shared" si="14"/>
        <v>49</v>
      </c>
      <c r="V49" s="436">
        <f t="shared" si="13"/>
        <v>98</v>
      </c>
      <c r="W49" s="437"/>
      <c r="X49" s="453">
        <f t="shared" si="2"/>
        <v>0</v>
      </c>
      <c r="Y49" s="107"/>
      <c r="Z49" s="86"/>
      <c r="AA49" s="107"/>
      <c r="AB49" s="107"/>
      <c r="AC49" s="107"/>
      <c r="AD49" s="107"/>
      <c r="AE49" s="107"/>
      <c r="AF49" s="107"/>
      <c r="AG49" s="107"/>
    </row>
    <row r="50" spans="1:33" ht="18.75">
      <c r="A50" s="422">
        <f t="shared" si="3"/>
        <v>1</v>
      </c>
      <c r="B50" s="207" t="s">
        <v>128</v>
      </c>
      <c r="C50" s="157" t="s">
        <v>36</v>
      </c>
      <c r="D50" s="400">
        <v>10</v>
      </c>
      <c r="E50" s="423">
        <f t="shared" si="0"/>
        <v>70</v>
      </c>
      <c r="F50" s="424"/>
      <c r="G50" s="425">
        <f t="shared" ca="1" si="4"/>
        <v>46308</v>
      </c>
      <c r="H50" s="426">
        <v>3</v>
      </c>
      <c r="I50" s="427" t="str">
        <f>VLOOKUP(H50,Secteurs!$A$2:$C$4,3)</f>
        <v>Armel SOKAMBA</v>
      </c>
      <c r="J50" s="279">
        <v>0.5</v>
      </c>
      <c r="K50" s="280"/>
      <c r="L50" s="280">
        <v>0.5</v>
      </c>
      <c r="M50" s="280"/>
      <c r="N50" s="280"/>
      <c r="O50" s="281"/>
      <c r="P50" s="433">
        <f t="shared" si="5"/>
        <v>35</v>
      </c>
      <c r="Q50" s="434">
        <f t="shared" si="5"/>
        <v>0</v>
      </c>
      <c r="R50" s="434">
        <f t="shared" si="5"/>
        <v>35</v>
      </c>
      <c r="S50" s="434">
        <f t="shared" si="5"/>
        <v>0</v>
      </c>
      <c r="T50" s="434">
        <f t="shared" si="5"/>
        <v>0</v>
      </c>
      <c r="U50" s="435">
        <f t="shared" si="14"/>
        <v>0</v>
      </c>
      <c r="V50" s="436">
        <f t="shared" si="13"/>
        <v>70</v>
      </c>
      <c r="W50" s="437"/>
      <c r="X50" s="453">
        <f t="shared" si="2"/>
        <v>0</v>
      </c>
      <c r="Y50" s="107"/>
      <c r="Z50" s="87"/>
      <c r="AA50" s="107"/>
      <c r="AB50" s="324"/>
      <c r="AC50" s="324"/>
      <c r="AD50" s="107"/>
      <c r="AE50" s="107"/>
      <c r="AF50" s="107"/>
      <c r="AG50" s="107"/>
    </row>
    <row r="51" spans="1:33" ht="21">
      <c r="A51" s="422">
        <f t="shared" si="3"/>
        <v>1</v>
      </c>
      <c r="B51" s="207" t="s">
        <v>130</v>
      </c>
      <c r="C51" s="157" t="s">
        <v>36</v>
      </c>
      <c r="D51" s="400">
        <v>20</v>
      </c>
      <c r="E51" s="423">
        <f t="shared" si="0"/>
        <v>140</v>
      </c>
      <c r="F51" s="424"/>
      <c r="G51" s="425">
        <f t="shared" ca="1" si="4"/>
        <v>46308</v>
      </c>
      <c r="H51" s="426">
        <v>2</v>
      </c>
      <c r="I51" s="427" t="str">
        <f>VLOOKUP(H51,Secteurs!$A$2:$C$4,3)</f>
        <v>Félix OVOURA</v>
      </c>
      <c r="J51" s="279">
        <v>0.5</v>
      </c>
      <c r="K51" s="280"/>
      <c r="L51" s="280">
        <v>0.5</v>
      </c>
      <c r="M51" s="280"/>
      <c r="N51" s="280"/>
      <c r="O51" s="281"/>
      <c r="P51" s="433">
        <f t="shared" si="5"/>
        <v>70</v>
      </c>
      <c r="Q51" s="434">
        <f t="shared" si="5"/>
        <v>0</v>
      </c>
      <c r="R51" s="434">
        <f t="shared" si="5"/>
        <v>70</v>
      </c>
      <c r="S51" s="434">
        <f t="shared" si="5"/>
        <v>0</v>
      </c>
      <c r="T51" s="434">
        <f t="shared" si="5"/>
        <v>0</v>
      </c>
      <c r="U51" s="435">
        <f t="shared" si="14"/>
        <v>0</v>
      </c>
      <c r="V51" s="436">
        <f t="shared" si="13"/>
        <v>140</v>
      </c>
      <c r="W51" s="437"/>
      <c r="X51" s="453">
        <f t="shared" si="2"/>
        <v>0</v>
      </c>
      <c r="Y51" s="107"/>
      <c r="Z51" s="86"/>
      <c r="AA51" s="107"/>
      <c r="AB51" s="107"/>
      <c r="AC51" s="107"/>
      <c r="AD51" s="324"/>
      <c r="AE51" s="325"/>
      <c r="AF51" s="325"/>
      <c r="AG51" s="325"/>
    </row>
    <row r="52" spans="1:33" ht="21">
      <c r="A52" s="422">
        <f t="shared" si="3"/>
        <v>1</v>
      </c>
      <c r="B52" s="207" t="s">
        <v>131</v>
      </c>
      <c r="C52" s="157" t="s">
        <v>36</v>
      </c>
      <c r="D52" s="400">
        <v>18</v>
      </c>
      <c r="E52" s="423">
        <f t="shared" si="0"/>
        <v>126</v>
      </c>
      <c r="F52" s="424"/>
      <c r="G52" s="425">
        <f t="shared" ca="1" si="4"/>
        <v>46308</v>
      </c>
      <c r="H52" s="426">
        <v>2</v>
      </c>
      <c r="I52" s="427" t="str">
        <f>VLOOKUP(H52,Secteurs!$A$2:$C$4,3)</f>
        <v>Félix OVOURA</v>
      </c>
      <c r="J52" s="279"/>
      <c r="K52" s="280"/>
      <c r="L52" s="280"/>
      <c r="M52" s="280"/>
      <c r="N52" s="280"/>
      <c r="O52" s="281">
        <v>1</v>
      </c>
      <c r="P52" s="433">
        <f t="shared" si="5"/>
        <v>0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14"/>
        <v>126</v>
      </c>
      <c r="V52" s="436">
        <f t="shared" si="13"/>
        <v>126</v>
      </c>
      <c r="W52" s="437"/>
      <c r="X52" s="453">
        <f t="shared" si="2"/>
        <v>0</v>
      </c>
      <c r="Y52" s="107"/>
      <c r="Z52" s="86"/>
      <c r="AA52" s="107"/>
      <c r="AB52" s="107"/>
      <c r="AC52" s="107"/>
      <c r="AD52" s="107"/>
      <c r="AE52" s="325"/>
      <c r="AF52" s="325"/>
      <c r="AG52" s="107"/>
    </row>
    <row r="53" spans="1:33" ht="18.75">
      <c r="A53" s="422">
        <f t="shared" si="3"/>
        <v>1</v>
      </c>
      <c r="B53" s="207" t="s">
        <v>132</v>
      </c>
      <c r="C53" s="157" t="s">
        <v>36</v>
      </c>
      <c r="D53" s="400">
        <v>16</v>
      </c>
      <c r="E53" s="423">
        <f t="shared" si="0"/>
        <v>112</v>
      </c>
      <c r="F53" s="424"/>
      <c r="G53" s="425">
        <f t="shared" ca="1" si="4"/>
        <v>46308</v>
      </c>
      <c r="H53" s="426">
        <v>2</v>
      </c>
      <c r="I53" s="427" t="str">
        <f>VLOOKUP(H53,Secteurs!$A$2:$C$4,3)</f>
        <v>Félix OVOURA</v>
      </c>
      <c r="J53" s="279"/>
      <c r="K53" s="280"/>
      <c r="L53" s="280">
        <v>0.5</v>
      </c>
      <c r="M53" s="280"/>
      <c r="N53" s="280">
        <v>0.25</v>
      </c>
      <c r="O53" s="281">
        <v>0.25</v>
      </c>
      <c r="P53" s="433">
        <f t="shared" si="5"/>
        <v>0</v>
      </c>
      <c r="Q53" s="434">
        <f t="shared" si="5"/>
        <v>0</v>
      </c>
      <c r="R53" s="434">
        <f t="shared" si="5"/>
        <v>56</v>
      </c>
      <c r="S53" s="434">
        <f t="shared" si="5"/>
        <v>0</v>
      </c>
      <c r="T53" s="434">
        <f t="shared" si="5"/>
        <v>28</v>
      </c>
      <c r="U53" s="435">
        <f t="shared" si="14"/>
        <v>28</v>
      </c>
      <c r="V53" s="436">
        <f t="shared" si="13"/>
        <v>112</v>
      </c>
      <c r="W53" s="437"/>
      <c r="X53" s="453">
        <f t="shared" si="2"/>
        <v>0</v>
      </c>
      <c r="Y53" s="107"/>
      <c r="Z53" s="86"/>
      <c r="AA53" s="107"/>
      <c r="AB53" s="86"/>
      <c r="AC53" s="86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57" t="s">
        <v>36</v>
      </c>
      <c r="D54" s="400">
        <v>24</v>
      </c>
      <c r="E54" s="423">
        <f t="shared" si="0"/>
        <v>168</v>
      </c>
      <c r="F54" s="424"/>
      <c r="G54" s="425">
        <f t="shared" ca="1" si="4"/>
        <v>46308</v>
      </c>
      <c r="H54" s="426">
        <v>1</v>
      </c>
      <c r="I54" s="427" t="str">
        <f>VLOOKUP(H54,Secteurs!$A$2:$C$4,3)</f>
        <v>Alexis MABOUNDA</v>
      </c>
      <c r="J54" s="279"/>
      <c r="K54" s="280"/>
      <c r="L54" s="280"/>
      <c r="M54" s="280">
        <v>0.5</v>
      </c>
      <c r="N54" s="280"/>
      <c r="O54" s="281">
        <v>0.5</v>
      </c>
      <c r="P54" s="433">
        <f t="shared" si="5"/>
        <v>0</v>
      </c>
      <c r="Q54" s="434">
        <f t="shared" si="5"/>
        <v>0</v>
      </c>
      <c r="R54" s="434">
        <f t="shared" si="5"/>
        <v>0</v>
      </c>
      <c r="S54" s="434">
        <f t="shared" si="5"/>
        <v>84</v>
      </c>
      <c r="T54" s="434">
        <f t="shared" si="5"/>
        <v>0</v>
      </c>
      <c r="U54" s="435">
        <f t="shared" si="14"/>
        <v>84</v>
      </c>
      <c r="V54" s="436">
        <f t="shared" si="13"/>
        <v>168</v>
      </c>
      <c r="W54" s="437"/>
      <c r="X54" s="453">
        <f t="shared" si="2"/>
        <v>0</v>
      </c>
      <c r="Y54" s="107"/>
      <c r="Z54" s="86"/>
      <c r="AA54" s="107"/>
      <c r="AB54" s="107"/>
      <c r="AC54" s="107"/>
      <c r="AD54" s="86"/>
      <c r="AE54" s="107"/>
      <c r="AF54" s="107"/>
      <c r="AG54" s="107"/>
    </row>
    <row r="55" spans="1:33" ht="18.75">
      <c r="A55" s="422">
        <f t="shared" si="3"/>
        <v>1</v>
      </c>
      <c r="B55" s="207" t="s">
        <v>298</v>
      </c>
      <c r="C55" s="157" t="s">
        <v>116</v>
      </c>
      <c r="D55" s="400">
        <v>42</v>
      </c>
      <c r="E55" s="423">
        <f t="shared" si="0"/>
        <v>294</v>
      </c>
      <c r="F55" s="424"/>
      <c r="G55" s="425">
        <f t="shared" ca="1" si="4"/>
        <v>46308</v>
      </c>
      <c r="H55" s="426">
        <v>1</v>
      </c>
      <c r="I55" s="427" t="str">
        <f>VLOOKUP(H55,Secteurs!$A$2:$C$4,3)</f>
        <v>Alexis MABOUNDA</v>
      </c>
      <c r="J55" s="279"/>
      <c r="K55" s="280">
        <v>0.5</v>
      </c>
      <c r="L55" s="280"/>
      <c r="M55" s="280"/>
      <c r="N55" s="280">
        <v>0.5</v>
      </c>
      <c r="O55" s="281"/>
      <c r="P55" s="433">
        <f t="shared" si="5"/>
        <v>0</v>
      </c>
      <c r="Q55" s="434">
        <f t="shared" si="5"/>
        <v>147</v>
      </c>
      <c r="R55" s="434">
        <f t="shared" si="5"/>
        <v>0</v>
      </c>
      <c r="S55" s="434">
        <f t="shared" si="5"/>
        <v>0</v>
      </c>
      <c r="T55" s="434">
        <f t="shared" si="5"/>
        <v>147</v>
      </c>
      <c r="U55" s="435">
        <f t="shared" si="14"/>
        <v>0</v>
      </c>
      <c r="V55" s="436">
        <f t="shared" si="13"/>
        <v>294</v>
      </c>
      <c r="W55" s="437"/>
      <c r="X55" s="453">
        <f t="shared" si="2"/>
        <v>0</v>
      </c>
      <c r="Y55" s="107"/>
      <c r="Z55" s="86"/>
      <c r="AA55" s="107"/>
      <c r="AB55" s="107"/>
      <c r="AC55" s="107"/>
      <c r="AD55" s="86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116</v>
      </c>
      <c r="D56" s="400">
        <v>52</v>
      </c>
      <c r="E56" s="423">
        <f t="shared" si="0"/>
        <v>364</v>
      </c>
      <c r="F56" s="424"/>
      <c r="G56" s="425">
        <f t="shared" ca="1" si="4"/>
        <v>46308</v>
      </c>
      <c r="H56" s="426">
        <v>1</v>
      </c>
      <c r="I56" s="427" t="str">
        <f>VLOOKUP(H56,Secteurs!$A$2:$C$4,3)</f>
        <v>Alexis MABOUNDA</v>
      </c>
      <c r="J56" s="279">
        <v>0.5</v>
      </c>
      <c r="K56" s="280"/>
      <c r="L56" s="280"/>
      <c r="M56" s="280"/>
      <c r="N56" s="280"/>
      <c r="O56" s="281">
        <v>0.5</v>
      </c>
      <c r="P56" s="433">
        <f t="shared" si="5"/>
        <v>182</v>
      </c>
      <c r="Q56" s="434">
        <f t="shared" si="5"/>
        <v>0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5">
        <f t="shared" si="14"/>
        <v>182</v>
      </c>
      <c r="V56" s="436">
        <f t="shared" si="13"/>
        <v>364</v>
      </c>
      <c r="W56" s="437"/>
      <c r="X56" s="453">
        <f t="shared" si="2"/>
        <v>0</v>
      </c>
      <c r="Y56" s="107"/>
      <c r="Z56" s="86"/>
      <c r="AA56" s="876"/>
      <c r="AB56" s="876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/>
      <c r="G57" s="425">
        <f t="shared" ca="1" si="4"/>
        <v>46308</v>
      </c>
      <c r="H57" s="426">
        <v>3</v>
      </c>
      <c r="I57" s="427" t="str">
        <f>VLOOKUP(H57,Secteurs!$A$2:$C$4,3)</f>
        <v>Armel SOKAMBA</v>
      </c>
      <c r="J57" s="279">
        <v>0.5</v>
      </c>
      <c r="K57" s="280"/>
      <c r="L57" s="280"/>
      <c r="M57" s="280"/>
      <c r="N57" s="280"/>
      <c r="O57" s="281">
        <v>0.5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5">
        <f t="shared" si="14"/>
        <v>98</v>
      </c>
      <c r="V57" s="436">
        <f t="shared" si="13"/>
        <v>196</v>
      </c>
      <c r="W57" s="437"/>
      <c r="X57" s="453">
        <f t="shared" si="2"/>
        <v>0</v>
      </c>
      <c r="Y57" s="107"/>
      <c r="Z57" s="86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116</v>
      </c>
      <c r="D58" s="400">
        <v>22</v>
      </c>
      <c r="E58" s="423">
        <f t="shared" si="0"/>
        <v>154</v>
      </c>
      <c r="F58" s="424"/>
      <c r="G58" s="425">
        <f t="shared" ca="1" si="4"/>
        <v>46308</v>
      </c>
      <c r="H58" s="426">
        <v>1</v>
      </c>
      <c r="I58" s="427" t="str">
        <f>VLOOKUP(H58,Secteurs!$A$2:$C$4,3)</f>
        <v>Alexis MABOUNDA</v>
      </c>
      <c r="J58" s="279">
        <v>0.5</v>
      </c>
      <c r="K58" s="280"/>
      <c r="L58" s="280">
        <v>0.5</v>
      </c>
      <c r="M58" s="280"/>
      <c r="N58" s="280"/>
      <c r="O58" s="281"/>
      <c r="P58" s="433">
        <f t="shared" ref="P58:T99" si="15">+$E58*J58</f>
        <v>77</v>
      </c>
      <c r="Q58" s="434">
        <f t="shared" si="15"/>
        <v>0</v>
      </c>
      <c r="R58" s="434">
        <f t="shared" si="15"/>
        <v>77</v>
      </c>
      <c r="S58" s="434">
        <f t="shared" si="15"/>
        <v>0</v>
      </c>
      <c r="T58" s="434">
        <f t="shared" si="15"/>
        <v>0</v>
      </c>
      <c r="U58" s="435">
        <f t="shared" si="14"/>
        <v>0</v>
      </c>
      <c r="V58" s="436">
        <f t="shared" si="13"/>
        <v>154</v>
      </c>
      <c r="W58" s="437"/>
      <c r="X58" s="453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116</v>
      </c>
      <c r="D59" s="400">
        <v>20</v>
      </c>
      <c r="E59" s="423">
        <f t="shared" si="0"/>
        <v>140</v>
      </c>
      <c r="F59" s="424"/>
      <c r="G59" s="425">
        <f t="shared" ca="1" si="4"/>
        <v>46308</v>
      </c>
      <c r="H59" s="426">
        <v>1</v>
      </c>
      <c r="I59" s="427" t="str">
        <f>VLOOKUP(H59,Secteurs!$A$2:$C$4,3)</f>
        <v>Alexis MABOUNDA</v>
      </c>
      <c r="J59" s="279"/>
      <c r="K59" s="280"/>
      <c r="L59" s="280">
        <v>0.5</v>
      </c>
      <c r="M59" s="280">
        <v>0.25</v>
      </c>
      <c r="N59" s="280"/>
      <c r="O59" s="281">
        <v>0.25</v>
      </c>
      <c r="P59" s="433">
        <f t="shared" si="15"/>
        <v>0</v>
      </c>
      <c r="Q59" s="434">
        <f t="shared" si="15"/>
        <v>0</v>
      </c>
      <c r="R59" s="434">
        <f t="shared" si="15"/>
        <v>70</v>
      </c>
      <c r="S59" s="434">
        <f t="shared" si="15"/>
        <v>35</v>
      </c>
      <c r="T59" s="434">
        <f t="shared" si="15"/>
        <v>0</v>
      </c>
      <c r="U59" s="435">
        <f t="shared" si="14"/>
        <v>35</v>
      </c>
      <c r="V59" s="436">
        <f t="shared" si="13"/>
        <v>140</v>
      </c>
      <c r="W59" s="437"/>
      <c r="X59" s="453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116</v>
      </c>
      <c r="D60" s="400">
        <v>28</v>
      </c>
      <c r="E60" s="423">
        <f t="shared" si="0"/>
        <v>196</v>
      </c>
      <c r="F60" s="424"/>
      <c r="G60" s="425">
        <f t="shared" ca="1" si="4"/>
        <v>46308</v>
      </c>
      <c r="H60" s="426">
        <v>1</v>
      </c>
      <c r="I60" s="427" t="str">
        <f>VLOOKUP(H60,Secteurs!$A$2:$C$4,3)</f>
        <v>Alexis MABOUNDA</v>
      </c>
      <c r="J60" s="279">
        <v>0.5</v>
      </c>
      <c r="K60" s="280"/>
      <c r="L60" s="280">
        <v>0.5</v>
      </c>
      <c r="M60" s="280"/>
      <c r="N60" s="280"/>
      <c r="O60" s="281"/>
      <c r="P60" s="433">
        <f t="shared" si="15"/>
        <v>98</v>
      </c>
      <c r="Q60" s="434">
        <f t="shared" si="15"/>
        <v>0</v>
      </c>
      <c r="R60" s="434">
        <f t="shared" si="15"/>
        <v>98</v>
      </c>
      <c r="S60" s="434">
        <f t="shared" si="15"/>
        <v>0</v>
      </c>
      <c r="T60" s="434">
        <f t="shared" si="15"/>
        <v>0</v>
      </c>
      <c r="U60" s="435">
        <f t="shared" si="14"/>
        <v>0</v>
      </c>
      <c r="V60" s="436">
        <f t="shared" ref="V60:V76" si="16">SUM(P60:U60)</f>
        <v>196</v>
      </c>
      <c r="W60" s="437"/>
      <c r="X60" s="453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20</v>
      </c>
      <c r="E61" s="423">
        <f t="shared" si="0"/>
        <v>140</v>
      </c>
      <c r="F61" s="424"/>
      <c r="G61" s="425">
        <f t="shared" ca="1" si="4"/>
        <v>46308</v>
      </c>
      <c r="H61" s="426">
        <v>1</v>
      </c>
      <c r="I61" s="427" t="str">
        <f>VLOOKUP(H61,Secteurs!$A$2:$C$4,3)</f>
        <v>Alexis MABOUNDA</v>
      </c>
      <c r="J61" s="279">
        <v>0.5</v>
      </c>
      <c r="K61" s="280"/>
      <c r="L61" s="280"/>
      <c r="M61" s="280"/>
      <c r="N61" s="280">
        <v>0.25</v>
      </c>
      <c r="O61" s="281">
        <v>0.25</v>
      </c>
      <c r="P61" s="433">
        <f t="shared" si="15"/>
        <v>70</v>
      </c>
      <c r="Q61" s="434">
        <f t="shared" si="15"/>
        <v>0</v>
      </c>
      <c r="R61" s="434">
        <f t="shared" si="15"/>
        <v>0</v>
      </c>
      <c r="S61" s="434">
        <f t="shared" si="15"/>
        <v>0</v>
      </c>
      <c r="T61" s="434">
        <f t="shared" ref="T61:T67" si="17">+$E61*N61</f>
        <v>35</v>
      </c>
      <c r="U61" s="435">
        <f t="shared" si="14"/>
        <v>35</v>
      </c>
      <c r="V61" s="436">
        <f t="shared" si="16"/>
        <v>140</v>
      </c>
      <c r="W61" s="437"/>
      <c r="X61" s="453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57" t="s">
        <v>116</v>
      </c>
      <c r="D62" s="400">
        <v>30</v>
      </c>
      <c r="E62" s="423">
        <f t="shared" si="0"/>
        <v>210</v>
      </c>
      <c r="F62" s="424"/>
      <c r="G62" s="425">
        <f t="shared" ca="1" si="4"/>
        <v>46308</v>
      </c>
      <c r="H62" s="426">
        <v>1</v>
      </c>
      <c r="I62" s="427" t="str">
        <f>VLOOKUP(H62,Secteurs!$A$2:$C$4,3)</f>
        <v>Alexis MABOUNDA</v>
      </c>
      <c r="J62" s="279">
        <v>0.5</v>
      </c>
      <c r="K62" s="280"/>
      <c r="L62" s="280"/>
      <c r="M62" s="280"/>
      <c r="N62" s="280"/>
      <c r="O62" s="281">
        <v>0.5</v>
      </c>
      <c r="P62" s="433">
        <f t="shared" si="15"/>
        <v>105</v>
      </c>
      <c r="Q62" s="434">
        <f t="shared" si="15"/>
        <v>0</v>
      </c>
      <c r="R62" s="434">
        <f t="shared" si="15"/>
        <v>0</v>
      </c>
      <c r="S62" s="434">
        <f t="shared" si="15"/>
        <v>0</v>
      </c>
      <c r="T62" s="434">
        <f t="shared" si="17"/>
        <v>0</v>
      </c>
      <c r="U62" s="435">
        <f t="shared" si="14"/>
        <v>105</v>
      </c>
      <c r="V62" s="436">
        <f t="shared" si="16"/>
        <v>210</v>
      </c>
      <c r="W62" s="437"/>
      <c r="X62" s="453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57" t="s">
        <v>116</v>
      </c>
      <c r="D63" s="400">
        <v>10</v>
      </c>
      <c r="E63" s="423">
        <f t="shared" si="0"/>
        <v>70</v>
      </c>
      <c r="F63" s="424"/>
      <c r="G63" s="425">
        <f t="shared" ca="1" si="4"/>
        <v>46308</v>
      </c>
      <c r="H63" s="426">
        <v>1</v>
      </c>
      <c r="I63" s="427" t="str">
        <f>VLOOKUP(H63,Secteurs!$A$2:$C$4,3)</f>
        <v>Alexis MABOUNDA</v>
      </c>
      <c r="J63" s="279"/>
      <c r="K63" s="280"/>
      <c r="L63" s="280">
        <v>0.25</v>
      </c>
      <c r="M63" s="280">
        <v>0.25</v>
      </c>
      <c r="N63" s="280"/>
      <c r="O63" s="281">
        <v>0.5</v>
      </c>
      <c r="P63" s="433">
        <f t="shared" si="15"/>
        <v>0</v>
      </c>
      <c r="Q63" s="434">
        <f t="shared" si="15"/>
        <v>0</v>
      </c>
      <c r="R63" s="434">
        <f t="shared" si="15"/>
        <v>17.5</v>
      </c>
      <c r="S63" s="434">
        <f t="shared" si="15"/>
        <v>17.5</v>
      </c>
      <c r="T63" s="434">
        <f t="shared" si="17"/>
        <v>0</v>
      </c>
      <c r="U63" s="435">
        <f t="shared" si="14"/>
        <v>35</v>
      </c>
      <c r="V63" s="436">
        <f t="shared" si="16"/>
        <v>70</v>
      </c>
      <c r="W63" s="437"/>
      <c r="X63" s="453">
        <f t="shared" si="2"/>
        <v>0</v>
      </c>
      <c r="Y63" s="107"/>
      <c r="Z63" s="107"/>
      <c r="AA63" s="107"/>
      <c r="AB63" s="107"/>
      <c r="AC63" s="107"/>
      <c r="AD63" s="107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/>
      <c r="G64" s="425">
        <f t="shared" ca="1" si="4"/>
        <v>46308</v>
      </c>
      <c r="H64" s="426">
        <v>2</v>
      </c>
      <c r="I64" s="427" t="str">
        <f>VLOOKUP(H64,Secteurs!$A$2:$C$4,3)</f>
        <v>Félix OVOURA</v>
      </c>
      <c r="J64" s="279">
        <v>0.5</v>
      </c>
      <c r="K64" s="280"/>
      <c r="L64" s="280">
        <v>0.25</v>
      </c>
      <c r="M64" s="280"/>
      <c r="N64" s="280"/>
      <c r="O64" s="281">
        <v>0.25</v>
      </c>
      <c r="P64" s="433">
        <f t="shared" si="15"/>
        <v>70</v>
      </c>
      <c r="Q64" s="434">
        <f t="shared" si="15"/>
        <v>0</v>
      </c>
      <c r="R64" s="434">
        <f t="shared" si="15"/>
        <v>35</v>
      </c>
      <c r="S64" s="434">
        <f t="shared" si="15"/>
        <v>0</v>
      </c>
      <c r="T64" s="434">
        <f t="shared" si="17"/>
        <v>0</v>
      </c>
      <c r="U64" s="435">
        <f t="shared" si="14"/>
        <v>35</v>
      </c>
      <c r="V64" s="436">
        <f t="shared" si="16"/>
        <v>140</v>
      </c>
      <c r="W64" s="437"/>
      <c r="X64" s="453">
        <f t="shared" si="2"/>
        <v>0</v>
      </c>
      <c r="Y64" s="107"/>
      <c r="Z64" s="107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299</v>
      </c>
      <c r="C65" s="157" t="s">
        <v>116</v>
      </c>
      <c r="D65" s="400">
        <v>28</v>
      </c>
      <c r="E65" s="423">
        <f t="shared" si="0"/>
        <v>196</v>
      </c>
      <c r="F65" s="424"/>
      <c r="G65" s="425">
        <f t="shared" ca="1" si="4"/>
        <v>46308</v>
      </c>
      <c r="H65" s="426">
        <v>2</v>
      </c>
      <c r="I65" s="427" t="str">
        <f>VLOOKUP(H65,Secteurs!$A$2:$C$4,3)</f>
        <v>Félix OVOURA</v>
      </c>
      <c r="J65" s="279"/>
      <c r="K65" s="280"/>
      <c r="L65" s="280"/>
      <c r="M65" s="280">
        <v>0.25</v>
      </c>
      <c r="N65" s="280">
        <v>0.25</v>
      </c>
      <c r="O65" s="281">
        <v>0.5</v>
      </c>
      <c r="P65" s="433">
        <f t="shared" si="15"/>
        <v>0</v>
      </c>
      <c r="Q65" s="434">
        <f t="shared" si="15"/>
        <v>0</v>
      </c>
      <c r="R65" s="434">
        <f t="shared" si="15"/>
        <v>0</v>
      </c>
      <c r="S65" s="434">
        <f t="shared" si="15"/>
        <v>49</v>
      </c>
      <c r="T65" s="434">
        <f t="shared" si="17"/>
        <v>49</v>
      </c>
      <c r="U65" s="435">
        <f t="shared" si="14"/>
        <v>98</v>
      </c>
      <c r="V65" s="436">
        <f t="shared" si="16"/>
        <v>196</v>
      </c>
      <c r="W65" s="437"/>
      <c r="X65" s="453">
        <f t="shared" si="2"/>
        <v>0</v>
      </c>
      <c r="Y65" s="107"/>
      <c r="Z65" s="107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300</v>
      </c>
      <c r="C66" s="157" t="s">
        <v>116</v>
      </c>
      <c r="D66" s="400">
        <v>22</v>
      </c>
      <c r="E66" s="423">
        <f t="shared" ref="E66:E126" si="18">D66*7</f>
        <v>154</v>
      </c>
      <c r="F66" s="424"/>
      <c r="G66" s="425">
        <f t="shared" ca="1" si="4"/>
        <v>46308</v>
      </c>
      <c r="H66" s="426">
        <v>1</v>
      </c>
      <c r="I66" s="427" t="str">
        <f>VLOOKUP(H66,Secteurs!$A$2:$C$4,3)</f>
        <v>Alexis MABOUNDA</v>
      </c>
      <c r="J66" s="279"/>
      <c r="K66" s="280"/>
      <c r="L66" s="280">
        <v>0.25</v>
      </c>
      <c r="M66" s="280">
        <v>0.25</v>
      </c>
      <c r="N66" s="280">
        <v>0.5</v>
      </c>
      <c r="O66" s="281"/>
      <c r="P66" s="433">
        <f t="shared" si="15"/>
        <v>0</v>
      </c>
      <c r="Q66" s="434">
        <f t="shared" si="15"/>
        <v>0</v>
      </c>
      <c r="R66" s="434">
        <f t="shared" si="15"/>
        <v>38.5</v>
      </c>
      <c r="S66" s="434">
        <f t="shared" si="15"/>
        <v>38.5</v>
      </c>
      <c r="T66" s="434">
        <f t="shared" si="17"/>
        <v>77</v>
      </c>
      <c r="U66" s="435">
        <f t="shared" si="14"/>
        <v>0</v>
      </c>
      <c r="V66" s="436">
        <f t="shared" si="16"/>
        <v>154</v>
      </c>
      <c r="W66" s="437"/>
      <c r="X66" s="453">
        <f t="shared" ref="X66:X126" si="19">+V66-E66</f>
        <v>0</v>
      </c>
      <c r="Y66" s="107"/>
      <c r="Z66" s="107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ref="A67:A127" si="20">+IF(D67&gt;0,1,0)</f>
        <v>1</v>
      </c>
      <c r="B67" s="207" t="s">
        <v>152</v>
      </c>
      <c r="C67" s="157" t="s">
        <v>116</v>
      </c>
      <c r="D67" s="400">
        <v>26</v>
      </c>
      <c r="E67" s="423">
        <f t="shared" si="18"/>
        <v>182</v>
      </c>
      <c r="F67" s="424"/>
      <c r="G67" s="425">
        <f t="shared" ref="G67:G127" ca="1" si="21">+IF(A67=1,(+TODAY())-F67,"Sans objet")</f>
        <v>46308</v>
      </c>
      <c r="H67" s="426">
        <v>2</v>
      </c>
      <c r="I67" s="427" t="str">
        <f>VLOOKUP(H67,Secteurs!$A$2:$C$4,3)</f>
        <v>Félix OVOURA</v>
      </c>
      <c r="J67" s="279">
        <v>0.5</v>
      </c>
      <c r="K67" s="280">
        <v>0.25</v>
      </c>
      <c r="L67" s="280"/>
      <c r="M67" s="280"/>
      <c r="N67" s="280"/>
      <c r="O67" s="281">
        <v>0.25</v>
      </c>
      <c r="P67" s="433">
        <f t="shared" si="15"/>
        <v>91</v>
      </c>
      <c r="Q67" s="434">
        <f t="shared" si="15"/>
        <v>45.5</v>
      </c>
      <c r="R67" s="434">
        <f t="shared" si="15"/>
        <v>0</v>
      </c>
      <c r="S67" s="434">
        <f t="shared" si="15"/>
        <v>0</v>
      </c>
      <c r="T67" s="434">
        <f t="shared" si="17"/>
        <v>0</v>
      </c>
      <c r="U67" s="435">
        <f t="shared" si="14"/>
        <v>45.5</v>
      </c>
      <c r="V67" s="436">
        <f t="shared" si="16"/>
        <v>182</v>
      </c>
      <c r="W67" s="437"/>
      <c r="X67" s="453">
        <f t="shared" si="19"/>
        <v>0</v>
      </c>
      <c r="Y67" s="107"/>
      <c r="Z67" s="107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20"/>
        <v>1</v>
      </c>
      <c r="B68" s="207" t="s">
        <v>153</v>
      </c>
      <c r="C68" s="157" t="s">
        <v>116</v>
      </c>
      <c r="D68" s="400">
        <v>20</v>
      </c>
      <c r="E68" s="423">
        <f t="shared" si="18"/>
        <v>140</v>
      </c>
      <c r="F68" s="424"/>
      <c r="G68" s="425">
        <f t="shared" ca="1" si="21"/>
        <v>46308</v>
      </c>
      <c r="H68" s="426">
        <v>1</v>
      </c>
      <c r="I68" s="427" t="str">
        <f>VLOOKUP(H68,Secteurs!$A$2:$C$4,3)</f>
        <v>Alexis MABOUNDA</v>
      </c>
      <c r="J68" s="279"/>
      <c r="K68" s="280">
        <v>0.5</v>
      </c>
      <c r="L68" s="280"/>
      <c r="M68" s="280"/>
      <c r="N68" s="280"/>
      <c r="O68" s="281">
        <v>0.5</v>
      </c>
      <c r="P68" s="433">
        <f t="shared" si="15"/>
        <v>0</v>
      </c>
      <c r="Q68" s="434">
        <f t="shared" si="15"/>
        <v>70</v>
      </c>
      <c r="R68" s="434">
        <f t="shared" si="15"/>
        <v>0</v>
      </c>
      <c r="S68" s="434">
        <f t="shared" si="15"/>
        <v>0</v>
      </c>
      <c r="T68" s="434">
        <f t="shared" si="15"/>
        <v>0</v>
      </c>
      <c r="U68" s="435">
        <f t="shared" si="14"/>
        <v>70</v>
      </c>
      <c r="V68" s="436">
        <f t="shared" si="16"/>
        <v>140</v>
      </c>
      <c r="W68" s="437"/>
      <c r="X68" s="453">
        <f t="shared" si="19"/>
        <v>0</v>
      </c>
      <c r="Y68" s="107"/>
      <c r="Z68" s="107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20"/>
        <v>1</v>
      </c>
      <c r="B69" s="207" t="s">
        <v>154</v>
      </c>
      <c r="C69" s="157" t="s">
        <v>116</v>
      </c>
      <c r="D69" s="400">
        <v>18</v>
      </c>
      <c r="E69" s="423">
        <f t="shared" si="18"/>
        <v>126</v>
      </c>
      <c r="F69" s="424"/>
      <c r="G69" s="425">
        <f t="shared" ca="1" si="21"/>
        <v>46308</v>
      </c>
      <c r="H69" s="426">
        <v>3</v>
      </c>
      <c r="I69" s="427" t="str">
        <f>VLOOKUP(H69,Secteurs!$A$2:$C$4,3)</f>
        <v>Armel SOKAMBA</v>
      </c>
      <c r="J69" s="279"/>
      <c r="K69" s="280"/>
      <c r="L69" s="280">
        <v>0.25</v>
      </c>
      <c r="M69" s="280"/>
      <c r="N69" s="280">
        <v>0.5</v>
      </c>
      <c r="O69" s="281">
        <v>0.25</v>
      </c>
      <c r="P69" s="433">
        <f t="shared" si="15"/>
        <v>0</v>
      </c>
      <c r="Q69" s="434">
        <f t="shared" si="15"/>
        <v>0</v>
      </c>
      <c r="R69" s="434">
        <f t="shared" si="15"/>
        <v>31.5</v>
      </c>
      <c r="S69" s="434">
        <f t="shared" si="15"/>
        <v>0</v>
      </c>
      <c r="T69" s="434">
        <f t="shared" si="15"/>
        <v>63</v>
      </c>
      <c r="U69" s="435">
        <f t="shared" si="14"/>
        <v>31.5</v>
      </c>
      <c r="V69" s="436">
        <f t="shared" si="16"/>
        <v>126</v>
      </c>
      <c r="W69" s="437"/>
      <c r="X69" s="453">
        <f t="shared" si="19"/>
        <v>0</v>
      </c>
      <c r="Y69" s="107"/>
      <c r="Z69" s="107"/>
      <c r="AA69" s="107"/>
      <c r="AB69" s="107"/>
      <c r="AC69" s="107"/>
      <c r="AD69" s="107"/>
      <c r="AE69" s="107"/>
      <c r="AF69" s="107"/>
      <c r="AG69" s="107"/>
    </row>
    <row r="70" spans="1:33" ht="21">
      <c r="A70" s="422">
        <f t="shared" si="20"/>
        <v>1</v>
      </c>
      <c r="B70" s="207" t="s">
        <v>155</v>
      </c>
      <c r="C70" s="157" t="s">
        <v>116</v>
      </c>
      <c r="D70" s="400">
        <v>22</v>
      </c>
      <c r="E70" s="423">
        <f t="shared" si="18"/>
        <v>154</v>
      </c>
      <c r="F70" s="424"/>
      <c r="G70" s="425">
        <f t="shared" ca="1" si="21"/>
        <v>46308</v>
      </c>
      <c r="H70" s="426">
        <v>1</v>
      </c>
      <c r="I70" s="427" t="str">
        <f>VLOOKUP(H70,Secteurs!$A$2:$C$4,3)</f>
        <v>Alexis MABOUNDA</v>
      </c>
      <c r="J70" s="279"/>
      <c r="K70" s="280">
        <v>0.25</v>
      </c>
      <c r="L70" s="280"/>
      <c r="M70" s="280">
        <v>0.5</v>
      </c>
      <c r="N70" s="280"/>
      <c r="O70" s="281">
        <v>0.25</v>
      </c>
      <c r="P70" s="433">
        <f t="shared" si="15"/>
        <v>0</v>
      </c>
      <c r="Q70" s="434">
        <f t="shared" si="15"/>
        <v>38.5</v>
      </c>
      <c r="R70" s="434">
        <f t="shared" si="15"/>
        <v>0</v>
      </c>
      <c r="S70" s="434">
        <f t="shared" si="15"/>
        <v>77</v>
      </c>
      <c r="T70" s="434">
        <f t="shared" si="15"/>
        <v>0</v>
      </c>
      <c r="U70" s="435">
        <f t="shared" si="14"/>
        <v>38.5</v>
      </c>
      <c r="V70" s="436">
        <f t="shared" si="16"/>
        <v>154</v>
      </c>
      <c r="W70" s="437"/>
      <c r="X70" s="453">
        <f t="shared" si="19"/>
        <v>0</v>
      </c>
      <c r="Y70" s="107"/>
      <c r="Z70" s="325"/>
      <c r="AA70" s="325"/>
      <c r="AB70" s="325"/>
      <c r="AC70" s="325"/>
      <c r="AD70" s="325"/>
      <c r="AE70" s="325"/>
      <c r="AF70" s="107"/>
      <c r="AG70" s="107"/>
    </row>
    <row r="71" spans="1:33" ht="21">
      <c r="A71" s="422">
        <f t="shared" si="20"/>
        <v>1</v>
      </c>
      <c r="B71" s="207" t="s">
        <v>301</v>
      </c>
      <c r="C71" s="157" t="s">
        <v>116</v>
      </c>
      <c r="D71" s="400">
        <v>22</v>
      </c>
      <c r="E71" s="423">
        <f t="shared" si="18"/>
        <v>154</v>
      </c>
      <c r="F71" s="424"/>
      <c r="G71" s="425">
        <f t="shared" ca="1" si="21"/>
        <v>46308</v>
      </c>
      <c r="H71" s="426">
        <v>3</v>
      </c>
      <c r="I71" s="427" t="str">
        <f>VLOOKUP(H71,Secteurs!$A$2:$C$4,3)</f>
        <v>Armel SOKAMBA</v>
      </c>
      <c r="J71" s="279"/>
      <c r="K71" s="280">
        <v>0.25</v>
      </c>
      <c r="L71" s="280">
        <v>0.25</v>
      </c>
      <c r="M71" s="280"/>
      <c r="N71" s="280"/>
      <c r="O71" s="281">
        <v>0.5</v>
      </c>
      <c r="P71" s="433">
        <f t="shared" si="15"/>
        <v>0</v>
      </c>
      <c r="Q71" s="434">
        <f t="shared" si="15"/>
        <v>38.5</v>
      </c>
      <c r="R71" s="434">
        <f t="shared" si="15"/>
        <v>38.5</v>
      </c>
      <c r="S71" s="434">
        <f t="shared" si="15"/>
        <v>0</v>
      </c>
      <c r="T71" s="434">
        <f t="shared" si="15"/>
        <v>0</v>
      </c>
      <c r="U71" s="435">
        <f t="shared" si="14"/>
        <v>77</v>
      </c>
      <c r="V71" s="436">
        <f t="shared" si="16"/>
        <v>154</v>
      </c>
      <c r="W71" s="437"/>
      <c r="X71" s="453">
        <f t="shared" si="19"/>
        <v>0</v>
      </c>
      <c r="Y71" s="107"/>
      <c r="Z71" s="325"/>
      <c r="AA71" s="325"/>
      <c r="AB71" s="325"/>
      <c r="AC71" s="325"/>
      <c r="AD71" s="325"/>
      <c r="AE71" s="325"/>
      <c r="AF71" s="107"/>
      <c r="AG71" s="107"/>
    </row>
    <row r="72" spans="1:33" ht="21">
      <c r="A72" s="422">
        <f t="shared" si="20"/>
        <v>1</v>
      </c>
      <c r="B72" s="207" t="s">
        <v>158</v>
      </c>
      <c r="C72" s="157" t="s">
        <v>116</v>
      </c>
      <c r="D72" s="400">
        <v>12</v>
      </c>
      <c r="E72" s="423">
        <f t="shared" si="18"/>
        <v>84</v>
      </c>
      <c r="F72" s="424"/>
      <c r="G72" s="425">
        <f t="shared" ca="1" si="21"/>
        <v>46308</v>
      </c>
      <c r="H72" s="426">
        <v>1</v>
      </c>
      <c r="I72" s="427" t="str">
        <f>VLOOKUP(H72,Secteurs!$A$2:$C$4,3)</f>
        <v>Alexis MABOUNDA</v>
      </c>
      <c r="J72" s="279"/>
      <c r="K72" s="280"/>
      <c r="L72" s="280"/>
      <c r="M72" s="280">
        <v>0.5</v>
      </c>
      <c r="N72" s="280"/>
      <c r="O72" s="281">
        <v>0.5</v>
      </c>
      <c r="P72" s="433">
        <f t="shared" si="15"/>
        <v>0</v>
      </c>
      <c r="Q72" s="434">
        <f t="shared" si="15"/>
        <v>0</v>
      </c>
      <c r="R72" s="434">
        <f t="shared" si="15"/>
        <v>0</v>
      </c>
      <c r="S72" s="434">
        <f t="shared" si="15"/>
        <v>42</v>
      </c>
      <c r="T72" s="434">
        <f t="shared" si="15"/>
        <v>0</v>
      </c>
      <c r="U72" s="435">
        <f t="shared" si="14"/>
        <v>42</v>
      </c>
      <c r="V72" s="436">
        <f t="shared" si="16"/>
        <v>84</v>
      </c>
      <c r="W72" s="437"/>
      <c r="X72" s="453">
        <f t="shared" si="19"/>
        <v>0</v>
      </c>
      <c r="Y72" s="107"/>
      <c r="Z72" s="325"/>
      <c r="AA72" s="325"/>
      <c r="AB72" s="325"/>
      <c r="AC72" s="325"/>
      <c r="AD72" s="325"/>
      <c r="AE72" s="325"/>
      <c r="AF72" s="107"/>
      <c r="AG72" s="107"/>
    </row>
    <row r="73" spans="1:33" ht="21">
      <c r="A73" s="422">
        <f t="shared" si="20"/>
        <v>1</v>
      </c>
      <c r="B73" s="207" t="s">
        <v>159</v>
      </c>
      <c r="C73" s="157" t="s">
        <v>36</v>
      </c>
      <c r="D73" s="400">
        <v>28</v>
      </c>
      <c r="E73" s="423">
        <f t="shared" si="18"/>
        <v>196</v>
      </c>
      <c r="F73" s="440"/>
      <c r="G73" s="425">
        <f t="shared" ca="1" si="21"/>
        <v>46308</v>
      </c>
      <c r="H73" s="441">
        <v>2</v>
      </c>
      <c r="I73" s="458" t="str">
        <f>VLOOKUP(H73,Secteurs!$A$2:$C$4,3)</f>
        <v>Félix OVOURA</v>
      </c>
      <c r="J73" s="279"/>
      <c r="K73" s="280"/>
      <c r="L73" s="280">
        <v>0.25</v>
      </c>
      <c r="M73" s="280">
        <v>0.5</v>
      </c>
      <c r="N73" s="280">
        <v>0.25</v>
      </c>
      <c r="O73" s="281"/>
      <c r="P73" s="433">
        <f t="shared" si="15"/>
        <v>0</v>
      </c>
      <c r="Q73" s="434">
        <f t="shared" si="15"/>
        <v>0</v>
      </c>
      <c r="R73" s="434">
        <f t="shared" si="15"/>
        <v>49</v>
      </c>
      <c r="S73" s="434">
        <f t="shared" si="15"/>
        <v>98</v>
      </c>
      <c r="T73" s="434">
        <f t="shared" si="15"/>
        <v>49</v>
      </c>
      <c r="U73" s="435">
        <f t="shared" si="14"/>
        <v>0</v>
      </c>
      <c r="V73" s="436">
        <f t="shared" si="16"/>
        <v>196</v>
      </c>
      <c r="W73" s="437"/>
      <c r="X73" s="453">
        <f t="shared" si="19"/>
        <v>0</v>
      </c>
      <c r="Y73" s="107"/>
      <c r="Z73" s="325"/>
      <c r="AA73" s="325"/>
      <c r="AB73" s="325"/>
      <c r="AC73" s="325"/>
      <c r="AD73" s="325"/>
      <c r="AE73" s="325"/>
      <c r="AF73" s="107"/>
      <c r="AG73" s="107"/>
    </row>
    <row r="74" spans="1:33" ht="18.75">
      <c r="A74" s="422">
        <f t="shared" si="20"/>
        <v>1</v>
      </c>
      <c r="B74" s="207" t="s">
        <v>302</v>
      </c>
      <c r="C74" s="157" t="s">
        <v>36</v>
      </c>
      <c r="D74" s="400">
        <v>20</v>
      </c>
      <c r="E74" s="423">
        <f t="shared" si="18"/>
        <v>140</v>
      </c>
      <c r="F74" s="424"/>
      <c r="G74" s="425">
        <f t="shared" ca="1" si="21"/>
        <v>46308</v>
      </c>
      <c r="H74" s="426">
        <v>1</v>
      </c>
      <c r="I74" s="427" t="str">
        <f>VLOOKUP(H74,Secteurs!$A$2:$C$4,3)</f>
        <v>Alexis MABOUNDA</v>
      </c>
      <c r="J74" s="279">
        <v>0.5</v>
      </c>
      <c r="K74" s="280"/>
      <c r="L74" s="280">
        <v>0.5</v>
      </c>
      <c r="M74" s="280"/>
      <c r="N74" s="280"/>
      <c r="O74" s="281"/>
      <c r="P74" s="433">
        <f t="shared" si="15"/>
        <v>70</v>
      </c>
      <c r="Q74" s="434">
        <f t="shared" si="15"/>
        <v>0</v>
      </c>
      <c r="R74" s="434">
        <f t="shared" si="15"/>
        <v>70</v>
      </c>
      <c r="S74" s="434">
        <f t="shared" si="15"/>
        <v>0</v>
      </c>
      <c r="T74" s="434">
        <f t="shared" si="15"/>
        <v>0</v>
      </c>
      <c r="U74" s="435">
        <f t="shared" si="14"/>
        <v>0</v>
      </c>
      <c r="V74" s="436">
        <f t="shared" si="16"/>
        <v>140</v>
      </c>
      <c r="W74" s="437"/>
      <c r="X74" s="453">
        <f t="shared" si="19"/>
        <v>0</v>
      </c>
      <c r="Y74" s="107"/>
      <c r="Z74" s="107"/>
      <c r="AA74" s="107"/>
      <c r="AB74" s="107"/>
      <c r="AC74" s="107"/>
      <c r="AD74" s="107"/>
      <c r="AE74" s="107"/>
      <c r="AF74" s="107"/>
      <c r="AG74" s="107"/>
    </row>
    <row r="75" spans="1:33" ht="18.75">
      <c r="A75" s="422">
        <f t="shared" si="20"/>
        <v>1</v>
      </c>
      <c r="B75" s="207" t="s">
        <v>303</v>
      </c>
      <c r="C75" s="157" t="s">
        <v>116</v>
      </c>
      <c r="D75" s="400">
        <v>18</v>
      </c>
      <c r="E75" s="423">
        <f t="shared" si="18"/>
        <v>126</v>
      </c>
      <c r="F75" s="424"/>
      <c r="G75" s="425">
        <f t="shared" ca="1" si="21"/>
        <v>46308</v>
      </c>
      <c r="H75" s="426">
        <v>3</v>
      </c>
      <c r="I75" s="427" t="str">
        <f>VLOOKUP(H75,Secteurs!$A$2:$C$4,3)</f>
        <v>Armel SOKAMBA</v>
      </c>
      <c r="J75" s="279">
        <v>0.5</v>
      </c>
      <c r="K75" s="280">
        <v>0.25</v>
      </c>
      <c r="L75" s="280"/>
      <c r="M75" s="280"/>
      <c r="N75" s="280"/>
      <c r="O75" s="281">
        <v>0.25</v>
      </c>
      <c r="P75" s="433">
        <f t="shared" si="15"/>
        <v>63</v>
      </c>
      <c r="Q75" s="434">
        <f t="shared" si="15"/>
        <v>31.5</v>
      </c>
      <c r="R75" s="434">
        <f t="shared" si="15"/>
        <v>0</v>
      </c>
      <c r="S75" s="434">
        <f t="shared" si="15"/>
        <v>0</v>
      </c>
      <c r="T75" s="434">
        <f t="shared" si="15"/>
        <v>0</v>
      </c>
      <c r="U75" s="435">
        <f t="shared" si="14"/>
        <v>31.5</v>
      </c>
      <c r="V75" s="436">
        <f t="shared" si="16"/>
        <v>126</v>
      </c>
      <c r="W75" s="437"/>
      <c r="X75" s="453">
        <f t="shared" si="19"/>
        <v>0</v>
      </c>
      <c r="Y75" s="107"/>
      <c r="Z75" s="107"/>
      <c r="AA75" s="107"/>
      <c r="AB75" s="107"/>
      <c r="AC75" s="107"/>
      <c r="AD75" s="107"/>
      <c r="AE75" s="107"/>
      <c r="AF75" s="107"/>
      <c r="AG75" s="107"/>
    </row>
    <row r="76" spans="1:33" ht="18.75">
      <c r="A76" s="422">
        <f t="shared" si="20"/>
        <v>1</v>
      </c>
      <c r="B76" s="207" t="s">
        <v>304</v>
      </c>
      <c r="C76" s="157" t="s">
        <v>116</v>
      </c>
      <c r="D76" s="400">
        <v>28</v>
      </c>
      <c r="E76" s="423">
        <f t="shared" si="18"/>
        <v>196</v>
      </c>
      <c r="F76" s="424"/>
      <c r="G76" s="425">
        <f t="shared" ca="1" si="21"/>
        <v>46308</v>
      </c>
      <c r="H76" s="426">
        <v>3</v>
      </c>
      <c r="I76" s="427" t="str">
        <f>VLOOKUP(H76,Secteurs!$A$2:$C$4,3)</f>
        <v>Armel SOKAMBA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433">
        <f t="shared" si="15"/>
        <v>98</v>
      </c>
      <c r="Q76" s="434">
        <f t="shared" si="15"/>
        <v>49</v>
      </c>
      <c r="R76" s="434">
        <f t="shared" si="15"/>
        <v>0</v>
      </c>
      <c r="S76" s="434">
        <f t="shared" si="15"/>
        <v>0</v>
      </c>
      <c r="T76" s="434">
        <f t="shared" si="15"/>
        <v>0</v>
      </c>
      <c r="U76" s="435">
        <f t="shared" si="14"/>
        <v>49</v>
      </c>
      <c r="V76" s="436">
        <f t="shared" si="16"/>
        <v>196</v>
      </c>
      <c r="W76" s="437"/>
      <c r="X76" s="453">
        <f t="shared" si="19"/>
        <v>0</v>
      </c>
      <c r="Y76" s="107"/>
      <c r="Z76" s="107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20"/>
        <v>1</v>
      </c>
      <c r="B77" s="207" t="s">
        <v>305</v>
      </c>
      <c r="C77" s="157" t="s">
        <v>116</v>
      </c>
      <c r="D77" s="400">
        <v>22</v>
      </c>
      <c r="E77" s="423">
        <f t="shared" si="18"/>
        <v>154</v>
      </c>
      <c r="F77" s="424"/>
      <c r="G77" s="425">
        <f t="shared" ca="1" si="21"/>
        <v>46308</v>
      </c>
      <c r="H77" s="426">
        <v>3</v>
      </c>
      <c r="I77" s="427" t="str">
        <f>VLOOKUP(H77,Secteurs!$A$2:$C$4,3)</f>
        <v>Armel SOKAMBA</v>
      </c>
      <c r="J77" s="279">
        <v>0.5</v>
      </c>
      <c r="K77" s="280">
        <v>0.25</v>
      </c>
      <c r="L77" s="280">
        <v>0.25</v>
      </c>
      <c r="M77" s="280"/>
      <c r="N77" s="280"/>
      <c r="O77" s="281"/>
      <c r="P77" s="433">
        <f t="shared" si="15"/>
        <v>77</v>
      </c>
      <c r="Q77" s="434">
        <f t="shared" si="15"/>
        <v>38.5</v>
      </c>
      <c r="R77" s="434">
        <f t="shared" si="15"/>
        <v>38.5</v>
      </c>
      <c r="S77" s="434">
        <f t="shared" si="15"/>
        <v>0</v>
      </c>
      <c r="T77" s="434">
        <f t="shared" si="15"/>
        <v>0</v>
      </c>
      <c r="U77" s="435">
        <f t="shared" ref="U77:U106" si="22">+$E77*O77</f>
        <v>0</v>
      </c>
      <c r="V77" s="436">
        <f t="shared" ref="V77:V115" si="23">SUM(P77:U77)</f>
        <v>154</v>
      </c>
      <c r="W77" s="437"/>
      <c r="X77" s="453">
        <f t="shared" si="1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20"/>
        <v>1</v>
      </c>
      <c r="B78" s="207" t="s">
        <v>167</v>
      </c>
      <c r="C78" s="157" t="s">
        <v>116</v>
      </c>
      <c r="D78" s="400">
        <v>4</v>
      </c>
      <c r="E78" s="423">
        <f t="shared" si="18"/>
        <v>28</v>
      </c>
      <c r="F78" s="424"/>
      <c r="G78" s="425">
        <f t="shared" ca="1" si="21"/>
        <v>46308</v>
      </c>
      <c r="H78" s="426">
        <v>3</v>
      </c>
      <c r="I78" s="427" t="str">
        <f>VLOOKUP(H78,Secteurs!$A$2:$C$4,3)</f>
        <v>Armel SOKAMBA</v>
      </c>
      <c r="J78" s="279">
        <v>0.5</v>
      </c>
      <c r="K78" s="280"/>
      <c r="L78" s="280"/>
      <c r="M78" s="280">
        <v>0.5</v>
      </c>
      <c r="N78" s="280"/>
      <c r="O78" s="281"/>
      <c r="P78" s="433">
        <f t="shared" si="15"/>
        <v>14</v>
      </c>
      <c r="Q78" s="434">
        <f t="shared" si="15"/>
        <v>0</v>
      </c>
      <c r="R78" s="434">
        <f t="shared" si="15"/>
        <v>0</v>
      </c>
      <c r="S78" s="434">
        <f t="shared" si="15"/>
        <v>14</v>
      </c>
      <c r="T78" s="434">
        <f t="shared" si="15"/>
        <v>0</v>
      </c>
      <c r="U78" s="435">
        <f t="shared" si="22"/>
        <v>0</v>
      </c>
      <c r="V78" s="436">
        <f t="shared" si="23"/>
        <v>28</v>
      </c>
      <c r="W78" s="437"/>
      <c r="X78" s="453">
        <f t="shared" si="1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20"/>
        <v>1</v>
      </c>
      <c r="B79" s="207" t="s">
        <v>168</v>
      </c>
      <c r="C79" s="157" t="s">
        <v>36</v>
      </c>
      <c r="D79" s="400">
        <v>40</v>
      </c>
      <c r="E79" s="423">
        <f t="shared" si="18"/>
        <v>280</v>
      </c>
      <c r="F79" s="424"/>
      <c r="G79" s="425">
        <f t="shared" ca="1" si="21"/>
        <v>46308</v>
      </c>
      <c r="H79" s="426">
        <v>1</v>
      </c>
      <c r="I79" s="427" t="str">
        <f>VLOOKUP(H79,Secteurs!$A$2:$C$4,3)</f>
        <v>Alexis MABOUNDA</v>
      </c>
      <c r="J79" s="279">
        <v>0.5</v>
      </c>
      <c r="K79" s="280"/>
      <c r="L79" s="280"/>
      <c r="M79" s="280">
        <v>0.5</v>
      </c>
      <c r="N79" s="280"/>
      <c r="O79" s="281"/>
      <c r="P79" s="433">
        <f t="shared" si="15"/>
        <v>140</v>
      </c>
      <c r="Q79" s="434">
        <f t="shared" si="15"/>
        <v>0</v>
      </c>
      <c r="R79" s="434">
        <f t="shared" si="15"/>
        <v>0</v>
      </c>
      <c r="S79" s="434">
        <f t="shared" si="15"/>
        <v>140</v>
      </c>
      <c r="T79" s="434">
        <f t="shared" si="15"/>
        <v>0</v>
      </c>
      <c r="U79" s="435">
        <f t="shared" si="22"/>
        <v>0</v>
      </c>
      <c r="V79" s="436">
        <f t="shared" si="23"/>
        <v>280</v>
      </c>
      <c r="W79" s="437"/>
      <c r="X79" s="453">
        <f t="shared" si="1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20"/>
        <v>1</v>
      </c>
      <c r="B80" s="207" t="s">
        <v>171</v>
      </c>
      <c r="C80" s="157" t="s">
        <v>116</v>
      </c>
      <c r="D80" s="400">
        <v>26</v>
      </c>
      <c r="E80" s="423">
        <f t="shared" si="18"/>
        <v>182</v>
      </c>
      <c r="F80" s="424"/>
      <c r="G80" s="425">
        <f t="shared" ca="1" si="21"/>
        <v>46308</v>
      </c>
      <c r="H80" s="426">
        <v>2</v>
      </c>
      <c r="I80" s="427" t="str">
        <f>VLOOKUP(H80,Secteurs!$A$2:$C$4,3)</f>
        <v>Félix OVOURA</v>
      </c>
      <c r="J80" s="279">
        <v>0.5</v>
      </c>
      <c r="K80" s="280"/>
      <c r="L80" s="280">
        <v>0.25</v>
      </c>
      <c r="M80" s="280">
        <v>0.25</v>
      </c>
      <c r="N80" s="280"/>
      <c r="O80" s="281"/>
      <c r="P80" s="433">
        <f t="shared" si="15"/>
        <v>91</v>
      </c>
      <c r="Q80" s="434">
        <f t="shared" si="15"/>
        <v>0</v>
      </c>
      <c r="R80" s="434">
        <f t="shared" si="15"/>
        <v>45.5</v>
      </c>
      <c r="S80" s="434">
        <f t="shared" si="15"/>
        <v>45.5</v>
      </c>
      <c r="T80" s="434">
        <f t="shared" si="15"/>
        <v>0</v>
      </c>
      <c r="U80" s="435">
        <f t="shared" si="22"/>
        <v>0</v>
      </c>
      <c r="V80" s="436">
        <f t="shared" si="23"/>
        <v>182</v>
      </c>
      <c r="W80" s="437"/>
      <c r="X80" s="453">
        <f t="shared" si="1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20"/>
        <v>1</v>
      </c>
      <c r="B81" s="208" t="s">
        <v>172</v>
      </c>
      <c r="C81" s="157" t="s">
        <v>116</v>
      </c>
      <c r="D81" s="400">
        <v>16</v>
      </c>
      <c r="E81" s="423">
        <f t="shared" si="18"/>
        <v>112</v>
      </c>
      <c r="F81" s="424"/>
      <c r="G81" s="425">
        <f t="shared" ca="1" si="21"/>
        <v>46308</v>
      </c>
      <c r="H81" s="426">
        <v>1</v>
      </c>
      <c r="I81" s="427" t="str">
        <f>VLOOKUP(H81,Secteurs!$A$2:$C$4,3)</f>
        <v>Alexis MABOUNDA</v>
      </c>
      <c r="J81" s="279"/>
      <c r="K81" s="280"/>
      <c r="L81" s="280">
        <v>0.5</v>
      </c>
      <c r="M81" s="280"/>
      <c r="N81" s="280"/>
      <c r="O81" s="281">
        <v>0.5</v>
      </c>
      <c r="P81" s="433">
        <f t="shared" si="15"/>
        <v>0</v>
      </c>
      <c r="Q81" s="434">
        <f t="shared" si="15"/>
        <v>0</v>
      </c>
      <c r="R81" s="434">
        <f t="shared" si="15"/>
        <v>56</v>
      </c>
      <c r="S81" s="434">
        <f t="shared" si="15"/>
        <v>0</v>
      </c>
      <c r="T81" s="434">
        <f t="shared" si="15"/>
        <v>0</v>
      </c>
      <c r="U81" s="435">
        <f t="shared" si="22"/>
        <v>56</v>
      </c>
      <c r="V81" s="436">
        <f t="shared" si="23"/>
        <v>112</v>
      </c>
      <c r="W81" s="437"/>
      <c r="X81" s="453">
        <f t="shared" si="1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20"/>
        <v>1</v>
      </c>
      <c r="B82" s="208" t="s">
        <v>174</v>
      </c>
      <c r="C82" s="157" t="s">
        <v>116</v>
      </c>
      <c r="D82" s="400">
        <v>20</v>
      </c>
      <c r="E82" s="423">
        <f t="shared" si="18"/>
        <v>140</v>
      </c>
      <c r="F82" s="424"/>
      <c r="G82" s="425">
        <f t="shared" ca="1" si="21"/>
        <v>46308</v>
      </c>
      <c r="H82" s="426">
        <v>2</v>
      </c>
      <c r="I82" s="427" t="str">
        <f>VLOOKUP(H82,Secteurs!$A$2:$C$4,3)</f>
        <v>Félix OVOURA</v>
      </c>
      <c r="J82" s="279">
        <v>0.5</v>
      </c>
      <c r="K82" s="280"/>
      <c r="L82" s="280"/>
      <c r="M82" s="280"/>
      <c r="N82" s="280"/>
      <c r="O82" s="281">
        <v>0.5</v>
      </c>
      <c r="P82" s="433">
        <f t="shared" si="15"/>
        <v>70</v>
      </c>
      <c r="Q82" s="434">
        <f t="shared" si="15"/>
        <v>0</v>
      </c>
      <c r="R82" s="434">
        <f t="shared" si="15"/>
        <v>0</v>
      </c>
      <c r="S82" s="434">
        <f t="shared" si="15"/>
        <v>0</v>
      </c>
      <c r="T82" s="434">
        <f t="shared" si="15"/>
        <v>0</v>
      </c>
      <c r="U82" s="435">
        <f t="shared" si="22"/>
        <v>70</v>
      </c>
      <c r="V82" s="436">
        <f t="shared" si="23"/>
        <v>140</v>
      </c>
      <c r="W82" s="437"/>
      <c r="X82" s="453">
        <f t="shared" si="1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20"/>
        <v>1</v>
      </c>
      <c r="B83" s="208" t="s">
        <v>306</v>
      </c>
      <c r="C83" s="157" t="s">
        <v>116</v>
      </c>
      <c r="D83" s="400">
        <v>16</v>
      </c>
      <c r="E83" s="423">
        <f t="shared" si="18"/>
        <v>112</v>
      </c>
      <c r="F83" s="424"/>
      <c r="G83" s="425">
        <f t="shared" ca="1" si="21"/>
        <v>46308</v>
      </c>
      <c r="H83" s="426">
        <v>2</v>
      </c>
      <c r="I83" s="427" t="str">
        <f>VLOOKUP(H83,Secteurs!$A$2:$C$4,3)</f>
        <v>Félix OVOURA</v>
      </c>
      <c r="J83" s="279">
        <v>0.5</v>
      </c>
      <c r="K83" s="280"/>
      <c r="L83" s="280"/>
      <c r="M83" s="280"/>
      <c r="N83" s="280"/>
      <c r="O83" s="281">
        <v>0.5</v>
      </c>
      <c r="P83" s="433">
        <f t="shared" si="15"/>
        <v>56</v>
      </c>
      <c r="Q83" s="434">
        <f t="shared" si="15"/>
        <v>0</v>
      </c>
      <c r="R83" s="434">
        <f t="shared" si="15"/>
        <v>0</v>
      </c>
      <c r="S83" s="434">
        <f t="shared" si="15"/>
        <v>0</v>
      </c>
      <c r="T83" s="434">
        <f t="shared" si="15"/>
        <v>0</v>
      </c>
      <c r="U83" s="435">
        <f t="shared" si="22"/>
        <v>56</v>
      </c>
      <c r="V83" s="436">
        <f t="shared" si="23"/>
        <v>112</v>
      </c>
      <c r="W83" s="437"/>
      <c r="X83" s="453">
        <f t="shared" si="1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20"/>
        <v>1</v>
      </c>
      <c r="B84" s="208" t="s">
        <v>177</v>
      </c>
      <c r="C84" s="157" t="s">
        <v>36</v>
      </c>
      <c r="D84" s="400">
        <v>20</v>
      </c>
      <c r="E84" s="423">
        <f t="shared" si="18"/>
        <v>140</v>
      </c>
      <c r="F84" s="424"/>
      <c r="G84" s="425">
        <f t="shared" ca="1" si="21"/>
        <v>46308</v>
      </c>
      <c r="H84" s="426">
        <v>1</v>
      </c>
      <c r="I84" s="427" t="str">
        <f>VLOOKUP(H84,Secteurs!$A$2:$C$4,3)</f>
        <v>Alexis MABOUNDA</v>
      </c>
      <c r="J84" s="279">
        <v>0.25</v>
      </c>
      <c r="K84" s="280">
        <v>0.25</v>
      </c>
      <c r="L84" s="280">
        <v>0.25</v>
      </c>
      <c r="M84" s="280"/>
      <c r="N84" s="280"/>
      <c r="O84" s="281">
        <v>0.25</v>
      </c>
      <c r="P84" s="433">
        <f t="shared" si="15"/>
        <v>35</v>
      </c>
      <c r="Q84" s="434">
        <f t="shared" si="15"/>
        <v>35</v>
      </c>
      <c r="R84" s="434">
        <f t="shared" si="15"/>
        <v>35</v>
      </c>
      <c r="S84" s="434">
        <f t="shared" si="15"/>
        <v>0</v>
      </c>
      <c r="T84" s="434">
        <f t="shared" si="15"/>
        <v>0</v>
      </c>
      <c r="U84" s="435">
        <f t="shared" si="22"/>
        <v>35</v>
      </c>
      <c r="V84" s="436">
        <f t="shared" si="23"/>
        <v>140</v>
      </c>
      <c r="W84" s="437"/>
      <c r="X84" s="453">
        <f t="shared" si="1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si="20"/>
        <v>1</v>
      </c>
      <c r="B85" s="207" t="s">
        <v>178</v>
      </c>
      <c r="C85" s="160" t="s">
        <v>116</v>
      </c>
      <c r="D85" s="400">
        <v>36</v>
      </c>
      <c r="E85" s="423">
        <f t="shared" si="18"/>
        <v>252</v>
      </c>
      <c r="F85" s="424"/>
      <c r="G85" s="425">
        <f t="shared" ca="1" si="21"/>
        <v>46308</v>
      </c>
      <c r="H85" s="426">
        <v>2</v>
      </c>
      <c r="I85" s="427" t="str">
        <f>VLOOKUP(H85,Secteurs!$A$2:$C$4,3)</f>
        <v>Félix OVOURA</v>
      </c>
      <c r="J85" s="279"/>
      <c r="K85" s="280">
        <v>0.5</v>
      </c>
      <c r="L85" s="280"/>
      <c r="M85" s="280">
        <v>0.25</v>
      </c>
      <c r="N85" s="280"/>
      <c r="O85" s="281">
        <v>0.25</v>
      </c>
      <c r="P85" s="433">
        <f t="shared" si="15"/>
        <v>0</v>
      </c>
      <c r="Q85" s="434">
        <f t="shared" si="15"/>
        <v>126</v>
      </c>
      <c r="R85" s="434">
        <f t="shared" si="15"/>
        <v>0</v>
      </c>
      <c r="S85" s="434">
        <f t="shared" si="15"/>
        <v>63</v>
      </c>
      <c r="T85" s="434">
        <f t="shared" si="15"/>
        <v>0</v>
      </c>
      <c r="U85" s="435">
        <f t="shared" si="22"/>
        <v>63</v>
      </c>
      <c r="V85" s="436">
        <f t="shared" si="23"/>
        <v>252</v>
      </c>
      <c r="W85" s="437"/>
      <c r="X85" s="453">
        <f t="shared" si="1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20"/>
        <v>1</v>
      </c>
      <c r="B86" s="207" t="s">
        <v>179</v>
      </c>
      <c r="C86" s="160" t="s">
        <v>116</v>
      </c>
      <c r="D86" s="400">
        <v>24</v>
      </c>
      <c r="E86" s="423">
        <f t="shared" si="18"/>
        <v>168</v>
      </c>
      <c r="F86" s="424"/>
      <c r="G86" s="425">
        <f t="shared" ca="1" si="21"/>
        <v>46308</v>
      </c>
      <c r="H86" s="426">
        <v>1</v>
      </c>
      <c r="I86" s="427" t="str">
        <f>VLOOKUP(H86,Secteurs!$A$2:$C$4,3)</f>
        <v>Alexis MABOUNDA</v>
      </c>
      <c r="J86" s="279"/>
      <c r="K86" s="280"/>
      <c r="L86" s="280"/>
      <c r="M86" s="280">
        <v>0.5</v>
      </c>
      <c r="N86" s="280"/>
      <c r="O86" s="281">
        <v>0.5</v>
      </c>
      <c r="P86" s="433">
        <f t="shared" si="15"/>
        <v>0</v>
      </c>
      <c r="Q86" s="434">
        <f t="shared" si="15"/>
        <v>0</v>
      </c>
      <c r="R86" s="434">
        <f t="shared" si="15"/>
        <v>0</v>
      </c>
      <c r="S86" s="434">
        <f t="shared" si="15"/>
        <v>84</v>
      </c>
      <c r="T86" s="434">
        <f t="shared" si="15"/>
        <v>0</v>
      </c>
      <c r="U86" s="435">
        <f t="shared" si="22"/>
        <v>84</v>
      </c>
      <c r="V86" s="436">
        <f t="shared" si="23"/>
        <v>168</v>
      </c>
      <c r="W86" s="437"/>
      <c r="X86" s="453">
        <f t="shared" si="1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20"/>
        <v>1</v>
      </c>
      <c r="B87" s="207" t="s">
        <v>180</v>
      </c>
      <c r="C87" s="160" t="s">
        <v>116</v>
      </c>
      <c r="D87" s="400">
        <v>30</v>
      </c>
      <c r="E87" s="423">
        <f t="shared" si="18"/>
        <v>210</v>
      </c>
      <c r="F87" s="424"/>
      <c r="G87" s="425">
        <f t="shared" ca="1" si="21"/>
        <v>46308</v>
      </c>
      <c r="H87" s="426">
        <v>1</v>
      </c>
      <c r="I87" s="427" t="str">
        <f>VLOOKUP(H87,Secteurs!$A$2:$C$4,3)</f>
        <v>Alexis MABOUNDA</v>
      </c>
      <c r="J87" s="279"/>
      <c r="K87" s="280">
        <v>0.25</v>
      </c>
      <c r="L87" s="280"/>
      <c r="M87" s="280">
        <v>0.25</v>
      </c>
      <c r="N87" s="280"/>
      <c r="O87" s="281">
        <v>0.5</v>
      </c>
      <c r="P87" s="433">
        <f t="shared" si="15"/>
        <v>0</v>
      </c>
      <c r="Q87" s="434">
        <f t="shared" si="15"/>
        <v>52.5</v>
      </c>
      <c r="R87" s="434">
        <f t="shared" si="15"/>
        <v>0</v>
      </c>
      <c r="S87" s="434">
        <f t="shared" si="15"/>
        <v>52.5</v>
      </c>
      <c r="T87" s="434">
        <f t="shared" si="15"/>
        <v>0</v>
      </c>
      <c r="U87" s="435">
        <f t="shared" si="22"/>
        <v>105</v>
      </c>
      <c r="V87" s="436">
        <f t="shared" si="23"/>
        <v>210</v>
      </c>
      <c r="W87" s="437"/>
      <c r="X87" s="453">
        <f t="shared" si="1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75">
      <c r="A88" s="422">
        <f t="shared" si="20"/>
        <v>1</v>
      </c>
      <c r="B88" s="207" t="s">
        <v>181</v>
      </c>
      <c r="C88" s="160" t="s">
        <v>116</v>
      </c>
      <c r="D88" s="400">
        <v>30</v>
      </c>
      <c r="E88" s="423">
        <f t="shared" si="18"/>
        <v>210</v>
      </c>
      <c r="F88" s="424"/>
      <c r="G88" s="425">
        <f t="shared" ca="1" si="21"/>
        <v>46308</v>
      </c>
      <c r="H88" s="426">
        <v>1</v>
      </c>
      <c r="I88" s="427" t="str">
        <f>VLOOKUP(H88,Secteurs!$A$2:$C$4,3)</f>
        <v>Alexis MABOUNDA</v>
      </c>
      <c r="J88" s="279"/>
      <c r="K88" s="280"/>
      <c r="L88" s="280"/>
      <c r="M88" s="280">
        <v>0.5</v>
      </c>
      <c r="N88" s="280"/>
      <c r="O88" s="281">
        <v>0.5</v>
      </c>
      <c r="P88" s="433">
        <f t="shared" si="15"/>
        <v>0</v>
      </c>
      <c r="Q88" s="434">
        <f t="shared" si="15"/>
        <v>0</v>
      </c>
      <c r="R88" s="434">
        <f t="shared" si="15"/>
        <v>0</v>
      </c>
      <c r="S88" s="434">
        <f t="shared" si="15"/>
        <v>105</v>
      </c>
      <c r="T88" s="434">
        <f t="shared" si="15"/>
        <v>0</v>
      </c>
      <c r="U88" s="435">
        <f t="shared" si="22"/>
        <v>105</v>
      </c>
      <c r="V88" s="436">
        <f t="shared" si="23"/>
        <v>210</v>
      </c>
      <c r="W88" s="437"/>
      <c r="X88" s="453">
        <f t="shared" si="19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8.75">
      <c r="A89" s="422">
        <f t="shared" si="20"/>
        <v>1</v>
      </c>
      <c r="B89" s="207" t="s">
        <v>183</v>
      </c>
      <c r="C89" s="160" t="s">
        <v>116</v>
      </c>
      <c r="D89" s="400">
        <v>24</v>
      </c>
      <c r="E89" s="423">
        <f t="shared" si="18"/>
        <v>168</v>
      </c>
      <c r="F89" s="424"/>
      <c r="G89" s="425">
        <f t="shared" ca="1" si="21"/>
        <v>46308</v>
      </c>
      <c r="H89" s="426">
        <v>1</v>
      </c>
      <c r="I89" s="427" t="str">
        <f>VLOOKUP(H89,Secteurs!$A$2:$C$4,3)</f>
        <v>Alexis MABOUNDA</v>
      </c>
      <c r="J89" s="279"/>
      <c r="K89" s="280"/>
      <c r="L89" s="280"/>
      <c r="M89" s="280">
        <v>0.5</v>
      </c>
      <c r="N89" s="280"/>
      <c r="O89" s="281">
        <v>0.5</v>
      </c>
      <c r="P89" s="433">
        <f t="shared" si="15"/>
        <v>0</v>
      </c>
      <c r="Q89" s="434">
        <f t="shared" si="15"/>
        <v>0</v>
      </c>
      <c r="R89" s="434">
        <f t="shared" si="15"/>
        <v>0</v>
      </c>
      <c r="S89" s="434">
        <f t="shared" si="15"/>
        <v>84</v>
      </c>
      <c r="T89" s="434">
        <f t="shared" si="15"/>
        <v>0</v>
      </c>
      <c r="U89" s="435">
        <f t="shared" si="22"/>
        <v>84</v>
      </c>
      <c r="V89" s="436">
        <f t="shared" si="23"/>
        <v>168</v>
      </c>
      <c r="W89" s="437"/>
      <c r="X89" s="453">
        <f t="shared" si="19"/>
        <v>0</v>
      </c>
      <c r="Y89" s="107"/>
      <c r="Z89" s="107"/>
      <c r="AA89" s="107"/>
      <c r="AB89" s="107"/>
      <c r="AC89" s="107"/>
      <c r="AD89" s="107"/>
      <c r="AE89" s="107"/>
      <c r="AF89" s="107"/>
      <c r="AG89" s="107"/>
    </row>
    <row r="90" spans="1:33" ht="18.75">
      <c r="A90" s="422">
        <f t="shared" si="20"/>
        <v>1</v>
      </c>
      <c r="B90" s="207" t="s">
        <v>184</v>
      </c>
      <c r="C90" s="160" t="s">
        <v>116</v>
      </c>
      <c r="D90" s="400">
        <v>26</v>
      </c>
      <c r="E90" s="423">
        <f t="shared" si="18"/>
        <v>182</v>
      </c>
      <c r="F90" s="424"/>
      <c r="G90" s="425">
        <f t="shared" ca="1" si="21"/>
        <v>46308</v>
      </c>
      <c r="H90" s="426">
        <v>1</v>
      </c>
      <c r="I90" s="427" t="str">
        <f>VLOOKUP(H90,Secteurs!$A$2:$C$4,3)</f>
        <v>Alexis MABOUNDA</v>
      </c>
      <c r="J90" s="279"/>
      <c r="K90" s="280"/>
      <c r="L90" s="280"/>
      <c r="M90" s="280">
        <v>0.5</v>
      </c>
      <c r="N90" s="280"/>
      <c r="O90" s="281">
        <v>0.5</v>
      </c>
      <c r="P90" s="433">
        <f t="shared" si="15"/>
        <v>0</v>
      </c>
      <c r="Q90" s="434">
        <f t="shared" si="15"/>
        <v>0</v>
      </c>
      <c r="R90" s="434">
        <f t="shared" si="15"/>
        <v>0</v>
      </c>
      <c r="S90" s="434">
        <f t="shared" si="15"/>
        <v>91</v>
      </c>
      <c r="T90" s="434">
        <f t="shared" si="15"/>
        <v>0</v>
      </c>
      <c r="U90" s="435">
        <f t="shared" si="22"/>
        <v>91</v>
      </c>
      <c r="V90" s="436">
        <f t="shared" si="23"/>
        <v>182</v>
      </c>
      <c r="W90" s="437"/>
      <c r="X90" s="453">
        <f t="shared" si="19"/>
        <v>0</v>
      </c>
      <c r="Y90" s="107"/>
      <c r="Z90" s="107"/>
      <c r="AA90" s="107"/>
      <c r="AB90" s="107"/>
      <c r="AC90" s="107"/>
      <c r="AD90" s="107"/>
      <c r="AE90" s="107"/>
      <c r="AF90" s="107"/>
      <c r="AG90" s="107"/>
    </row>
    <row r="91" spans="1:33" ht="18.75">
      <c r="A91" s="422">
        <f t="shared" si="20"/>
        <v>1</v>
      </c>
      <c r="B91" s="207" t="s">
        <v>185</v>
      </c>
      <c r="C91" s="160" t="s">
        <v>116</v>
      </c>
      <c r="D91" s="400">
        <v>40</v>
      </c>
      <c r="E91" s="423">
        <f t="shared" si="18"/>
        <v>280</v>
      </c>
      <c r="F91" s="424"/>
      <c r="G91" s="425">
        <f t="shared" ca="1" si="21"/>
        <v>46308</v>
      </c>
      <c r="H91" s="426">
        <v>3</v>
      </c>
      <c r="I91" s="427" t="str">
        <f>VLOOKUP(H91,Secteurs!$A$2:$C$4,3)</f>
        <v>Armel SOKAMBA</v>
      </c>
      <c r="J91" s="279"/>
      <c r="K91" s="280">
        <v>0.25</v>
      </c>
      <c r="L91" s="280">
        <v>0.25</v>
      </c>
      <c r="M91" s="280"/>
      <c r="N91" s="280">
        <v>0.5</v>
      </c>
      <c r="O91" s="281"/>
      <c r="P91" s="433">
        <f t="shared" si="15"/>
        <v>0</v>
      </c>
      <c r="Q91" s="434">
        <f t="shared" si="15"/>
        <v>70</v>
      </c>
      <c r="R91" s="434">
        <f t="shared" si="15"/>
        <v>70</v>
      </c>
      <c r="S91" s="434">
        <f t="shared" si="15"/>
        <v>0</v>
      </c>
      <c r="T91" s="434">
        <f t="shared" si="15"/>
        <v>140</v>
      </c>
      <c r="U91" s="435">
        <f t="shared" si="22"/>
        <v>0</v>
      </c>
      <c r="V91" s="436">
        <f t="shared" si="23"/>
        <v>280</v>
      </c>
      <c r="W91" s="437"/>
      <c r="X91" s="453">
        <f t="shared" si="19"/>
        <v>0</v>
      </c>
      <c r="Y91" s="107"/>
      <c r="Z91" s="107"/>
      <c r="AA91" s="107"/>
      <c r="AB91" s="107"/>
      <c r="AC91" s="107"/>
      <c r="AD91" s="107"/>
      <c r="AE91" s="107"/>
      <c r="AF91" s="107"/>
      <c r="AG91" s="107"/>
    </row>
    <row r="92" spans="1:33" ht="18.75">
      <c r="A92" s="422">
        <f t="shared" si="20"/>
        <v>1</v>
      </c>
      <c r="B92" s="207" t="s">
        <v>186</v>
      </c>
      <c r="C92" s="160" t="s">
        <v>116</v>
      </c>
      <c r="D92" s="400">
        <v>30</v>
      </c>
      <c r="E92" s="423">
        <f t="shared" si="18"/>
        <v>210</v>
      </c>
      <c r="F92" s="424"/>
      <c r="G92" s="425">
        <f t="shared" ca="1" si="21"/>
        <v>46308</v>
      </c>
      <c r="H92" s="426">
        <v>1</v>
      </c>
      <c r="I92" s="427" t="str">
        <f>VLOOKUP(H92,Secteurs!$A$2:$C$4,3)</f>
        <v>Alexis MABOUNDA</v>
      </c>
      <c r="J92" s="279"/>
      <c r="K92" s="280">
        <v>0.5</v>
      </c>
      <c r="L92" s="280"/>
      <c r="M92" s="280">
        <v>0.25</v>
      </c>
      <c r="N92" s="280"/>
      <c r="O92" s="281">
        <v>0.25</v>
      </c>
      <c r="P92" s="433">
        <f t="shared" si="15"/>
        <v>0</v>
      </c>
      <c r="Q92" s="434">
        <f t="shared" si="15"/>
        <v>105</v>
      </c>
      <c r="R92" s="434">
        <f t="shared" si="15"/>
        <v>0</v>
      </c>
      <c r="S92" s="434">
        <f t="shared" si="15"/>
        <v>52.5</v>
      </c>
      <c r="T92" s="434">
        <f t="shared" si="15"/>
        <v>0</v>
      </c>
      <c r="U92" s="435">
        <f t="shared" si="22"/>
        <v>52.5</v>
      </c>
      <c r="V92" s="436">
        <f t="shared" si="23"/>
        <v>210</v>
      </c>
      <c r="W92" s="437"/>
      <c r="X92" s="453">
        <f t="shared" si="1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20"/>
        <v>1</v>
      </c>
      <c r="B93" s="207" t="s">
        <v>187</v>
      </c>
      <c r="C93" s="160" t="s">
        <v>116</v>
      </c>
      <c r="D93" s="400">
        <v>24</v>
      </c>
      <c r="E93" s="423">
        <f t="shared" si="18"/>
        <v>168</v>
      </c>
      <c r="F93" s="424"/>
      <c r="G93" s="425">
        <f t="shared" ca="1" si="21"/>
        <v>46308</v>
      </c>
      <c r="H93" s="426">
        <v>1</v>
      </c>
      <c r="I93" s="427" t="str">
        <f>VLOOKUP(H93,Secteurs!$A$2:$C$4,3)</f>
        <v>Alexis MABOUNDA</v>
      </c>
      <c r="J93" s="279"/>
      <c r="K93" s="280">
        <v>0.25</v>
      </c>
      <c r="L93" s="280">
        <v>0.25</v>
      </c>
      <c r="M93" s="280">
        <v>0.5</v>
      </c>
      <c r="N93" s="280"/>
      <c r="O93" s="281"/>
      <c r="P93" s="433">
        <f t="shared" si="15"/>
        <v>0</v>
      </c>
      <c r="Q93" s="434">
        <f t="shared" si="15"/>
        <v>42</v>
      </c>
      <c r="R93" s="434">
        <f t="shared" si="15"/>
        <v>42</v>
      </c>
      <c r="S93" s="434">
        <f t="shared" si="15"/>
        <v>84</v>
      </c>
      <c r="T93" s="434">
        <f t="shared" si="15"/>
        <v>0</v>
      </c>
      <c r="U93" s="435">
        <f t="shared" si="22"/>
        <v>0</v>
      </c>
      <c r="V93" s="436">
        <f t="shared" si="23"/>
        <v>168</v>
      </c>
      <c r="W93" s="437"/>
      <c r="X93" s="453">
        <f t="shared" si="1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20"/>
        <v>1</v>
      </c>
      <c r="B94" s="208" t="s">
        <v>307</v>
      </c>
      <c r="C94" s="157" t="s">
        <v>36</v>
      </c>
      <c r="D94" s="400">
        <v>20</v>
      </c>
      <c r="E94" s="423">
        <f t="shared" si="18"/>
        <v>140</v>
      </c>
      <c r="F94" s="424"/>
      <c r="G94" s="425">
        <f t="shared" ca="1" si="21"/>
        <v>46308</v>
      </c>
      <c r="H94" s="426">
        <v>3</v>
      </c>
      <c r="I94" s="427" t="str">
        <f>VLOOKUP(H94,Secteurs!$A$2:$C$4,3)</f>
        <v>Armel SOKAMBA</v>
      </c>
      <c r="J94" s="279"/>
      <c r="K94" s="280"/>
      <c r="L94" s="280"/>
      <c r="M94" s="280">
        <v>0.5</v>
      </c>
      <c r="N94" s="280"/>
      <c r="O94" s="281">
        <v>0.5</v>
      </c>
      <c r="P94" s="433">
        <f t="shared" si="15"/>
        <v>0</v>
      </c>
      <c r="Q94" s="434">
        <f t="shared" si="15"/>
        <v>0</v>
      </c>
      <c r="R94" s="434">
        <f t="shared" si="15"/>
        <v>0</v>
      </c>
      <c r="S94" s="434">
        <f t="shared" si="15"/>
        <v>70</v>
      </c>
      <c r="T94" s="434">
        <f t="shared" si="15"/>
        <v>0</v>
      </c>
      <c r="U94" s="435">
        <f t="shared" si="22"/>
        <v>70</v>
      </c>
      <c r="V94" s="436">
        <f t="shared" si="23"/>
        <v>140</v>
      </c>
      <c r="W94" s="437"/>
      <c r="X94" s="453">
        <f t="shared" si="1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20"/>
        <v>1</v>
      </c>
      <c r="B95" s="208" t="s">
        <v>308</v>
      </c>
      <c r="C95" s="157" t="s">
        <v>36</v>
      </c>
      <c r="D95" s="400">
        <v>20</v>
      </c>
      <c r="E95" s="423">
        <f t="shared" si="18"/>
        <v>140</v>
      </c>
      <c r="F95" s="424"/>
      <c r="G95" s="425">
        <f t="shared" ca="1" si="21"/>
        <v>46308</v>
      </c>
      <c r="H95" s="426">
        <v>2</v>
      </c>
      <c r="I95" s="427" t="str">
        <f>VLOOKUP(H95,Secteurs!$A$2:$C$4,3)</f>
        <v>Félix OVOURA</v>
      </c>
      <c r="J95" s="279">
        <v>0.5</v>
      </c>
      <c r="K95" s="280"/>
      <c r="L95" s="280"/>
      <c r="M95" s="280"/>
      <c r="N95" s="280"/>
      <c r="O95" s="281">
        <v>0.5</v>
      </c>
      <c r="P95" s="433">
        <f t="shared" si="15"/>
        <v>70</v>
      </c>
      <c r="Q95" s="434">
        <f t="shared" si="15"/>
        <v>0</v>
      </c>
      <c r="R95" s="434">
        <f t="shared" si="15"/>
        <v>0</v>
      </c>
      <c r="S95" s="434">
        <f t="shared" si="15"/>
        <v>0</v>
      </c>
      <c r="T95" s="434">
        <f t="shared" si="15"/>
        <v>0</v>
      </c>
      <c r="U95" s="435">
        <f t="shared" si="22"/>
        <v>70</v>
      </c>
      <c r="V95" s="436">
        <f t="shared" si="23"/>
        <v>140</v>
      </c>
      <c r="W95" s="437"/>
      <c r="X95" s="453">
        <f t="shared" si="1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20"/>
        <v>1</v>
      </c>
      <c r="B96" s="208" t="s">
        <v>309</v>
      </c>
      <c r="C96" s="157" t="s">
        <v>36</v>
      </c>
      <c r="D96" s="400">
        <v>24</v>
      </c>
      <c r="E96" s="423">
        <f t="shared" si="18"/>
        <v>168</v>
      </c>
      <c r="F96" s="424"/>
      <c r="G96" s="425">
        <f t="shared" ca="1" si="21"/>
        <v>46308</v>
      </c>
      <c r="H96" s="426">
        <v>3</v>
      </c>
      <c r="I96" s="427" t="str">
        <f>VLOOKUP(H96,Secteurs!$A$2:$C$4,3)</f>
        <v>Armel SOKAMBA</v>
      </c>
      <c r="J96" s="279">
        <v>1</v>
      </c>
      <c r="K96" s="280"/>
      <c r="L96" s="280"/>
      <c r="M96" s="280"/>
      <c r="N96" s="280"/>
      <c r="O96" s="281"/>
      <c r="P96" s="433">
        <f t="shared" si="15"/>
        <v>168</v>
      </c>
      <c r="Q96" s="434">
        <f t="shared" si="15"/>
        <v>0</v>
      </c>
      <c r="R96" s="434">
        <f t="shared" si="15"/>
        <v>0</v>
      </c>
      <c r="S96" s="434">
        <f t="shared" si="15"/>
        <v>0</v>
      </c>
      <c r="T96" s="434">
        <f t="shared" si="15"/>
        <v>0</v>
      </c>
      <c r="U96" s="435">
        <f t="shared" si="22"/>
        <v>0</v>
      </c>
      <c r="V96" s="436">
        <f t="shared" si="23"/>
        <v>168</v>
      </c>
      <c r="W96" s="437"/>
      <c r="X96" s="453">
        <f t="shared" si="1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20"/>
        <v>1</v>
      </c>
      <c r="B97" s="208" t="s">
        <v>194</v>
      </c>
      <c r="C97" s="157" t="s">
        <v>36</v>
      </c>
      <c r="D97" s="400">
        <v>24</v>
      </c>
      <c r="E97" s="423">
        <f t="shared" si="18"/>
        <v>168</v>
      </c>
      <c r="F97" s="424"/>
      <c r="G97" s="425">
        <f t="shared" ca="1" si="21"/>
        <v>46308</v>
      </c>
      <c r="H97" s="426">
        <v>3</v>
      </c>
      <c r="I97" s="427" t="str">
        <f>VLOOKUP(H97,Secteurs!$A$2:$C$4,3)</f>
        <v>Armel SOKAMBA</v>
      </c>
      <c r="J97" s="279"/>
      <c r="K97" s="280"/>
      <c r="L97" s="280"/>
      <c r="M97" s="280"/>
      <c r="N97" s="280">
        <v>0.5</v>
      </c>
      <c r="O97" s="281">
        <v>0.5</v>
      </c>
      <c r="P97" s="433">
        <f t="shared" si="15"/>
        <v>0</v>
      </c>
      <c r="Q97" s="434">
        <f t="shared" si="15"/>
        <v>0</v>
      </c>
      <c r="R97" s="434">
        <f t="shared" si="15"/>
        <v>0</v>
      </c>
      <c r="S97" s="434">
        <f t="shared" si="15"/>
        <v>0</v>
      </c>
      <c r="T97" s="434">
        <f t="shared" si="15"/>
        <v>84</v>
      </c>
      <c r="U97" s="435">
        <f t="shared" si="22"/>
        <v>84</v>
      </c>
      <c r="V97" s="436">
        <f t="shared" si="23"/>
        <v>168</v>
      </c>
      <c r="W97" s="437"/>
      <c r="X97" s="453">
        <f t="shared" si="1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20"/>
        <v>1</v>
      </c>
      <c r="B98" s="208" t="s">
        <v>197</v>
      </c>
      <c r="C98" s="157" t="s">
        <v>36</v>
      </c>
      <c r="D98" s="400">
        <v>12</v>
      </c>
      <c r="E98" s="423">
        <f t="shared" si="18"/>
        <v>84</v>
      </c>
      <c r="F98" s="424"/>
      <c r="G98" s="425">
        <f t="shared" ca="1" si="21"/>
        <v>46308</v>
      </c>
      <c r="H98" s="426">
        <v>1</v>
      </c>
      <c r="I98" s="427" t="str">
        <f>VLOOKUP(H98,Secteurs!$A$2:$C$4,3)</f>
        <v>Alexis MABOUNDA</v>
      </c>
      <c r="J98" s="279"/>
      <c r="K98" s="280"/>
      <c r="L98" s="280"/>
      <c r="M98" s="280">
        <v>1</v>
      </c>
      <c r="N98" s="280"/>
      <c r="O98" s="281"/>
      <c r="P98" s="433">
        <f t="shared" si="15"/>
        <v>0</v>
      </c>
      <c r="Q98" s="434">
        <f t="shared" si="15"/>
        <v>0</v>
      </c>
      <c r="R98" s="434">
        <f t="shared" si="15"/>
        <v>0</v>
      </c>
      <c r="S98" s="434">
        <f t="shared" si="15"/>
        <v>84</v>
      </c>
      <c r="T98" s="434">
        <f t="shared" si="15"/>
        <v>0</v>
      </c>
      <c r="U98" s="435">
        <f t="shared" si="22"/>
        <v>0</v>
      </c>
      <c r="V98" s="436">
        <f t="shared" si="23"/>
        <v>84</v>
      </c>
      <c r="W98" s="437"/>
      <c r="X98" s="453">
        <f t="shared" si="1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20"/>
        <v>1</v>
      </c>
      <c r="B99" s="208" t="s">
        <v>200</v>
      </c>
      <c r="C99" s="157" t="s">
        <v>36</v>
      </c>
      <c r="D99" s="400">
        <v>6</v>
      </c>
      <c r="E99" s="423">
        <f t="shared" si="18"/>
        <v>42</v>
      </c>
      <c r="F99" s="424"/>
      <c r="G99" s="425">
        <f t="shared" ca="1" si="21"/>
        <v>46308</v>
      </c>
      <c r="H99" s="426">
        <v>2</v>
      </c>
      <c r="I99" s="427" t="str">
        <f>VLOOKUP(H99,Secteurs!$A$2:$C$4,3)</f>
        <v>Félix OVOURA</v>
      </c>
      <c r="J99" s="279"/>
      <c r="K99" s="280"/>
      <c r="L99" s="280"/>
      <c r="M99" s="280"/>
      <c r="N99" s="280">
        <v>1</v>
      </c>
      <c r="O99" s="281"/>
      <c r="P99" s="433">
        <f t="shared" si="15"/>
        <v>0</v>
      </c>
      <c r="Q99" s="434">
        <f t="shared" si="15"/>
        <v>0</v>
      </c>
      <c r="R99" s="434">
        <f t="shared" si="15"/>
        <v>0</v>
      </c>
      <c r="S99" s="434">
        <f t="shared" si="15"/>
        <v>0</v>
      </c>
      <c r="T99" s="434">
        <f t="shared" si="15"/>
        <v>42</v>
      </c>
      <c r="U99" s="435">
        <f t="shared" si="22"/>
        <v>0</v>
      </c>
      <c r="V99" s="436">
        <f t="shared" si="23"/>
        <v>42</v>
      </c>
      <c r="W99" s="437"/>
      <c r="X99" s="453">
        <f t="shared" si="1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20"/>
        <v>1</v>
      </c>
      <c r="B100" s="208" t="s">
        <v>201</v>
      </c>
      <c r="C100" s="157" t="s">
        <v>36</v>
      </c>
      <c r="D100" s="400">
        <v>10</v>
      </c>
      <c r="E100" s="423">
        <f t="shared" si="18"/>
        <v>70</v>
      </c>
      <c r="F100" s="424"/>
      <c r="G100" s="425">
        <f t="shared" ca="1" si="21"/>
        <v>46308</v>
      </c>
      <c r="H100" s="426">
        <v>3</v>
      </c>
      <c r="I100" s="427" t="str">
        <f>VLOOKUP(H100,Secteurs!$A$2:$C$4,3)</f>
        <v>Armel SOKAMBA</v>
      </c>
      <c r="J100" s="279"/>
      <c r="K100" s="280">
        <v>0.5</v>
      </c>
      <c r="L100" s="280">
        <v>0.5</v>
      </c>
      <c r="M100" s="280"/>
      <c r="N100" s="280"/>
      <c r="O100" s="281"/>
      <c r="P100" s="433">
        <f t="shared" ref="P100:R145" si="24">+$E100*J100</f>
        <v>0</v>
      </c>
      <c r="Q100" s="434">
        <f t="shared" si="24"/>
        <v>35</v>
      </c>
      <c r="R100" s="434">
        <f t="shared" si="24"/>
        <v>35</v>
      </c>
      <c r="S100" s="434">
        <f t="shared" ref="S100:U145" si="25">+$E100*M100</f>
        <v>0</v>
      </c>
      <c r="T100" s="434">
        <f t="shared" si="25"/>
        <v>0</v>
      </c>
      <c r="U100" s="435">
        <f t="shared" si="22"/>
        <v>0</v>
      </c>
      <c r="V100" s="436">
        <f t="shared" si="23"/>
        <v>70</v>
      </c>
      <c r="W100" s="437"/>
      <c r="X100" s="453">
        <f t="shared" si="1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20"/>
        <v>1</v>
      </c>
      <c r="B101" s="208" t="s">
        <v>204</v>
      </c>
      <c r="C101" s="157" t="s">
        <v>36</v>
      </c>
      <c r="D101" s="400">
        <v>12</v>
      </c>
      <c r="E101" s="423">
        <f t="shared" si="18"/>
        <v>84</v>
      </c>
      <c r="F101" s="424"/>
      <c r="G101" s="425">
        <f t="shared" ca="1" si="21"/>
        <v>46308</v>
      </c>
      <c r="H101" s="443">
        <v>3</v>
      </c>
      <c r="I101" s="444" t="str">
        <f>VLOOKUP(H101,Secteurs!$A$2:$C$4,3)</f>
        <v>Armel SOKAMBA</v>
      </c>
      <c r="J101" s="279"/>
      <c r="K101" s="280"/>
      <c r="L101" s="280"/>
      <c r="M101" s="280"/>
      <c r="N101" s="280">
        <v>1</v>
      </c>
      <c r="O101" s="281"/>
      <c r="P101" s="433">
        <f t="shared" si="24"/>
        <v>0</v>
      </c>
      <c r="Q101" s="434">
        <f t="shared" si="24"/>
        <v>0</v>
      </c>
      <c r="R101" s="434">
        <f t="shared" si="24"/>
        <v>0</v>
      </c>
      <c r="S101" s="434">
        <f t="shared" si="25"/>
        <v>0</v>
      </c>
      <c r="T101" s="434">
        <f t="shared" si="25"/>
        <v>84</v>
      </c>
      <c r="U101" s="435">
        <f t="shared" si="22"/>
        <v>0</v>
      </c>
      <c r="V101" s="436">
        <f t="shared" si="23"/>
        <v>84</v>
      </c>
      <c r="W101" s="437"/>
      <c r="X101" s="453">
        <f t="shared" si="1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20"/>
        <v>1</v>
      </c>
      <c r="B102" s="208" t="s">
        <v>205</v>
      </c>
      <c r="C102" s="157" t="s">
        <v>36</v>
      </c>
      <c r="D102" s="400">
        <v>10</v>
      </c>
      <c r="E102" s="423">
        <f t="shared" si="18"/>
        <v>70</v>
      </c>
      <c r="F102" s="424"/>
      <c r="G102" s="425">
        <f t="shared" ca="1" si="21"/>
        <v>46308</v>
      </c>
      <c r="H102" s="426">
        <v>3</v>
      </c>
      <c r="I102" s="427" t="str">
        <f>VLOOKUP(H102,Secteurs!$A$2:$C$4,3)</f>
        <v>Armel SOKAMBA</v>
      </c>
      <c r="J102" s="279"/>
      <c r="K102" s="280">
        <v>0.5</v>
      </c>
      <c r="L102" s="280"/>
      <c r="M102" s="280"/>
      <c r="N102" s="280">
        <v>0.5</v>
      </c>
      <c r="O102" s="281"/>
      <c r="P102" s="433">
        <f t="shared" si="24"/>
        <v>0</v>
      </c>
      <c r="Q102" s="434">
        <f t="shared" si="24"/>
        <v>35</v>
      </c>
      <c r="R102" s="434">
        <f t="shared" si="24"/>
        <v>0</v>
      </c>
      <c r="S102" s="434">
        <f t="shared" si="25"/>
        <v>0</v>
      </c>
      <c r="T102" s="434">
        <f t="shared" si="25"/>
        <v>35</v>
      </c>
      <c r="U102" s="435">
        <f t="shared" si="22"/>
        <v>0</v>
      </c>
      <c r="V102" s="436">
        <f t="shared" si="23"/>
        <v>70</v>
      </c>
      <c r="W102" s="437"/>
      <c r="X102" s="453">
        <f t="shared" si="1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20"/>
        <v>1</v>
      </c>
      <c r="B103" s="208" t="s">
        <v>206</v>
      </c>
      <c r="C103" s="157" t="s">
        <v>36</v>
      </c>
      <c r="D103" s="400">
        <v>20</v>
      </c>
      <c r="E103" s="423">
        <f t="shared" si="18"/>
        <v>140</v>
      </c>
      <c r="F103" s="424"/>
      <c r="G103" s="425">
        <f t="shared" ca="1" si="21"/>
        <v>46308</v>
      </c>
      <c r="H103" s="426">
        <v>2</v>
      </c>
      <c r="I103" s="427" t="str">
        <f>VLOOKUP(H103,Secteurs!$A$2:$C$4,3)</f>
        <v>Félix OVOURA</v>
      </c>
      <c r="J103" s="279"/>
      <c r="K103" s="280"/>
      <c r="L103" s="280"/>
      <c r="M103" s="280"/>
      <c r="N103" s="280"/>
      <c r="O103" s="281">
        <v>1</v>
      </c>
      <c r="P103" s="433">
        <f t="shared" si="24"/>
        <v>0</v>
      </c>
      <c r="Q103" s="434">
        <f t="shared" si="24"/>
        <v>0</v>
      </c>
      <c r="R103" s="434">
        <f t="shared" si="24"/>
        <v>0</v>
      </c>
      <c r="S103" s="434">
        <f t="shared" si="25"/>
        <v>0</v>
      </c>
      <c r="T103" s="434">
        <f t="shared" si="25"/>
        <v>0</v>
      </c>
      <c r="U103" s="435">
        <f t="shared" si="22"/>
        <v>140</v>
      </c>
      <c r="V103" s="436">
        <f t="shared" si="23"/>
        <v>140</v>
      </c>
      <c r="W103" s="437"/>
      <c r="X103" s="453">
        <f t="shared" si="1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20"/>
        <v>1</v>
      </c>
      <c r="B104" s="208" t="s">
        <v>209</v>
      </c>
      <c r="C104" s="157" t="s">
        <v>36</v>
      </c>
      <c r="D104" s="400">
        <v>46</v>
      </c>
      <c r="E104" s="423">
        <f t="shared" si="18"/>
        <v>322</v>
      </c>
      <c r="F104" s="424"/>
      <c r="G104" s="425">
        <f t="shared" ca="1" si="21"/>
        <v>46308</v>
      </c>
      <c r="H104" s="426">
        <v>3</v>
      </c>
      <c r="I104" s="427" t="str">
        <f>VLOOKUP(H104,Secteurs!$A$2:$C$4,3)</f>
        <v>Armel SOKAMBA</v>
      </c>
      <c r="J104" s="279"/>
      <c r="K104" s="280">
        <v>0.5</v>
      </c>
      <c r="L104" s="280"/>
      <c r="M104" s="280"/>
      <c r="N104" s="280">
        <v>0.5</v>
      </c>
      <c r="O104" s="281"/>
      <c r="P104" s="433">
        <f t="shared" si="24"/>
        <v>0</v>
      </c>
      <c r="Q104" s="434">
        <f t="shared" si="24"/>
        <v>161</v>
      </c>
      <c r="R104" s="434">
        <f t="shared" si="24"/>
        <v>0</v>
      </c>
      <c r="S104" s="434">
        <f t="shared" si="25"/>
        <v>0</v>
      </c>
      <c r="T104" s="434">
        <f t="shared" si="25"/>
        <v>161</v>
      </c>
      <c r="U104" s="435">
        <f t="shared" si="22"/>
        <v>0</v>
      </c>
      <c r="V104" s="436">
        <f t="shared" si="23"/>
        <v>322</v>
      </c>
      <c r="W104" s="437"/>
      <c r="X104" s="453">
        <f t="shared" si="1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20"/>
        <v>1</v>
      </c>
      <c r="B105" s="208" t="s">
        <v>211</v>
      </c>
      <c r="C105" s="157" t="s">
        <v>36</v>
      </c>
      <c r="D105" s="400">
        <v>8</v>
      </c>
      <c r="E105" s="423">
        <f t="shared" si="18"/>
        <v>56</v>
      </c>
      <c r="F105" s="424"/>
      <c r="G105" s="425">
        <f t="shared" ca="1" si="21"/>
        <v>46308</v>
      </c>
      <c r="H105" s="426">
        <v>1</v>
      </c>
      <c r="I105" s="427" t="str">
        <f>VLOOKUP(H105,Secteurs!$A$2:$C$4,3)</f>
        <v>Alexis MABOUNDA</v>
      </c>
      <c r="J105" s="279"/>
      <c r="K105" s="280"/>
      <c r="L105" s="280"/>
      <c r="M105" s="280"/>
      <c r="N105" s="280">
        <v>1</v>
      </c>
      <c r="O105" s="281"/>
      <c r="P105" s="433">
        <f t="shared" si="24"/>
        <v>0</v>
      </c>
      <c r="Q105" s="434">
        <f t="shared" si="24"/>
        <v>0</v>
      </c>
      <c r="R105" s="434">
        <f t="shared" si="24"/>
        <v>0</v>
      </c>
      <c r="S105" s="434">
        <f t="shared" si="25"/>
        <v>0</v>
      </c>
      <c r="T105" s="434">
        <f t="shared" si="25"/>
        <v>56</v>
      </c>
      <c r="U105" s="435">
        <f t="shared" si="22"/>
        <v>0</v>
      </c>
      <c r="V105" s="436">
        <f t="shared" si="23"/>
        <v>56</v>
      </c>
      <c r="W105" s="437"/>
      <c r="X105" s="453">
        <f t="shared" si="1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20"/>
        <v>1</v>
      </c>
      <c r="B106" s="207" t="s">
        <v>310</v>
      </c>
      <c r="C106" s="157" t="s">
        <v>36</v>
      </c>
      <c r="D106" s="400">
        <v>10</v>
      </c>
      <c r="E106" s="423">
        <f t="shared" si="18"/>
        <v>70</v>
      </c>
      <c r="F106" s="424"/>
      <c r="G106" s="425">
        <f t="shared" ca="1" si="21"/>
        <v>46308</v>
      </c>
      <c r="H106" s="426">
        <v>3</v>
      </c>
      <c r="I106" s="427" t="str">
        <f>VLOOKUP(H106,Secteurs!$A$2:$C$4,3)</f>
        <v>Armel SOKAMBA</v>
      </c>
      <c r="J106" s="279">
        <v>0.5</v>
      </c>
      <c r="K106" s="280"/>
      <c r="L106" s="280"/>
      <c r="M106" s="280"/>
      <c r="N106" s="280"/>
      <c r="O106" s="281">
        <v>0.5</v>
      </c>
      <c r="P106" s="433">
        <f t="shared" si="24"/>
        <v>35</v>
      </c>
      <c r="Q106" s="434">
        <f t="shared" si="24"/>
        <v>0</v>
      </c>
      <c r="R106" s="434">
        <f t="shared" si="24"/>
        <v>0</v>
      </c>
      <c r="S106" s="434">
        <f t="shared" si="25"/>
        <v>0</v>
      </c>
      <c r="T106" s="434">
        <f t="shared" si="25"/>
        <v>0</v>
      </c>
      <c r="U106" s="435">
        <f t="shared" si="22"/>
        <v>35</v>
      </c>
      <c r="V106" s="436">
        <f t="shared" si="23"/>
        <v>70</v>
      </c>
      <c r="W106" s="437"/>
      <c r="X106" s="453">
        <f t="shared" si="1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20"/>
        <v>1</v>
      </c>
      <c r="B107" s="208" t="s">
        <v>214</v>
      </c>
      <c r="C107" s="157" t="s">
        <v>36</v>
      </c>
      <c r="D107" s="400">
        <v>14</v>
      </c>
      <c r="E107" s="423">
        <f t="shared" si="18"/>
        <v>98</v>
      </c>
      <c r="F107" s="424"/>
      <c r="G107" s="425">
        <f t="shared" ca="1" si="21"/>
        <v>46308</v>
      </c>
      <c r="H107" s="426">
        <v>2</v>
      </c>
      <c r="I107" s="427" t="str">
        <f>VLOOKUP(H107,Secteurs!$A$2:$C$4,3)</f>
        <v>Félix OVOURA</v>
      </c>
      <c r="J107" s="279"/>
      <c r="K107" s="280">
        <v>0.5</v>
      </c>
      <c r="L107" s="280"/>
      <c r="M107" s="280">
        <v>0.5</v>
      </c>
      <c r="N107" s="280"/>
      <c r="O107" s="281"/>
      <c r="P107" s="433">
        <f t="shared" si="24"/>
        <v>0</v>
      </c>
      <c r="Q107" s="434">
        <f t="shared" si="24"/>
        <v>49</v>
      </c>
      <c r="R107" s="434">
        <f t="shared" si="24"/>
        <v>0</v>
      </c>
      <c r="S107" s="434">
        <f t="shared" si="25"/>
        <v>49</v>
      </c>
      <c r="T107" s="434">
        <f t="shared" si="25"/>
        <v>0</v>
      </c>
      <c r="U107" s="435">
        <f t="shared" si="25"/>
        <v>0</v>
      </c>
      <c r="V107" s="436">
        <f t="shared" si="23"/>
        <v>98</v>
      </c>
      <c r="W107" s="437"/>
      <c r="X107" s="453">
        <f t="shared" si="1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20"/>
        <v>1</v>
      </c>
      <c r="B108" s="208" t="s">
        <v>215</v>
      </c>
      <c r="C108" s="157" t="s">
        <v>36</v>
      </c>
      <c r="D108" s="400">
        <v>10</v>
      </c>
      <c r="E108" s="423">
        <f t="shared" si="18"/>
        <v>70</v>
      </c>
      <c r="F108" s="424"/>
      <c r="G108" s="425">
        <f t="shared" ca="1" si="21"/>
        <v>46308</v>
      </c>
      <c r="H108" s="426">
        <v>3</v>
      </c>
      <c r="I108" s="427" t="str">
        <f>VLOOKUP(H108,Secteurs!$A$2:$C$4,3)</f>
        <v>Armel SOKAMBA</v>
      </c>
      <c r="J108" s="279"/>
      <c r="K108" s="280"/>
      <c r="L108" s="280"/>
      <c r="M108" s="280"/>
      <c r="N108" s="280">
        <v>1</v>
      </c>
      <c r="O108" s="281"/>
      <c r="P108" s="433">
        <f t="shared" si="24"/>
        <v>0</v>
      </c>
      <c r="Q108" s="434">
        <f t="shared" si="24"/>
        <v>0</v>
      </c>
      <c r="R108" s="434">
        <f t="shared" si="24"/>
        <v>0</v>
      </c>
      <c r="S108" s="434">
        <f t="shared" si="25"/>
        <v>0</v>
      </c>
      <c r="T108" s="434">
        <f t="shared" si="25"/>
        <v>70</v>
      </c>
      <c r="U108" s="435">
        <f t="shared" si="25"/>
        <v>0</v>
      </c>
      <c r="V108" s="436">
        <f t="shared" si="23"/>
        <v>70</v>
      </c>
      <c r="W108" s="437"/>
      <c r="X108" s="453">
        <f t="shared" si="1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20"/>
        <v>1</v>
      </c>
      <c r="B109" s="208" t="s">
        <v>311</v>
      </c>
      <c r="C109" s="157" t="s">
        <v>36</v>
      </c>
      <c r="D109" s="400">
        <v>40</v>
      </c>
      <c r="E109" s="423">
        <f t="shared" si="18"/>
        <v>280</v>
      </c>
      <c r="F109" s="424"/>
      <c r="G109" s="425">
        <f t="shared" ca="1" si="21"/>
        <v>46308</v>
      </c>
      <c r="H109" s="426">
        <v>1</v>
      </c>
      <c r="I109" s="427" t="str">
        <f>VLOOKUP(H109,Secteurs!$A$2:$C$4,3)</f>
        <v>Alexis MABOUNDA</v>
      </c>
      <c r="J109" s="279">
        <v>0.5</v>
      </c>
      <c r="K109" s="280"/>
      <c r="L109" s="280"/>
      <c r="M109" s="280"/>
      <c r="N109" s="280"/>
      <c r="O109" s="281">
        <v>0.5</v>
      </c>
      <c r="P109" s="433">
        <f t="shared" si="24"/>
        <v>140</v>
      </c>
      <c r="Q109" s="434">
        <f t="shared" si="24"/>
        <v>0</v>
      </c>
      <c r="R109" s="434">
        <f t="shared" si="24"/>
        <v>0</v>
      </c>
      <c r="S109" s="434">
        <f t="shared" si="25"/>
        <v>0</v>
      </c>
      <c r="T109" s="434">
        <f t="shared" si="25"/>
        <v>0</v>
      </c>
      <c r="U109" s="435">
        <f t="shared" si="25"/>
        <v>140</v>
      </c>
      <c r="V109" s="436">
        <f t="shared" si="23"/>
        <v>280</v>
      </c>
      <c r="W109" s="437"/>
      <c r="X109" s="453">
        <f t="shared" si="1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20"/>
        <v>1</v>
      </c>
      <c r="B110" s="208" t="s">
        <v>218</v>
      </c>
      <c r="C110" s="157" t="s">
        <v>36</v>
      </c>
      <c r="D110" s="400">
        <v>18</v>
      </c>
      <c r="E110" s="423">
        <f t="shared" si="18"/>
        <v>126</v>
      </c>
      <c r="F110" s="424"/>
      <c r="G110" s="425">
        <f t="shared" ca="1" si="21"/>
        <v>46308</v>
      </c>
      <c r="H110" s="426">
        <v>3</v>
      </c>
      <c r="I110" s="427" t="str">
        <f>VLOOKUP(H110,Secteurs!$A$2:$C$4,3)</f>
        <v>Armel SOKAMBA</v>
      </c>
      <c r="J110" s="279">
        <v>0.5</v>
      </c>
      <c r="K110" s="280">
        <v>0.25</v>
      </c>
      <c r="L110" s="280"/>
      <c r="M110" s="280">
        <v>0.25</v>
      </c>
      <c r="N110" s="280"/>
      <c r="O110" s="281"/>
      <c r="P110" s="433">
        <f t="shared" si="24"/>
        <v>63</v>
      </c>
      <c r="Q110" s="434">
        <f t="shared" si="24"/>
        <v>31.5</v>
      </c>
      <c r="R110" s="434">
        <f t="shared" si="24"/>
        <v>0</v>
      </c>
      <c r="S110" s="434">
        <f t="shared" si="25"/>
        <v>31.5</v>
      </c>
      <c r="T110" s="434">
        <f t="shared" si="25"/>
        <v>0</v>
      </c>
      <c r="U110" s="435">
        <f t="shared" si="25"/>
        <v>0</v>
      </c>
      <c r="V110" s="436">
        <f t="shared" si="23"/>
        <v>126</v>
      </c>
      <c r="W110" s="437"/>
      <c r="X110" s="453">
        <f t="shared" si="1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20"/>
        <v>1</v>
      </c>
      <c r="B111" s="208" t="s">
        <v>219</v>
      </c>
      <c r="C111" s="157" t="s">
        <v>36</v>
      </c>
      <c r="D111" s="400">
        <v>20</v>
      </c>
      <c r="E111" s="423">
        <f t="shared" si="18"/>
        <v>140</v>
      </c>
      <c r="F111" s="424"/>
      <c r="G111" s="425">
        <f t="shared" ca="1" si="21"/>
        <v>46308</v>
      </c>
      <c r="H111" s="426">
        <v>3</v>
      </c>
      <c r="I111" s="427" t="str">
        <f>VLOOKUP(H111,Secteurs!$A$2:$C$4,3)</f>
        <v>Armel SOKAMBA</v>
      </c>
      <c r="J111" s="279">
        <v>0.5</v>
      </c>
      <c r="K111" s="280"/>
      <c r="L111" s="280"/>
      <c r="M111" s="280"/>
      <c r="N111" s="280">
        <v>0.5</v>
      </c>
      <c r="O111" s="281"/>
      <c r="P111" s="433">
        <f t="shared" si="24"/>
        <v>70</v>
      </c>
      <c r="Q111" s="434">
        <f t="shared" si="24"/>
        <v>0</v>
      </c>
      <c r="R111" s="434">
        <f t="shared" si="24"/>
        <v>0</v>
      </c>
      <c r="S111" s="434">
        <f t="shared" si="25"/>
        <v>0</v>
      </c>
      <c r="T111" s="434">
        <f t="shared" si="25"/>
        <v>70</v>
      </c>
      <c r="U111" s="435">
        <f t="shared" si="25"/>
        <v>0</v>
      </c>
      <c r="V111" s="436">
        <f t="shared" si="23"/>
        <v>140</v>
      </c>
      <c r="W111" s="437"/>
      <c r="X111" s="453">
        <f t="shared" si="1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20"/>
        <v>1</v>
      </c>
      <c r="B112" s="208" t="s">
        <v>220</v>
      </c>
      <c r="C112" s="157" t="s">
        <v>36</v>
      </c>
      <c r="D112" s="400">
        <v>20</v>
      </c>
      <c r="E112" s="423">
        <f t="shared" si="18"/>
        <v>140</v>
      </c>
      <c r="F112" s="424"/>
      <c r="G112" s="425">
        <f t="shared" ca="1" si="21"/>
        <v>46308</v>
      </c>
      <c r="H112" s="426">
        <v>1</v>
      </c>
      <c r="I112" s="427" t="str">
        <f>VLOOKUP(H112,Secteurs!$A$2:$C$4,3)</f>
        <v>Alexis MABOUNDA</v>
      </c>
      <c r="J112" s="279"/>
      <c r="K112" s="280"/>
      <c r="L112" s="280">
        <v>0.5</v>
      </c>
      <c r="M112" s="280"/>
      <c r="N112" s="280"/>
      <c r="O112" s="281">
        <v>0.5</v>
      </c>
      <c r="P112" s="433">
        <f t="shared" si="24"/>
        <v>0</v>
      </c>
      <c r="Q112" s="434">
        <f t="shared" si="24"/>
        <v>0</v>
      </c>
      <c r="R112" s="434">
        <f t="shared" si="24"/>
        <v>70</v>
      </c>
      <c r="S112" s="434">
        <f t="shared" si="25"/>
        <v>0</v>
      </c>
      <c r="T112" s="434">
        <f t="shared" si="25"/>
        <v>0</v>
      </c>
      <c r="U112" s="435">
        <f t="shared" si="25"/>
        <v>70</v>
      </c>
      <c r="V112" s="436">
        <f t="shared" si="23"/>
        <v>140</v>
      </c>
      <c r="W112" s="437"/>
      <c r="X112" s="453">
        <f t="shared" si="1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20"/>
        <v>1</v>
      </c>
      <c r="B113" s="208" t="s">
        <v>221</v>
      </c>
      <c r="C113" s="157" t="s">
        <v>36</v>
      </c>
      <c r="D113" s="400">
        <v>12</v>
      </c>
      <c r="E113" s="423">
        <f t="shared" si="18"/>
        <v>84</v>
      </c>
      <c r="F113" s="424"/>
      <c r="G113" s="425">
        <f t="shared" ca="1" si="21"/>
        <v>46308</v>
      </c>
      <c r="H113" s="426">
        <v>1</v>
      </c>
      <c r="I113" s="427" t="str">
        <f>VLOOKUP(H113,Secteurs!$A$2:$C$4,3)</f>
        <v>Alexis MABOUNDA</v>
      </c>
      <c r="J113" s="279"/>
      <c r="K113" s="280"/>
      <c r="L113" s="280">
        <v>0.25</v>
      </c>
      <c r="M113" s="280">
        <v>0.25</v>
      </c>
      <c r="N113" s="280"/>
      <c r="O113" s="281">
        <v>0.5</v>
      </c>
      <c r="P113" s="433">
        <f t="shared" si="24"/>
        <v>0</v>
      </c>
      <c r="Q113" s="434">
        <f t="shared" si="24"/>
        <v>0</v>
      </c>
      <c r="R113" s="434">
        <f t="shared" si="24"/>
        <v>21</v>
      </c>
      <c r="S113" s="434">
        <f t="shared" si="25"/>
        <v>21</v>
      </c>
      <c r="T113" s="434">
        <f t="shared" si="25"/>
        <v>0</v>
      </c>
      <c r="U113" s="435">
        <f t="shared" si="25"/>
        <v>42</v>
      </c>
      <c r="V113" s="436">
        <f t="shared" si="23"/>
        <v>84</v>
      </c>
      <c r="W113" s="437"/>
      <c r="X113" s="453">
        <f t="shared" si="1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20"/>
        <v>1</v>
      </c>
      <c r="B114" s="208" t="s">
        <v>223</v>
      </c>
      <c r="C114" s="157" t="s">
        <v>36</v>
      </c>
      <c r="D114" s="400">
        <v>14</v>
      </c>
      <c r="E114" s="423">
        <f t="shared" si="18"/>
        <v>98</v>
      </c>
      <c r="F114" s="424"/>
      <c r="G114" s="425">
        <f t="shared" ca="1" si="21"/>
        <v>46308</v>
      </c>
      <c r="H114" s="426">
        <v>3</v>
      </c>
      <c r="I114" s="427" t="str">
        <f>VLOOKUP(H114,Secteurs!$A$2:$C$4,3)</f>
        <v>Armel SOKAMBA</v>
      </c>
      <c r="J114" s="279"/>
      <c r="K114" s="280">
        <v>1</v>
      </c>
      <c r="L114" s="280"/>
      <c r="M114" s="280"/>
      <c r="N114" s="280"/>
      <c r="O114" s="281"/>
      <c r="P114" s="433">
        <f t="shared" si="24"/>
        <v>0</v>
      </c>
      <c r="Q114" s="434">
        <f t="shared" si="24"/>
        <v>98</v>
      </c>
      <c r="R114" s="434">
        <f t="shared" si="24"/>
        <v>0</v>
      </c>
      <c r="S114" s="434">
        <f t="shared" si="25"/>
        <v>0</v>
      </c>
      <c r="T114" s="434">
        <f t="shared" si="25"/>
        <v>0</v>
      </c>
      <c r="U114" s="435">
        <f t="shared" si="25"/>
        <v>0</v>
      </c>
      <c r="V114" s="436">
        <f t="shared" si="23"/>
        <v>98</v>
      </c>
      <c r="W114" s="437"/>
      <c r="X114" s="453">
        <f t="shared" si="1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20"/>
        <v>1</v>
      </c>
      <c r="B115" s="208" t="s">
        <v>225</v>
      </c>
      <c r="C115" s="157" t="s">
        <v>36</v>
      </c>
      <c r="D115" s="400">
        <v>6</v>
      </c>
      <c r="E115" s="423">
        <f t="shared" si="18"/>
        <v>42</v>
      </c>
      <c r="F115" s="424"/>
      <c r="G115" s="425">
        <f ca="1">+IF(A115=1,(+TODAY())-F115,"Sans objet")</f>
        <v>46308</v>
      </c>
      <c r="H115" s="426">
        <v>2</v>
      </c>
      <c r="I115" s="427" t="str">
        <f>VLOOKUP(H115,Secteurs!$A$2:$C$4,3)</f>
        <v>Félix OVOURA</v>
      </c>
      <c r="J115" s="279"/>
      <c r="K115" s="280"/>
      <c r="L115" s="280">
        <v>1</v>
      </c>
      <c r="M115" s="280"/>
      <c r="N115" s="280"/>
      <c r="O115" s="281"/>
      <c r="P115" s="433">
        <f t="shared" si="24"/>
        <v>0</v>
      </c>
      <c r="Q115" s="434">
        <f t="shared" si="24"/>
        <v>0</v>
      </c>
      <c r="R115" s="434">
        <f t="shared" si="24"/>
        <v>42</v>
      </c>
      <c r="S115" s="434">
        <f t="shared" si="25"/>
        <v>0</v>
      </c>
      <c r="T115" s="434">
        <f t="shared" si="25"/>
        <v>0</v>
      </c>
      <c r="U115" s="435">
        <f t="shared" si="25"/>
        <v>0</v>
      </c>
      <c r="V115" s="436">
        <f t="shared" si="23"/>
        <v>42</v>
      </c>
      <c r="W115" s="437"/>
      <c r="X115" s="453">
        <f t="shared" si="1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20"/>
        <v>1</v>
      </c>
      <c r="B116" s="208" t="s">
        <v>226</v>
      </c>
      <c r="C116" s="157" t="s">
        <v>36</v>
      </c>
      <c r="D116" s="400">
        <v>16</v>
      </c>
      <c r="E116" s="423">
        <f t="shared" si="18"/>
        <v>112</v>
      </c>
      <c r="F116" s="424"/>
      <c r="G116" s="425">
        <f ca="1">+IF(A116=1,(+TODAY())-F116,"Sans objet")</f>
        <v>46308</v>
      </c>
      <c r="H116" s="426">
        <v>1</v>
      </c>
      <c r="I116" s="427" t="str">
        <f>VLOOKUP(H116,Secteurs!$A$2:$C$4,3)</f>
        <v>Alexis MABOUNDA</v>
      </c>
      <c r="J116" s="279">
        <v>0.5</v>
      </c>
      <c r="K116" s="280"/>
      <c r="L116" s="280"/>
      <c r="M116" s="280"/>
      <c r="N116" s="280">
        <v>0.5</v>
      </c>
      <c r="O116" s="281"/>
      <c r="P116" s="433">
        <f t="shared" si="24"/>
        <v>56</v>
      </c>
      <c r="Q116" s="434">
        <f t="shared" si="24"/>
        <v>0</v>
      </c>
      <c r="R116" s="434">
        <f t="shared" si="24"/>
        <v>0</v>
      </c>
      <c r="S116" s="434">
        <f t="shared" si="25"/>
        <v>0</v>
      </c>
      <c r="T116" s="434">
        <f t="shared" si="25"/>
        <v>56</v>
      </c>
      <c r="U116" s="435">
        <f t="shared" si="25"/>
        <v>0</v>
      </c>
      <c r="V116" s="436">
        <f t="shared" ref="V116:V128" si="26">SUM(P116:U116)</f>
        <v>112</v>
      </c>
      <c r="W116" s="437"/>
      <c r="X116" s="453">
        <f t="shared" si="1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20"/>
        <v>1</v>
      </c>
      <c r="B117" s="207" t="s">
        <v>312</v>
      </c>
      <c r="C117" s="157" t="s">
        <v>36</v>
      </c>
      <c r="D117" s="400">
        <v>5</v>
      </c>
      <c r="E117" s="423">
        <f t="shared" si="18"/>
        <v>35</v>
      </c>
      <c r="F117" s="440"/>
      <c r="G117" s="425">
        <f t="shared" ca="1" si="21"/>
        <v>46308</v>
      </c>
      <c r="H117" s="441">
        <v>2</v>
      </c>
      <c r="I117" s="458" t="str">
        <f>VLOOKUP(H117,Secteurs!$A$2:$C$4,3)</f>
        <v>Félix OVOURA</v>
      </c>
      <c r="J117" s="279"/>
      <c r="K117" s="280"/>
      <c r="L117" s="280">
        <v>1</v>
      </c>
      <c r="M117" s="280"/>
      <c r="N117" s="280"/>
      <c r="O117" s="281"/>
      <c r="P117" s="433">
        <f t="shared" si="24"/>
        <v>0</v>
      </c>
      <c r="Q117" s="434">
        <f t="shared" si="24"/>
        <v>0</v>
      </c>
      <c r="R117" s="434">
        <f t="shared" si="24"/>
        <v>35</v>
      </c>
      <c r="S117" s="434">
        <f t="shared" si="25"/>
        <v>0</v>
      </c>
      <c r="T117" s="434">
        <f t="shared" si="25"/>
        <v>0</v>
      </c>
      <c r="U117" s="435">
        <f t="shared" si="25"/>
        <v>0</v>
      </c>
      <c r="V117" s="436">
        <f t="shared" si="26"/>
        <v>35</v>
      </c>
      <c r="W117" s="437"/>
      <c r="X117" s="453">
        <f t="shared" si="1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20"/>
        <v>1</v>
      </c>
      <c r="B118" s="210" t="s">
        <v>313</v>
      </c>
      <c r="C118" s="157" t="s">
        <v>36</v>
      </c>
      <c r="D118" s="400">
        <v>18</v>
      </c>
      <c r="E118" s="423">
        <f t="shared" si="18"/>
        <v>126</v>
      </c>
      <c r="F118" s="424"/>
      <c r="G118" s="425">
        <f t="shared" ca="1" si="21"/>
        <v>46308</v>
      </c>
      <c r="H118" s="426">
        <v>1</v>
      </c>
      <c r="I118" s="427" t="str">
        <f>VLOOKUP(H118,Secteurs!$A$2:$C$4,3)</f>
        <v>Alexis MABOUNDA</v>
      </c>
      <c r="J118" s="279"/>
      <c r="K118" s="280"/>
      <c r="L118" s="280">
        <v>1</v>
      </c>
      <c r="M118" s="280"/>
      <c r="N118" s="280"/>
      <c r="O118" s="281"/>
      <c r="P118" s="433">
        <f t="shared" si="24"/>
        <v>0</v>
      </c>
      <c r="Q118" s="434">
        <f t="shared" si="24"/>
        <v>0</v>
      </c>
      <c r="R118" s="434">
        <f>+$E118*L118</f>
        <v>126</v>
      </c>
      <c r="S118" s="434">
        <f t="shared" si="25"/>
        <v>0</v>
      </c>
      <c r="T118" s="434">
        <f t="shared" si="25"/>
        <v>0</v>
      </c>
      <c r="U118" s="435">
        <f t="shared" si="25"/>
        <v>0</v>
      </c>
      <c r="V118" s="436">
        <f t="shared" si="26"/>
        <v>126</v>
      </c>
      <c r="W118" s="437"/>
      <c r="X118" s="453">
        <f t="shared" si="1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20"/>
        <v>1</v>
      </c>
      <c r="B119" s="210" t="s">
        <v>230</v>
      </c>
      <c r="C119" s="157" t="s">
        <v>36</v>
      </c>
      <c r="D119" s="400">
        <v>20</v>
      </c>
      <c r="E119" s="423">
        <f t="shared" si="18"/>
        <v>140</v>
      </c>
      <c r="F119" s="424"/>
      <c r="G119" s="425">
        <f t="shared" ca="1" si="21"/>
        <v>46308</v>
      </c>
      <c r="H119" s="426">
        <v>2</v>
      </c>
      <c r="I119" s="427" t="str">
        <f>VLOOKUP(H119,Secteurs!$A$2:$C$4,3)</f>
        <v>Félix OVOURA</v>
      </c>
      <c r="J119" s="279"/>
      <c r="K119" s="280">
        <v>1</v>
      </c>
      <c r="L119" s="280"/>
      <c r="M119" s="280"/>
      <c r="N119" s="280"/>
      <c r="O119" s="281"/>
      <c r="P119" s="433">
        <f t="shared" si="24"/>
        <v>0</v>
      </c>
      <c r="Q119" s="434">
        <f t="shared" si="24"/>
        <v>140</v>
      </c>
      <c r="R119" s="434">
        <f>+$E119*L119</f>
        <v>0</v>
      </c>
      <c r="S119" s="434">
        <f t="shared" si="25"/>
        <v>0</v>
      </c>
      <c r="T119" s="434">
        <f t="shared" si="25"/>
        <v>0</v>
      </c>
      <c r="U119" s="435">
        <f t="shared" si="25"/>
        <v>0</v>
      </c>
      <c r="V119" s="436">
        <f t="shared" si="26"/>
        <v>140</v>
      </c>
      <c r="W119" s="437"/>
      <c r="X119" s="453">
        <f t="shared" si="1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20"/>
        <v>1</v>
      </c>
      <c r="B120" s="208" t="s">
        <v>231</v>
      </c>
      <c r="C120" s="157" t="s">
        <v>36</v>
      </c>
      <c r="D120" s="400">
        <v>26</v>
      </c>
      <c r="E120" s="423">
        <f t="shared" si="18"/>
        <v>182</v>
      </c>
      <c r="F120" s="424"/>
      <c r="G120" s="425">
        <f t="shared" ca="1" si="21"/>
        <v>46308</v>
      </c>
      <c r="H120" s="426">
        <v>3</v>
      </c>
      <c r="I120" s="427" t="str">
        <f>VLOOKUP(H120,Secteurs!$A$2:$C$4,3)</f>
        <v>Armel SOKAMBA</v>
      </c>
      <c r="J120" s="279">
        <v>0.5</v>
      </c>
      <c r="K120" s="280"/>
      <c r="L120" s="280"/>
      <c r="M120" s="280"/>
      <c r="N120" s="280"/>
      <c r="O120" s="281">
        <v>0.5</v>
      </c>
      <c r="P120" s="433">
        <f t="shared" si="24"/>
        <v>91</v>
      </c>
      <c r="Q120" s="434">
        <f t="shared" si="24"/>
        <v>0</v>
      </c>
      <c r="R120" s="434">
        <f t="shared" si="24"/>
        <v>0</v>
      </c>
      <c r="S120" s="434">
        <f t="shared" si="25"/>
        <v>0</v>
      </c>
      <c r="T120" s="434">
        <f t="shared" si="25"/>
        <v>0</v>
      </c>
      <c r="U120" s="435">
        <f t="shared" si="25"/>
        <v>91</v>
      </c>
      <c r="V120" s="436">
        <f t="shared" si="26"/>
        <v>182</v>
      </c>
      <c r="W120" s="437"/>
      <c r="X120" s="453">
        <f t="shared" si="1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20"/>
        <v>1</v>
      </c>
      <c r="B121" s="208" t="s">
        <v>314</v>
      </c>
      <c r="C121" s="157" t="s">
        <v>36</v>
      </c>
      <c r="D121" s="400">
        <v>16</v>
      </c>
      <c r="E121" s="423">
        <f t="shared" si="18"/>
        <v>112</v>
      </c>
      <c r="F121" s="424"/>
      <c r="G121" s="425">
        <f t="shared" ca="1" si="21"/>
        <v>46308</v>
      </c>
      <c r="H121" s="426">
        <v>1</v>
      </c>
      <c r="I121" s="427" t="str">
        <f>VLOOKUP(H121,Secteurs!$A$2:$C$4,3)</f>
        <v>Alexis MABOUNDA</v>
      </c>
      <c r="J121" s="279"/>
      <c r="K121" s="280"/>
      <c r="L121" s="280"/>
      <c r="M121" s="280"/>
      <c r="N121" s="280"/>
      <c r="O121" s="281">
        <v>1</v>
      </c>
      <c r="P121" s="433">
        <f t="shared" si="24"/>
        <v>0</v>
      </c>
      <c r="Q121" s="434">
        <f t="shared" si="24"/>
        <v>0</v>
      </c>
      <c r="R121" s="434">
        <f t="shared" si="24"/>
        <v>0</v>
      </c>
      <c r="S121" s="434">
        <f t="shared" si="25"/>
        <v>0</v>
      </c>
      <c r="T121" s="434">
        <f t="shared" si="25"/>
        <v>0</v>
      </c>
      <c r="U121" s="435">
        <f t="shared" si="25"/>
        <v>112</v>
      </c>
      <c r="V121" s="436">
        <f t="shared" si="26"/>
        <v>112</v>
      </c>
      <c r="W121" s="437"/>
      <c r="X121" s="453">
        <f t="shared" si="1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>+IF(D122&gt;0,1,0)</f>
        <v>1</v>
      </c>
      <c r="B122" s="208" t="s">
        <v>236</v>
      </c>
      <c r="C122" s="157" t="s">
        <v>36</v>
      </c>
      <c r="D122" s="400">
        <v>22</v>
      </c>
      <c r="E122" s="423">
        <f t="shared" si="18"/>
        <v>154</v>
      </c>
      <c r="F122" s="424"/>
      <c r="G122" s="425">
        <f t="shared" ca="1" si="21"/>
        <v>46308</v>
      </c>
      <c r="H122" s="443">
        <v>1</v>
      </c>
      <c r="I122" s="444" t="str">
        <f>VLOOKUP(H122,Secteurs!$A$2:$C$4,3)</f>
        <v>Alexis MABOUNDA</v>
      </c>
      <c r="J122" s="279"/>
      <c r="K122" s="280"/>
      <c r="L122" s="280"/>
      <c r="M122" s="280"/>
      <c r="N122" s="280">
        <v>1</v>
      </c>
      <c r="O122" s="281"/>
      <c r="P122" s="433">
        <f t="shared" si="24"/>
        <v>0</v>
      </c>
      <c r="Q122" s="434">
        <f t="shared" si="24"/>
        <v>0</v>
      </c>
      <c r="R122" s="434">
        <f t="shared" si="24"/>
        <v>0</v>
      </c>
      <c r="S122" s="434">
        <f t="shared" si="25"/>
        <v>0</v>
      </c>
      <c r="T122" s="434">
        <f t="shared" si="25"/>
        <v>154</v>
      </c>
      <c r="U122" s="435">
        <f t="shared" si="25"/>
        <v>0</v>
      </c>
      <c r="V122" s="436">
        <f t="shared" si="26"/>
        <v>154</v>
      </c>
      <c r="W122" s="437"/>
      <c r="X122" s="453">
        <f t="shared" si="1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20"/>
        <v>1</v>
      </c>
      <c r="B123" s="208" t="s">
        <v>237</v>
      </c>
      <c r="C123" s="157" t="s">
        <v>36</v>
      </c>
      <c r="D123" s="400">
        <v>7</v>
      </c>
      <c r="E123" s="423">
        <f t="shared" si="18"/>
        <v>49</v>
      </c>
      <c r="F123" s="424"/>
      <c r="G123" s="425">
        <f t="shared" ca="1" si="21"/>
        <v>46308</v>
      </c>
      <c r="H123" s="426">
        <v>1</v>
      </c>
      <c r="I123" s="427" t="str">
        <f>VLOOKUP(H123,Secteurs!$A$2:$C$4,3)</f>
        <v>Alexis MABOUNDA</v>
      </c>
      <c r="J123" s="279">
        <v>0.5</v>
      </c>
      <c r="K123" s="280"/>
      <c r="L123" s="280">
        <v>0.5</v>
      </c>
      <c r="M123" s="280"/>
      <c r="N123" s="280"/>
      <c r="O123" s="281"/>
      <c r="P123" s="433">
        <f t="shared" si="24"/>
        <v>24.5</v>
      </c>
      <c r="Q123" s="434">
        <f t="shared" si="24"/>
        <v>0</v>
      </c>
      <c r="R123" s="434">
        <f t="shared" si="24"/>
        <v>24.5</v>
      </c>
      <c r="S123" s="434">
        <f t="shared" si="25"/>
        <v>0</v>
      </c>
      <c r="T123" s="434">
        <f t="shared" si="25"/>
        <v>0</v>
      </c>
      <c r="U123" s="435">
        <f t="shared" si="25"/>
        <v>0</v>
      </c>
      <c r="V123" s="436">
        <f t="shared" si="26"/>
        <v>49</v>
      </c>
      <c r="W123" s="437"/>
      <c r="X123" s="453">
        <f t="shared" si="1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20"/>
        <v>1</v>
      </c>
      <c r="B124" s="208" t="s">
        <v>239</v>
      </c>
      <c r="C124" s="157" t="s">
        <v>36</v>
      </c>
      <c r="D124" s="400">
        <v>16</v>
      </c>
      <c r="E124" s="423">
        <f t="shared" si="18"/>
        <v>112</v>
      </c>
      <c r="F124" s="424"/>
      <c r="G124" s="425">
        <f t="shared" ca="1" si="21"/>
        <v>46308</v>
      </c>
      <c r="H124" s="426">
        <v>1</v>
      </c>
      <c r="I124" s="427" t="str">
        <f>VLOOKUP(H124,Secteurs!$A$2:$C$4,3)</f>
        <v>Alexis MABOUNDA</v>
      </c>
      <c r="J124" s="279"/>
      <c r="K124" s="280">
        <v>0.5</v>
      </c>
      <c r="L124" s="280"/>
      <c r="M124" s="280"/>
      <c r="N124" s="280">
        <v>0.5</v>
      </c>
      <c r="O124" s="281"/>
      <c r="P124" s="433">
        <f t="shared" si="24"/>
        <v>0</v>
      </c>
      <c r="Q124" s="434">
        <f t="shared" si="24"/>
        <v>56</v>
      </c>
      <c r="R124" s="434">
        <f t="shared" si="24"/>
        <v>0</v>
      </c>
      <c r="S124" s="434">
        <f t="shared" si="25"/>
        <v>0</v>
      </c>
      <c r="T124" s="434">
        <f t="shared" si="25"/>
        <v>56</v>
      </c>
      <c r="U124" s="435">
        <f t="shared" si="25"/>
        <v>0</v>
      </c>
      <c r="V124" s="436">
        <f t="shared" si="26"/>
        <v>112</v>
      </c>
      <c r="W124" s="437"/>
      <c r="X124" s="453">
        <f t="shared" si="1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20"/>
        <v>1</v>
      </c>
      <c r="B125" s="207" t="s">
        <v>241</v>
      </c>
      <c r="C125" s="157" t="s">
        <v>36</v>
      </c>
      <c r="D125" s="400">
        <v>20</v>
      </c>
      <c r="E125" s="423">
        <f t="shared" si="18"/>
        <v>140</v>
      </c>
      <c r="F125" s="424"/>
      <c r="G125" s="425">
        <f t="shared" ca="1" si="21"/>
        <v>46308</v>
      </c>
      <c r="H125" s="426">
        <v>2</v>
      </c>
      <c r="I125" s="427" t="str">
        <f>VLOOKUP(H125,Secteurs!$A$2:$C$4,3)</f>
        <v>Félix OVOURA</v>
      </c>
      <c r="J125" s="279"/>
      <c r="K125" s="280"/>
      <c r="L125" s="280"/>
      <c r="M125" s="280">
        <v>0.5</v>
      </c>
      <c r="N125" s="280"/>
      <c r="O125" s="281">
        <v>0.5</v>
      </c>
      <c r="P125" s="433">
        <f t="shared" si="24"/>
        <v>0</v>
      </c>
      <c r="Q125" s="434">
        <f t="shared" si="24"/>
        <v>0</v>
      </c>
      <c r="R125" s="434">
        <f t="shared" si="24"/>
        <v>0</v>
      </c>
      <c r="S125" s="434">
        <f t="shared" si="25"/>
        <v>70</v>
      </c>
      <c r="T125" s="434">
        <f t="shared" si="25"/>
        <v>0</v>
      </c>
      <c r="U125" s="435">
        <f t="shared" si="25"/>
        <v>70</v>
      </c>
      <c r="V125" s="436">
        <f t="shared" si="26"/>
        <v>140</v>
      </c>
      <c r="W125" s="437"/>
      <c r="X125" s="453">
        <f t="shared" si="1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20"/>
        <v>1</v>
      </c>
      <c r="B126" s="207" t="s">
        <v>244</v>
      </c>
      <c r="C126" s="157" t="s">
        <v>36</v>
      </c>
      <c r="D126" s="400">
        <v>28</v>
      </c>
      <c r="E126" s="423">
        <f t="shared" si="18"/>
        <v>196</v>
      </c>
      <c r="F126" s="424"/>
      <c r="G126" s="425">
        <f t="shared" ca="1" si="21"/>
        <v>46308</v>
      </c>
      <c r="H126" s="426">
        <v>2</v>
      </c>
      <c r="I126" s="427" t="str">
        <f>VLOOKUP(H126,Secteurs!$A$2:$C$4,3)</f>
        <v>Félix OVOURA</v>
      </c>
      <c r="J126" s="279"/>
      <c r="K126" s="280">
        <v>1</v>
      </c>
      <c r="L126" s="280"/>
      <c r="M126" s="280"/>
      <c r="N126" s="280"/>
      <c r="O126" s="281"/>
      <c r="P126" s="433">
        <f t="shared" si="24"/>
        <v>0</v>
      </c>
      <c r="Q126" s="434">
        <f t="shared" si="24"/>
        <v>196</v>
      </c>
      <c r="R126" s="434">
        <f t="shared" si="24"/>
        <v>0</v>
      </c>
      <c r="S126" s="434">
        <f t="shared" si="25"/>
        <v>0</v>
      </c>
      <c r="T126" s="434">
        <f t="shared" si="25"/>
        <v>0</v>
      </c>
      <c r="U126" s="435">
        <f t="shared" si="25"/>
        <v>0</v>
      </c>
      <c r="V126" s="436">
        <f t="shared" si="26"/>
        <v>196</v>
      </c>
      <c r="W126" s="437"/>
      <c r="X126" s="453">
        <f t="shared" si="1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20"/>
        <v>1</v>
      </c>
      <c r="B127" s="207" t="s">
        <v>247</v>
      </c>
      <c r="C127" s="157" t="s">
        <v>36</v>
      </c>
      <c r="D127" s="400">
        <v>20</v>
      </c>
      <c r="E127" s="423">
        <f t="shared" ref="E127:E145" si="27">D127*7</f>
        <v>140</v>
      </c>
      <c r="F127" s="424"/>
      <c r="G127" s="425">
        <f t="shared" ca="1" si="21"/>
        <v>46308</v>
      </c>
      <c r="H127" s="426">
        <v>2</v>
      </c>
      <c r="I127" s="427" t="str">
        <f>VLOOKUP(H127,Secteurs!$A$2:$C$4,3)</f>
        <v>Félix OVOURA</v>
      </c>
      <c r="J127" s="279"/>
      <c r="K127" s="280"/>
      <c r="L127" s="280"/>
      <c r="M127" s="280"/>
      <c r="N127" s="280">
        <v>0.5</v>
      </c>
      <c r="O127" s="281">
        <v>0.5</v>
      </c>
      <c r="P127" s="433">
        <f t="shared" si="24"/>
        <v>0</v>
      </c>
      <c r="Q127" s="434">
        <f t="shared" si="24"/>
        <v>0</v>
      </c>
      <c r="R127" s="434">
        <f t="shared" si="24"/>
        <v>0</v>
      </c>
      <c r="S127" s="434">
        <f t="shared" si="25"/>
        <v>0</v>
      </c>
      <c r="T127" s="434">
        <f t="shared" si="25"/>
        <v>70</v>
      </c>
      <c r="U127" s="435">
        <f t="shared" si="25"/>
        <v>70</v>
      </c>
      <c r="V127" s="436">
        <f t="shared" si="26"/>
        <v>140</v>
      </c>
      <c r="W127" s="437"/>
      <c r="X127" s="453">
        <f t="shared" ref="X127:X145" si="28">+V127-E127</f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ref="A128:A145" si="29">+IF(D128&gt;0,1,0)</f>
        <v>1</v>
      </c>
      <c r="B128" s="208" t="s">
        <v>250</v>
      </c>
      <c r="C128" s="157" t="s">
        <v>36</v>
      </c>
      <c r="D128" s="400">
        <v>22</v>
      </c>
      <c r="E128" s="423">
        <f t="shared" si="27"/>
        <v>154</v>
      </c>
      <c r="F128" s="424"/>
      <c r="G128" s="425">
        <f t="shared" ref="G128:G145" ca="1" si="30">+IF(A128=1,(+TODAY())-F128,"Sans objet")</f>
        <v>46308</v>
      </c>
      <c r="H128" s="426">
        <v>3</v>
      </c>
      <c r="I128" s="427" t="str">
        <f>VLOOKUP(H128,Secteurs!$A$2:$C$4,3)</f>
        <v>Armel SOKAMBA</v>
      </c>
      <c r="J128" s="279">
        <v>1</v>
      </c>
      <c r="K128" s="280"/>
      <c r="L128" s="280"/>
      <c r="M128" s="280"/>
      <c r="N128" s="280"/>
      <c r="O128" s="281"/>
      <c r="P128" s="433">
        <f t="shared" si="24"/>
        <v>154</v>
      </c>
      <c r="Q128" s="434">
        <f t="shared" si="24"/>
        <v>0</v>
      </c>
      <c r="R128" s="434">
        <f t="shared" si="24"/>
        <v>0</v>
      </c>
      <c r="S128" s="434">
        <f t="shared" si="25"/>
        <v>0</v>
      </c>
      <c r="T128" s="434">
        <f t="shared" si="25"/>
        <v>0</v>
      </c>
      <c r="U128" s="435">
        <f t="shared" si="25"/>
        <v>0</v>
      </c>
      <c r="V128" s="436">
        <f t="shared" si="26"/>
        <v>154</v>
      </c>
      <c r="W128" s="437"/>
      <c r="X128" s="453">
        <f t="shared" si="28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29"/>
        <v>1</v>
      </c>
      <c r="B129" s="156" t="s">
        <v>252</v>
      </c>
      <c r="C129" s="144" t="s">
        <v>36</v>
      </c>
      <c r="D129" s="401">
        <v>8</v>
      </c>
      <c r="E129" s="423">
        <f t="shared" si="27"/>
        <v>56</v>
      </c>
      <c r="F129" s="424"/>
      <c r="G129" s="425">
        <f t="shared" ca="1" si="30"/>
        <v>46308</v>
      </c>
      <c r="H129" s="426">
        <v>2</v>
      </c>
      <c r="I129" s="427" t="str">
        <f>VLOOKUP(H129,Secteurs!$A$2:$C$4,3)</f>
        <v>Félix OVOURA</v>
      </c>
      <c r="J129" s="279"/>
      <c r="K129" s="280"/>
      <c r="L129" s="280"/>
      <c r="M129" s="280"/>
      <c r="N129" s="280">
        <v>1</v>
      </c>
      <c r="O129" s="281"/>
      <c r="P129" s="433">
        <f t="shared" si="24"/>
        <v>0</v>
      </c>
      <c r="Q129" s="434">
        <f t="shared" si="24"/>
        <v>0</v>
      </c>
      <c r="R129" s="434">
        <f t="shared" si="24"/>
        <v>0</v>
      </c>
      <c r="S129" s="434">
        <f t="shared" si="25"/>
        <v>0</v>
      </c>
      <c r="T129" s="434">
        <f t="shared" si="25"/>
        <v>56</v>
      </c>
      <c r="U129" s="435">
        <f t="shared" si="25"/>
        <v>0</v>
      </c>
      <c r="V129" s="436">
        <f t="shared" ref="V129:V145" si="31">SUM(P129:U129)</f>
        <v>56</v>
      </c>
      <c r="W129" s="437"/>
      <c r="X129" s="453">
        <f t="shared" si="28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29"/>
        <v>1</v>
      </c>
      <c r="B130" s="156" t="s">
        <v>253</v>
      </c>
      <c r="C130" s="144" t="s">
        <v>36</v>
      </c>
      <c r="D130" s="401">
        <v>4</v>
      </c>
      <c r="E130" s="423">
        <f t="shared" si="27"/>
        <v>28</v>
      </c>
      <c r="F130" s="424"/>
      <c r="G130" s="425">
        <f t="shared" ca="1" si="30"/>
        <v>46308</v>
      </c>
      <c r="H130" s="426">
        <v>1</v>
      </c>
      <c r="I130" s="427" t="str">
        <f>VLOOKUP(H130,Secteurs!$A$2:$C$4,3)</f>
        <v>Alexis MABOUNDA</v>
      </c>
      <c r="J130" s="279"/>
      <c r="K130" s="280"/>
      <c r="L130" s="280">
        <v>0.75</v>
      </c>
      <c r="M130" s="280"/>
      <c r="N130" s="280">
        <v>0.25</v>
      </c>
      <c r="O130" s="281"/>
      <c r="P130" s="433">
        <f t="shared" si="24"/>
        <v>0</v>
      </c>
      <c r="Q130" s="434">
        <f t="shared" si="24"/>
        <v>0</v>
      </c>
      <c r="R130" s="434">
        <f t="shared" si="24"/>
        <v>21</v>
      </c>
      <c r="S130" s="434">
        <f t="shared" si="25"/>
        <v>0</v>
      </c>
      <c r="T130" s="434">
        <f t="shared" si="25"/>
        <v>7</v>
      </c>
      <c r="U130" s="435">
        <f t="shared" si="25"/>
        <v>0</v>
      </c>
      <c r="V130" s="436">
        <f t="shared" si="31"/>
        <v>28</v>
      </c>
      <c r="W130" s="437"/>
      <c r="X130" s="453">
        <f t="shared" si="28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29"/>
        <v>1</v>
      </c>
      <c r="B131" s="156" t="s">
        <v>255</v>
      </c>
      <c r="C131" s="144" t="s">
        <v>36</v>
      </c>
      <c r="D131" s="401">
        <v>3</v>
      </c>
      <c r="E131" s="423">
        <f t="shared" si="27"/>
        <v>21</v>
      </c>
      <c r="F131" s="424"/>
      <c r="G131" s="425">
        <f t="shared" ca="1" si="30"/>
        <v>46308</v>
      </c>
      <c r="H131" s="426">
        <v>2</v>
      </c>
      <c r="I131" s="427" t="str">
        <f>VLOOKUP(H131,Secteurs!$A$2:$C$4,3)</f>
        <v>Félix OVOURA</v>
      </c>
      <c r="J131" s="279"/>
      <c r="K131" s="280"/>
      <c r="L131" s="280">
        <v>0.75</v>
      </c>
      <c r="M131" s="280"/>
      <c r="N131" s="280">
        <v>0.25</v>
      </c>
      <c r="O131" s="281"/>
      <c r="P131" s="433">
        <f t="shared" si="24"/>
        <v>0</v>
      </c>
      <c r="Q131" s="434">
        <f t="shared" si="24"/>
        <v>0</v>
      </c>
      <c r="R131" s="434">
        <f t="shared" si="24"/>
        <v>15.75</v>
      </c>
      <c r="S131" s="434">
        <f t="shared" si="25"/>
        <v>0</v>
      </c>
      <c r="T131" s="434">
        <f t="shared" si="25"/>
        <v>5.25</v>
      </c>
      <c r="U131" s="435">
        <f t="shared" si="25"/>
        <v>0</v>
      </c>
      <c r="V131" s="436">
        <f t="shared" si="31"/>
        <v>21</v>
      </c>
      <c r="W131" s="437"/>
      <c r="X131" s="453">
        <f t="shared" si="28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29"/>
        <v>1</v>
      </c>
      <c r="B132" s="156" t="s">
        <v>256</v>
      </c>
      <c r="C132" s="144" t="s">
        <v>36</v>
      </c>
      <c r="D132" s="401">
        <v>4</v>
      </c>
      <c r="E132" s="423">
        <f t="shared" si="27"/>
        <v>28</v>
      </c>
      <c r="F132" s="424"/>
      <c r="G132" s="425">
        <f t="shared" ca="1" si="30"/>
        <v>46308</v>
      </c>
      <c r="H132" s="426">
        <v>3</v>
      </c>
      <c r="I132" s="427" t="str">
        <f>VLOOKUP(H132,Secteurs!$A$2:$C$4,3)</f>
        <v>Armel SOKAMBA</v>
      </c>
      <c r="J132" s="279"/>
      <c r="K132" s="280">
        <v>1</v>
      </c>
      <c r="L132" s="280"/>
      <c r="M132" s="280"/>
      <c r="N132" s="280"/>
      <c r="O132" s="281"/>
      <c r="P132" s="433">
        <f t="shared" si="24"/>
        <v>0</v>
      </c>
      <c r="Q132" s="434">
        <f t="shared" si="24"/>
        <v>28</v>
      </c>
      <c r="R132" s="434">
        <f t="shared" si="24"/>
        <v>0</v>
      </c>
      <c r="S132" s="434">
        <f t="shared" si="25"/>
        <v>0</v>
      </c>
      <c r="T132" s="434">
        <f t="shared" si="25"/>
        <v>0</v>
      </c>
      <c r="U132" s="435">
        <f t="shared" si="25"/>
        <v>0</v>
      </c>
      <c r="V132" s="436">
        <f t="shared" si="31"/>
        <v>28</v>
      </c>
      <c r="W132" s="437"/>
      <c r="X132" s="453">
        <f t="shared" si="28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29"/>
        <v>1</v>
      </c>
      <c r="B133" s="156" t="s">
        <v>315</v>
      </c>
      <c r="C133" s="144" t="s">
        <v>36</v>
      </c>
      <c r="D133" s="401">
        <v>4</v>
      </c>
      <c r="E133" s="423">
        <f t="shared" si="27"/>
        <v>28</v>
      </c>
      <c r="F133" s="424"/>
      <c r="G133" s="425">
        <f t="shared" ca="1" si="30"/>
        <v>46308</v>
      </c>
      <c r="H133" s="426">
        <v>1</v>
      </c>
      <c r="I133" s="427" t="str">
        <f>VLOOKUP(H133,Secteurs!$A$2:$C$4,3)</f>
        <v>Alexis MABOUNDA</v>
      </c>
      <c r="J133" s="279"/>
      <c r="K133" s="280"/>
      <c r="L133" s="280">
        <v>0.5</v>
      </c>
      <c r="M133" s="280"/>
      <c r="N133" s="280"/>
      <c r="O133" s="281">
        <v>0.5</v>
      </c>
      <c r="P133" s="433">
        <f t="shared" si="24"/>
        <v>0</v>
      </c>
      <c r="Q133" s="434">
        <f t="shared" si="24"/>
        <v>0</v>
      </c>
      <c r="R133" s="434">
        <f t="shared" si="24"/>
        <v>14</v>
      </c>
      <c r="S133" s="434">
        <f t="shared" si="25"/>
        <v>0</v>
      </c>
      <c r="T133" s="434">
        <f t="shared" si="25"/>
        <v>0</v>
      </c>
      <c r="U133" s="435">
        <f t="shared" si="25"/>
        <v>14</v>
      </c>
      <c r="V133" s="436">
        <f t="shared" si="31"/>
        <v>28</v>
      </c>
      <c r="W133" s="437"/>
      <c r="X133" s="453">
        <f t="shared" si="28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29"/>
        <v>1</v>
      </c>
      <c r="B134" s="156" t="s">
        <v>260</v>
      </c>
      <c r="C134" s="144" t="s">
        <v>36</v>
      </c>
      <c r="D134" s="401">
        <v>2</v>
      </c>
      <c r="E134" s="423">
        <f t="shared" si="27"/>
        <v>14</v>
      </c>
      <c r="F134" s="424"/>
      <c r="G134" s="425">
        <f t="shared" ca="1" si="30"/>
        <v>46308</v>
      </c>
      <c r="H134" s="443">
        <v>3</v>
      </c>
      <c r="I134" s="444" t="str">
        <f>VLOOKUP(H134,Secteurs!$A$2:$C$4,3)</f>
        <v>Armel SOKAMBA</v>
      </c>
      <c r="J134" s="279"/>
      <c r="K134" s="280"/>
      <c r="L134" s="280">
        <v>0.75</v>
      </c>
      <c r="M134" s="280"/>
      <c r="N134" s="280">
        <v>0.25</v>
      </c>
      <c r="O134" s="281"/>
      <c r="P134" s="433">
        <f t="shared" si="24"/>
        <v>0</v>
      </c>
      <c r="Q134" s="434">
        <f t="shared" si="24"/>
        <v>0</v>
      </c>
      <c r="R134" s="434">
        <f t="shared" si="24"/>
        <v>10.5</v>
      </c>
      <c r="S134" s="434">
        <f t="shared" si="25"/>
        <v>0</v>
      </c>
      <c r="T134" s="434">
        <f t="shared" si="25"/>
        <v>3.5</v>
      </c>
      <c r="U134" s="435">
        <f t="shared" si="25"/>
        <v>0</v>
      </c>
      <c r="V134" s="436">
        <f t="shared" si="31"/>
        <v>14</v>
      </c>
      <c r="W134" s="437"/>
      <c r="X134" s="453">
        <f t="shared" si="28"/>
        <v>0</v>
      </c>
      <c r="Y134" s="107"/>
      <c r="Z134" s="906"/>
      <c r="AA134" s="906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29"/>
        <v>1</v>
      </c>
      <c r="B135" s="156" t="s">
        <v>261</v>
      </c>
      <c r="C135" s="144" t="s">
        <v>36</v>
      </c>
      <c r="D135" s="401">
        <v>6</v>
      </c>
      <c r="E135" s="423">
        <f t="shared" si="27"/>
        <v>42</v>
      </c>
      <c r="F135" s="424"/>
      <c r="G135" s="425">
        <f t="shared" ca="1" si="30"/>
        <v>46308</v>
      </c>
      <c r="H135" s="426">
        <v>1</v>
      </c>
      <c r="I135" s="427" t="str">
        <f>VLOOKUP(H135,Secteurs!$A$2:$C$4,3)</f>
        <v>Alexis MABOUNDA</v>
      </c>
      <c r="J135" s="279"/>
      <c r="K135" s="280"/>
      <c r="L135" s="280">
        <v>0.75</v>
      </c>
      <c r="M135" s="280"/>
      <c r="N135" s="280">
        <v>0.25</v>
      </c>
      <c r="O135" s="281"/>
      <c r="P135" s="433">
        <f t="shared" si="24"/>
        <v>0</v>
      </c>
      <c r="Q135" s="434">
        <f t="shared" si="24"/>
        <v>0</v>
      </c>
      <c r="R135" s="434">
        <f t="shared" si="24"/>
        <v>31.5</v>
      </c>
      <c r="S135" s="434">
        <f t="shared" si="25"/>
        <v>0</v>
      </c>
      <c r="T135" s="434">
        <f t="shared" si="25"/>
        <v>10.5</v>
      </c>
      <c r="U135" s="435">
        <f t="shared" si="25"/>
        <v>0</v>
      </c>
      <c r="V135" s="436">
        <f t="shared" si="31"/>
        <v>42</v>
      </c>
      <c r="W135" s="437"/>
      <c r="X135" s="453">
        <f t="shared" si="28"/>
        <v>0</v>
      </c>
      <c r="Y135" s="107"/>
      <c r="Z135" s="906"/>
      <c r="AA135" s="906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29"/>
        <v>1</v>
      </c>
      <c r="B136" s="156" t="s">
        <v>263</v>
      </c>
      <c r="C136" s="144" t="s">
        <v>36</v>
      </c>
      <c r="D136" s="400">
        <v>4</v>
      </c>
      <c r="E136" s="423">
        <f t="shared" si="27"/>
        <v>28</v>
      </c>
      <c r="F136" s="424"/>
      <c r="G136" s="425">
        <f t="shared" ca="1" si="30"/>
        <v>46308</v>
      </c>
      <c r="H136" s="426">
        <v>3</v>
      </c>
      <c r="I136" s="427" t="str">
        <f>VLOOKUP(H136,Secteurs!$A$2:$C$4,3)</f>
        <v>Armel SOKAMBA</v>
      </c>
      <c r="J136" s="279"/>
      <c r="K136" s="280"/>
      <c r="L136" s="280">
        <v>1</v>
      </c>
      <c r="M136" s="280"/>
      <c r="N136" s="280"/>
      <c r="O136" s="281"/>
      <c r="P136" s="433">
        <f t="shared" si="24"/>
        <v>0</v>
      </c>
      <c r="Q136" s="434">
        <f t="shared" si="24"/>
        <v>0</v>
      </c>
      <c r="R136" s="434">
        <f t="shared" si="24"/>
        <v>28</v>
      </c>
      <c r="S136" s="434">
        <f t="shared" si="25"/>
        <v>0</v>
      </c>
      <c r="T136" s="434">
        <f t="shared" si="25"/>
        <v>0</v>
      </c>
      <c r="U136" s="435">
        <f t="shared" si="25"/>
        <v>0</v>
      </c>
      <c r="V136" s="436">
        <f t="shared" si="31"/>
        <v>28</v>
      </c>
      <c r="W136" s="437"/>
      <c r="X136" s="453">
        <f t="shared" si="28"/>
        <v>0</v>
      </c>
      <c r="Y136" s="107"/>
      <c r="Z136" s="906"/>
      <c r="AA136" s="906"/>
      <c r="AB136" s="107"/>
      <c r="AC136" s="107"/>
      <c r="AD136" s="107"/>
      <c r="AE136" s="107"/>
      <c r="AF136" s="107"/>
      <c r="AG136" s="107"/>
    </row>
    <row r="137" spans="1:33" ht="18.75" customHeight="1">
      <c r="A137" s="422">
        <f t="shared" si="29"/>
        <v>1</v>
      </c>
      <c r="B137" s="156" t="s">
        <v>316</v>
      </c>
      <c r="C137" s="144" t="s">
        <v>36</v>
      </c>
      <c r="D137" s="400">
        <v>10</v>
      </c>
      <c r="E137" s="423">
        <f t="shared" si="27"/>
        <v>70</v>
      </c>
      <c r="F137" s="424"/>
      <c r="G137" s="425">
        <f t="shared" ca="1" si="30"/>
        <v>46308</v>
      </c>
      <c r="H137" s="426">
        <v>1</v>
      </c>
      <c r="I137" s="427" t="str">
        <f>VLOOKUP(H137,Secteurs!$A$2:$C$4,3)</f>
        <v>Alexis MABOUNDA</v>
      </c>
      <c r="J137" s="279"/>
      <c r="K137" s="280"/>
      <c r="L137" s="280">
        <v>0.5</v>
      </c>
      <c r="M137" s="280">
        <v>0.5</v>
      </c>
      <c r="N137" s="280"/>
      <c r="O137" s="281"/>
      <c r="P137" s="433">
        <f t="shared" si="24"/>
        <v>0</v>
      </c>
      <c r="Q137" s="434">
        <f t="shared" si="24"/>
        <v>0</v>
      </c>
      <c r="R137" s="434">
        <f t="shared" si="24"/>
        <v>35</v>
      </c>
      <c r="S137" s="434">
        <f t="shared" si="25"/>
        <v>35</v>
      </c>
      <c r="T137" s="434">
        <f t="shared" si="25"/>
        <v>0</v>
      </c>
      <c r="U137" s="435">
        <f t="shared" si="25"/>
        <v>0</v>
      </c>
      <c r="V137" s="436">
        <f t="shared" si="31"/>
        <v>70</v>
      </c>
      <c r="W137" s="437"/>
      <c r="X137" s="453">
        <f t="shared" si="28"/>
        <v>0</v>
      </c>
      <c r="Y137" s="107"/>
      <c r="Z137" s="326"/>
      <c r="AA137" s="326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29"/>
        <v>1</v>
      </c>
      <c r="B138" s="445" t="s">
        <v>317</v>
      </c>
      <c r="C138" s="442" t="s">
        <v>36</v>
      </c>
      <c r="D138" s="446">
        <v>14</v>
      </c>
      <c r="E138" s="423">
        <f t="shared" si="27"/>
        <v>98</v>
      </c>
      <c r="F138" s="424"/>
      <c r="G138" s="425">
        <f t="shared" ca="1" si="30"/>
        <v>46308</v>
      </c>
      <c r="H138" s="426">
        <v>2</v>
      </c>
      <c r="I138" s="427" t="str">
        <f>VLOOKUP(H138,Secteurs!$A$2:$C$4,3)</f>
        <v>Félix OVOURA</v>
      </c>
      <c r="J138" s="447">
        <v>0.5</v>
      </c>
      <c r="K138" s="448"/>
      <c r="L138" s="448"/>
      <c r="M138" s="448"/>
      <c r="N138" s="448"/>
      <c r="O138" s="449">
        <v>0.5</v>
      </c>
      <c r="P138" s="433">
        <f t="shared" si="24"/>
        <v>49</v>
      </c>
      <c r="Q138" s="434">
        <f t="shared" si="24"/>
        <v>0</v>
      </c>
      <c r="R138" s="434">
        <f t="shared" si="24"/>
        <v>0</v>
      </c>
      <c r="S138" s="434">
        <f t="shared" si="25"/>
        <v>0</v>
      </c>
      <c r="T138" s="434">
        <f t="shared" si="25"/>
        <v>0</v>
      </c>
      <c r="U138" s="435">
        <f t="shared" si="25"/>
        <v>49</v>
      </c>
      <c r="V138" s="436">
        <f t="shared" si="31"/>
        <v>98</v>
      </c>
      <c r="W138" s="437"/>
      <c r="X138" s="453">
        <f t="shared" si="28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29"/>
        <v>1</v>
      </c>
      <c r="B139" s="445" t="s">
        <v>318</v>
      </c>
      <c r="C139" s="442" t="s">
        <v>36</v>
      </c>
      <c r="D139" s="446">
        <v>2</v>
      </c>
      <c r="E139" s="423">
        <f t="shared" si="27"/>
        <v>14</v>
      </c>
      <c r="F139" s="424"/>
      <c r="G139" s="425">
        <f t="shared" ca="1" si="30"/>
        <v>46308</v>
      </c>
      <c r="H139" s="426">
        <v>2</v>
      </c>
      <c r="I139" s="427" t="str">
        <f>VLOOKUP(H139,Secteurs!$A$2:$C$4,3)</f>
        <v>Félix OVOURA</v>
      </c>
      <c r="J139" s="447"/>
      <c r="K139" s="448"/>
      <c r="L139" s="448">
        <v>1</v>
      </c>
      <c r="M139" s="448"/>
      <c r="N139" s="448"/>
      <c r="O139" s="449"/>
      <c r="P139" s="433">
        <f t="shared" si="24"/>
        <v>0</v>
      </c>
      <c r="Q139" s="434">
        <f t="shared" si="24"/>
        <v>0</v>
      </c>
      <c r="R139" s="434">
        <f t="shared" si="24"/>
        <v>14</v>
      </c>
      <c r="S139" s="434">
        <f t="shared" si="25"/>
        <v>0</v>
      </c>
      <c r="T139" s="434">
        <f t="shared" si="25"/>
        <v>0</v>
      </c>
      <c r="U139" s="435">
        <f t="shared" si="25"/>
        <v>0</v>
      </c>
      <c r="V139" s="436">
        <f t="shared" si="31"/>
        <v>14</v>
      </c>
      <c r="W139" s="437"/>
      <c r="X139" s="453">
        <f t="shared" si="28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422">
        <f t="shared" si="29"/>
        <v>1</v>
      </c>
      <c r="B140" s="445" t="s">
        <v>319</v>
      </c>
      <c r="C140" s="442" t="s">
        <v>36</v>
      </c>
      <c r="D140" s="446">
        <v>12</v>
      </c>
      <c r="E140" s="423">
        <f t="shared" si="27"/>
        <v>84</v>
      </c>
      <c r="F140" s="424"/>
      <c r="G140" s="425">
        <f t="shared" ca="1" si="30"/>
        <v>46308</v>
      </c>
      <c r="H140" s="426">
        <v>3</v>
      </c>
      <c r="I140" s="427" t="str">
        <f>VLOOKUP(H140,Secteurs!$A$2:$C$4,3)</f>
        <v>Armel SOKAMBA</v>
      </c>
      <c r="J140" s="447"/>
      <c r="K140" s="448"/>
      <c r="L140" s="448">
        <v>1</v>
      </c>
      <c r="M140" s="448"/>
      <c r="N140" s="448"/>
      <c r="O140" s="449"/>
      <c r="P140" s="433">
        <f t="shared" si="24"/>
        <v>0</v>
      </c>
      <c r="Q140" s="434">
        <f t="shared" si="24"/>
        <v>0</v>
      </c>
      <c r="R140" s="434">
        <f t="shared" si="24"/>
        <v>84</v>
      </c>
      <c r="S140" s="434">
        <f t="shared" si="25"/>
        <v>0</v>
      </c>
      <c r="T140" s="434">
        <f t="shared" si="25"/>
        <v>0</v>
      </c>
      <c r="U140" s="435">
        <f t="shared" si="25"/>
        <v>0</v>
      </c>
      <c r="V140" s="436">
        <f t="shared" si="31"/>
        <v>84</v>
      </c>
      <c r="W140" s="437"/>
      <c r="X140" s="453">
        <f t="shared" si="28"/>
        <v>0</v>
      </c>
      <c r="Y140" s="86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422">
        <f t="shared" si="29"/>
        <v>0</v>
      </c>
      <c r="B141" s="445"/>
      <c r="C141" s="442"/>
      <c r="D141" s="446"/>
      <c r="E141" s="423">
        <f t="shared" si="27"/>
        <v>0</v>
      </c>
      <c r="F141" s="424"/>
      <c r="G141" s="425" t="str">
        <f t="shared" ca="1" si="30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4"/>
        <v>0</v>
      </c>
      <c r="Q141" s="434">
        <f t="shared" si="24"/>
        <v>0</v>
      </c>
      <c r="R141" s="434">
        <f t="shared" si="24"/>
        <v>0</v>
      </c>
      <c r="S141" s="434">
        <f t="shared" si="25"/>
        <v>0</v>
      </c>
      <c r="T141" s="434">
        <f t="shared" si="25"/>
        <v>0</v>
      </c>
      <c r="U141" s="435">
        <f t="shared" si="25"/>
        <v>0</v>
      </c>
      <c r="V141" s="436">
        <f t="shared" si="31"/>
        <v>0</v>
      </c>
      <c r="W141" s="437"/>
      <c r="X141" s="453">
        <f t="shared" si="28"/>
        <v>0</v>
      </c>
      <c r="Y141" s="86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8.75">
      <c r="A142" s="422">
        <f t="shared" si="29"/>
        <v>0</v>
      </c>
      <c r="B142" s="445"/>
      <c r="C142" s="442"/>
      <c r="D142" s="446"/>
      <c r="E142" s="423">
        <f t="shared" si="27"/>
        <v>0</v>
      </c>
      <c r="F142" s="424"/>
      <c r="G142" s="425" t="str">
        <f t="shared" ca="1" si="30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>
        <f t="shared" si="24"/>
        <v>0</v>
      </c>
      <c r="Q142" s="434">
        <f t="shared" si="24"/>
        <v>0</v>
      </c>
      <c r="R142" s="434">
        <f t="shared" si="24"/>
        <v>0</v>
      </c>
      <c r="S142" s="434">
        <f t="shared" si="25"/>
        <v>0</v>
      </c>
      <c r="T142" s="434">
        <f t="shared" si="25"/>
        <v>0</v>
      </c>
      <c r="U142" s="435">
        <f t="shared" si="25"/>
        <v>0</v>
      </c>
      <c r="V142" s="436">
        <f t="shared" si="31"/>
        <v>0</v>
      </c>
      <c r="W142" s="437"/>
      <c r="X142" s="453">
        <f t="shared" si="28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75">
      <c r="A143" s="422">
        <f t="shared" si="29"/>
        <v>0</v>
      </c>
      <c r="B143" s="445"/>
      <c r="C143" s="442"/>
      <c r="D143" s="446"/>
      <c r="E143" s="423">
        <f t="shared" si="27"/>
        <v>0</v>
      </c>
      <c r="F143" s="424"/>
      <c r="G143" s="425" t="str">
        <f t="shared" ca="1" si="30"/>
        <v>Sans objet</v>
      </c>
      <c r="H143" s="426"/>
      <c r="I143" s="427" t="e">
        <f>VLOOKUP(H143,Secteurs!$A$2:$C$4,3)</f>
        <v>#N/A</v>
      </c>
      <c r="J143" s="447"/>
      <c r="K143" s="448"/>
      <c r="L143" s="448"/>
      <c r="M143" s="448"/>
      <c r="N143" s="448"/>
      <c r="O143" s="449"/>
      <c r="P143" s="433">
        <f t="shared" si="24"/>
        <v>0</v>
      </c>
      <c r="Q143" s="434">
        <f t="shared" si="24"/>
        <v>0</v>
      </c>
      <c r="R143" s="434">
        <f t="shared" si="24"/>
        <v>0</v>
      </c>
      <c r="S143" s="434">
        <f t="shared" si="25"/>
        <v>0</v>
      </c>
      <c r="T143" s="434">
        <f t="shared" si="25"/>
        <v>0</v>
      </c>
      <c r="U143" s="435">
        <f t="shared" si="25"/>
        <v>0</v>
      </c>
      <c r="V143" s="436">
        <f t="shared" si="31"/>
        <v>0</v>
      </c>
      <c r="W143" s="437"/>
      <c r="X143" s="453">
        <f t="shared" si="28"/>
        <v>0</v>
      </c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75">
      <c r="A144" s="422">
        <f t="shared" si="29"/>
        <v>0</v>
      </c>
      <c r="B144" s="445"/>
      <c r="C144" s="442"/>
      <c r="D144" s="446"/>
      <c r="E144" s="423">
        <f t="shared" si="27"/>
        <v>0</v>
      </c>
      <c r="F144" s="424"/>
      <c r="G144" s="425" t="str">
        <f t="shared" ca="1" si="30"/>
        <v>Sans objet</v>
      </c>
      <c r="H144" s="426"/>
      <c r="I144" s="427" t="e">
        <f>VLOOKUP(H144,Secteurs!$A$2:$C$4,3)</f>
        <v>#N/A</v>
      </c>
      <c r="J144" s="447"/>
      <c r="K144" s="448"/>
      <c r="L144" s="448"/>
      <c r="M144" s="448"/>
      <c r="N144" s="448"/>
      <c r="O144" s="449"/>
      <c r="P144" s="433">
        <f t="shared" si="24"/>
        <v>0</v>
      </c>
      <c r="Q144" s="450">
        <f t="shared" si="24"/>
        <v>0</v>
      </c>
      <c r="R144" s="450">
        <f t="shared" si="24"/>
        <v>0</v>
      </c>
      <c r="S144" s="450">
        <f t="shared" si="25"/>
        <v>0</v>
      </c>
      <c r="T144" s="450">
        <f t="shared" si="25"/>
        <v>0</v>
      </c>
      <c r="U144" s="451">
        <f t="shared" si="25"/>
        <v>0</v>
      </c>
      <c r="V144" s="436">
        <f t="shared" si="31"/>
        <v>0</v>
      </c>
      <c r="W144" s="437"/>
      <c r="X144" s="453">
        <f t="shared" si="28"/>
        <v>0</v>
      </c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18.75">
      <c r="A145" s="422">
        <f t="shared" si="29"/>
        <v>0</v>
      </c>
      <c r="B145" s="445"/>
      <c r="C145" s="442"/>
      <c r="D145" s="446"/>
      <c r="E145" s="423">
        <f t="shared" si="27"/>
        <v>0</v>
      </c>
      <c r="F145" s="424"/>
      <c r="G145" s="425" t="str">
        <f t="shared" ca="1" si="30"/>
        <v>Sans objet</v>
      </c>
      <c r="H145" s="426"/>
      <c r="I145" s="427" t="e">
        <f>VLOOKUP(H145,Secteurs!$A$2:$C$4,3)</f>
        <v>#N/A</v>
      </c>
      <c r="J145" s="447"/>
      <c r="K145" s="448"/>
      <c r="L145" s="448"/>
      <c r="M145" s="448"/>
      <c r="N145" s="448"/>
      <c r="O145" s="449"/>
      <c r="P145" s="433"/>
      <c r="Q145" s="450">
        <f t="shared" si="24"/>
        <v>0</v>
      </c>
      <c r="R145" s="450"/>
      <c r="S145" s="450">
        <f t="shared" si="25"/>
        <v>0</v>
      </c>
      <c r="T145" s="450">
        <f t="shared" si="25"/>
        <v>0</v>
      </c>
      <c r="U145" s="451">
        <f t="shared" si="25"/>
        <v>0</v>
      </c>
      <c r="V145" s="436">
        <f t="shared" si="31"/>
        <v>0</v>
      </c>
      <c r="W145" s="437"/>
      <c r="X145" s="453">
        <f t="shared" si="28"/>
        <v>0</v>
      </c>
      <c r="Y145" s="86"/>
      <c r="Z145" s="86"/>
      <c r="AA145" s="107"/>
      <c r="AB145" s="107"/>
      <c r="AC145" s="107"/>
      <c r="AD145" s="107"/>
      <c r="AE145" s="107"/>
      <c r="AF145" s="107"/>
      <c r="AG145" s="107"/>
    </row>
    <row r="146" spans="1:34" ht="18.75">
      <c r="A146" s="327"/>
      <c r="B146" s="328"/>
      <c r="C146" s="402"/>
      <c r="D146" s="329"/>
      <c r="E146" s="330"/>
      <c r="F146" s="331"/>
      <c r="G146" s="331"/>
      <c r="H146" s="332"/>
      <c r="I146" s="332"/>
      <c r="J146" s="333"/>
      <c r="K146" s="334"/>
      <c r="L146" s="334"/>
      <c r="M146" s="334"/>
      <c r="N146" s="334"/>
      <c r="O146" s="335"/>
      <c r="P146" s="336"/>
      <c r="Q146" s="337"/>
      <c r="R146" s="337"/>
      <c r="S146" s="337"/>
      <c r="T146" s="337"/>
      <c r="U146" s="338"/>
      <c r="V146" s="339"/>
      <c r="W146" s="340"/>
      <c r="X146" s="307"/>
      <c r="Y146" s="86"/>
      <c r="Z146" s="86"/>
      <c r="AA146" s="107"/>
      <c r="AB146" s="107"/>
      <c r="AC146" s="107"/>
      <c r="AD146" s="107"/>
      <c r="AE146" s="107"/>
      <c r="AF146" s="107"/>
      <c r="AG146" s="107"/>
    </row>
    <row r="147" spans="1:34" ht="18.75">
      <c r="A147" s="341">
        <f>SUBTOTAL(9,A2:A146)</f>
        <v>139</v>
      </c>
      <c r="B147" s="341"/>
      <c r="C147" s="404"/>
      <c r="D147" s="342">
        <f>SUBTOTAL(9,D2:D146)</f>
        <v>2909</v>
      </c>
      <c r="E147" s="456">
        <f>SUBTOTAL(9,E2:E146)</f>
        <v>20363</v>
      </c>
      <c r="F147" s="343"/>
      <c r="G147" s="344">
        <f ca="1">(SUBTOTAL(9,G2:G146))/A147</f>
        <v>46308</v>
      </c>
      <c r="H147" s="345"/>
      <c r="I147" s="345"/>
      <c r="J147" s="346">
        <f>(SUBTOTAL(9,J2:J146))/O$157</f>
        <v>0.54333333333333333</v>
      </c>
      <c r="K147" s="347">
        <f>(SUBTOTAL(9,K2:K146))/P$157</f>
        <v>0.46875</v>
      </c>
      <c r="L147" s="347">
        <f>(SUBTOTAL(9,L2:L146))/R$157</f>
        <v>0.45564516129032256</v>
      </c>
      <c r="M147" s="347">
        <f>(SUBTOTAL(9,M2:M146))/S$157</f>
        <v>0.39743589743589741</v>
      </c>
      <c r="N147" s="347">
        <f>(SUBTOTAL(9,N2:N146))/T$157</f>
        <v>0.5</v>
      </c>
      <c r="O147" s="348">
        <f>(SUBTOTAL(9,O2:O146))/U$157</f>
        <v>0.45909090909090911</v>
      </c>
      <c r="P147" s="457">
        <f t="shared" ref="P147:V147" si="32">SUBTOTAL(9,P2:P146)</f>
        <v>6758.5</v>
      </c>
      <c r="Q147" s="457">
        <f t="shared" si="32"/>
        <v>1718.5</v>
      </c>
      <c r="R147" s="457">
        <f t="shared" si="32"/>
        <v>3160.5</v>
      </c>
      <c r="S147" s="457">
        <f t="shared" si="32"/>
        <v>2406.25</v>
      </c>
      <c r="T147" s="457">
        <f t="shared" si="32"/>
        <v>2262.75</v>
      </c>
      <c r="U147" s="457">
        <f t="shared" si="32"/>
        <v>4056.5</v>
      </c>
      <c r="V147" s="455">
        <f t="shared" si="32"/>
        <v>20363</v>
      </c>
      <c r="W147" s="342"/>
      <c r="X147" s="349"/>
      <c r="Y147" s="86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3.25">
      <c r="A148" s="107"/>
      <c r="B148" s="350"/>
      <c r="C148" s="405"/>
      <c r="D148" s="107"/>
      <c r="E148" s="107"/>
      <c r="F148" s="107"/>
      <c r="G148" s="107"/>
      <c r="H148" s="107"/>
      <c r="I148" s="107"/>
      <c r="J148" s="321"/>
      <c r="K148" s="321"/>
      <c r="L148" s="321"/>
      <c r="M148" s="321"/>
      <c r="O148" s="321"/>
      <c r="P148" s="460">
        <f>P147/E147</f>
        <v>0.33190099690615332</v>
      </c>
      <c r="Q148" s="460">
        <f>Q147/E147</f>
        <v>8.4393262289446547E-2</v>
      </c>
      <c r="R148" s="460">
        <f>R147/E147</f>
        <v>0.15520797524922653</v>
      </c>
      <c r="S148" s="460">
        <f>S147/E147</f>
        <v>0.11816775524235132</v>
      </c>
      <c r="T148" s="460">
        <f>T147/E147</f>
        <v>0.11112066002062565</v>
      </c>
      <c r="U148" s="460">
        <f>U147/E147</f>
        <v>0.19920935029219664</v>
      </c>
      <c r="V148" s="321"/>
      <c r="W148" s="321"/>
      <c r="X148" s="351"/>
      <c r="Y148" s="349"/>
      <c r="Z148" s="86"/>
      <c r="AA148" s="107"/>
      <c r="AB148" s="107"/>
      <c r="AC148" s="107"/>
      <c r="AD148" s="107"/>
      <c r="AE148" s="107"/>
      <c r="AF148" s="107"/>
      <c r="AG148" s="107"/>
    </row>
    <row r="149" spans="1:34" ht="23.25">
      <c r="A149" s="107"/>
      <c r="B149" s="350"/>
      <c r="C149" s="405"/>
      <c r="D149" s="107"/>
      <c r="E149" s="107"/>
      <c r="F149" s="107"/>
      <c r="G149" s="107"/>
      <c r="H149" s="107"/>
      <c r="I149" s="107"/>
      <c r="J149" s="321"/>
      <c r="K149" s="321"/>
      <c r="L149" s="321"/>
      <c r="M149" s="321"/>
      <c r="O149" s="321"/>
      <c r="P149" s="460"/>
      <c r="Q149" s="460"/>
      <c r="R149" s="460"/>
      <c r="S149" s="460"/>
      <c r="T149" s="460"/>
      <c r="U149" s="460"/>
      <c r="V149" s="321"/>
      <c r="W149" s="321"/>
      <c r="X149" s="351"/>
      <c r="Y149" s="349"/>
      <c r="Z149" s="86"/>
      <c r="AA149" s="107"/>
      <c r="AB149" s="107"/>
      <c r="AC149" s="107"/>
      <c r="AD149" s="107"/>
      <c r="AE149" s="107"/>
      <c r="AF149" s="107"/>
      <c r="AG149" s="107"/>
    </row>
    <row r="150" spans="1:34" ht="21">
      <c r="A150" s="352" t="s">
        <v>267</v>
      </c>
      <c r="B150" s="353" t="s">
        <v>268</v>
      </c>
      <c r="C150" s="406"/>
      <c r="D150" s="353" t="s">
        <v>269</v>
      </c>
      <c r="E150" s="87"/>
      <c r="F150" s="87"/>
      <c r="G150" s="87"/>
      <c r="H150" s="87"/>
      <c r="I150" s="87"/>
      <c r="N150" s="354" t="s">
        <v>270</v>
      </c>
      <c r="O150" s="355" t="s">
        <v>284</v>
      </c>
      <c r="P150" s="356" t="s">
        <v>271</v>
      </c>
      <c r="Q150" s="87" t="s">
        <v>24</v>
      </c>
      <c r="R150" s="87" t="s">
        <v>26</v>
      </c>
      <c r="S150" s="87" t="s">
        <v>27</v>
      </c>
      <c r="T150" s="357" t="s">
        <v>28</v>
      </c>
      <c r="U150" s="357" t="s">
        <v>29</v>
      </c>
      <c r="X150" s="358"/>
      <c r="Y150" s="107"/>
      <c r="Z150" s="86"/>
      <c r="AA150" s="107"/>
      <c r="AB150" s="107"/>
      <c r="AC150" s="107"/>
      <c r="AD150" s="107"/>
      <c r="AE150" s="107"/>
      <c r="AF150" s="107"/>
      <c r="AG150" s="107"/>
    </row>
    <row r="151" spans="1:34" ht="21">
      <c r="A151" s="359" t="s">
        <v>282</v>
      </c>
      <c r="B151" s="360">
        <f>+P147</f>
        <v>6758.5</v>
      </c>
      <c r="C151" s="407"/>
      <c r="D151" s="361">
        <f>B151/$E$147</f>
        <v>0.33190099690615332</v>
      </c>
      <c r="E151" s="107"/>
      <c r="F151" s="107"/>
      <c r="G151" s="107"/>
      <c r="H151" s="107"/>
      <c r="I151" s="107"/>
      <c r="N151" s="362">
        <v>0.25</v>
      </c>
      <c r="O151" s="363">
        <f t="shared" ref="O151:P154" si="33">+SUMIF(J$2:J$146,$N151,$A$2:$A$146)</f>
        <v>5</v>
      </c>
      <c r="P151" s="364">
        <f t="shared" si="33"/>
        <v>11</v>
      </c>
      <c r="Q151" s="365">
        <f>+O151+P151</f>
        <v>16</v>
      </c>
      <c r="R151" s="365">
        <f t="shared" ref="R151:U154" si="34">+SUMIF(L$2:L$146,$N151,$A$2:$A$146)</f>
        <v>27</v>
      </c>
      <c r="S151" s="365">
        <f t="shared" si="34"/>
        <v>20</v>
      </c>
      <c r="T151" s="365">
        <f t="shared" si="34"/>
        <v>14</v>
      </c>
      <c r="U151" s="365">
        <f t="shared" si="34"/>
        <v>15</v>
      </c>
      <c r="V151" s="366"/>
      <c r="X151" s="367"/>
      <c r="Y151" s="358"/>
      <c r="Z151" s="87"/>
      <c r="AA151" s="87"/>
      <c r="AB151" s="87"/>
      <c r="AC151" s="87"/>
      <c r="AD151" s="87"/>
      <c r="AE151" s="87"/>
      <c r="AF151" s="87"/>
      <c r="AG151" s="87"/>
    </row>
    <row r="152" spans="1:34" ht="18.75">
      <c r="A152" s="368" t="s">
        <v>271</v>
      </c>
      <c r="B152" s="369">
        <f>+Q147</f>
        <v>1718.5</v>
      </c>
      <c r="C152" s="408"/>
      <c r="D152" s="370">
        <f t="shared" ref="D152" si="35">B152/$E$147</f>
        <v>8.4393262289446547E-2</v>
      </c>
      <c r="E152" s="107"/>
      <c r="F152" s="107"/>
      <c r="G152" s="107"/>
      <c r="H152" s="107"/>
      <c r="I152" s="107"/>
      <c r="N152" s="362">
        <v>0.5</v>
      </c>
      <c r="O152" s="363">
        <f t="shared" si="33"/>
        <v>59</v>
      </c>
      <c r="P152" s="364">
        <f t="shared" si="33"/>
        <v>9</v>
      </c>
      <c r="Q152" s="365">
        <f t="shared" ref="Q152:Q154" si="36">+O152+P152</f>
        <v>68</v>
      </c>
      <c r="R152" s="365">
        <f t="shared" si="34"/>
        <v>25</v>
      </c>
      <c r="S152" s="365">
        <f t="shared" si="34"/>
        <v>17</v>
      </c>
      <c r="T152" s="365">
        <f t="shared" si="34"/>
        <v>15</v>
      </c>
      <c r="U152" s="365">
        <f t="shared" si="34"/>
        <v>37</v>
      </c>
      <c r="V152" s="366"/>
      <c r="X152" s="371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21">
      <c r="A153" s="324" t="s">
        <v>24</v>
      </c>
      <c r="B153" s="372">
        <f>B151+B152</f>
        <v>8477</v>
      </c>
      <c r="C153" s="409"/>
      <c r="D153" s="373">
        <f>B153/$E$147</f>
        <v>0.41629425919559987</v>
      </c>
      <c r="E153" s="374">
        <f>+D153-Q158</f>
        <v>4.2193539771139432E-2</v>
      </c>
      <c r="F153" s="374"/>
      <c r="G153" s="374"/>
      <c r="H153" s="375"/>
      <c r="I153" s="375"/>
      <c r="N153" s="362">
        <v>0.75</v>
      </c>
      <c r="O153" s="363">
        <f t="shared" si="33"/>
        <v>4</v>
      </c>
      <c r="P153" s="364">
        <f t="shared" si="33"/>
        <v>0</v>
      </c>
      <c r="Q153" s="365">
        <f t="shared" si="36"/>
        <v>4</v>
      </c>
      <c r="R153" s="365">
        <f t="shared" si="34"/>
        <v>4</v>
      </c>
      <c r="S153" s="365">
        <f t="shared" si="34"/>
        <v>0</v>
      </c>
      <c r="T153" s="365">
        <f t="shared" si="34"/>
        <v>0</v>
      </c>
      <c r="U153" s="365">
        <f t="shared" si="34"/>
        <v>0</v>
      </c>
      <c r="V153" s="366"/>
      <c r="X153" s="367"/>
      <c r="Y153" s="371"/>
      <c r="Z153" s="107"/>
      <c r="AA153" s="94"/>
      <c r="AB153" s="107"/>
      <c r="AC153" s="107"/>
      <c r="AD153" s="107"/>
      <c r="AE153" s="107"/>
      <c r="AF153" s="107"/>
      <c r="AG153" s="94"/>
      <c r="AH153" s="107"/>
    </row>
    <row r="154" spans="1:34" ht="21">
      <c r="A154" s="324" t="s">
        <v>26</v>
      </c>
      <c r="B154" s="372">
        <f>R147</f>
        <v>3160.5</v>
      </c>
      <c r="C154" s="409"/>
      <c r="D154" s="373">
        <f>B154/$E$147</f>
        <v>0.15520797524922653</v>
      </c>
      <c r="E154" s="374">
        <f>+D154-R158</f>
        <v>-4.8029434822715933E-2</v>
      </c>
      <c r="F154" s="374"/>
      <c r="G154" s="374"/>
      <c r="H154" s="375"/>
      <c r="I154" s="375"/>
      <c r="N154" s="362">
        <v>1</v>
      </c>
      <c r="O154" s="363">
        <f t="shared" si="33"/>
        <v>7</v>
      </c>
      <c r="P154" s="364">
        <f t="shared" si="33"/>
        <v>4</v>
      </c>
      <c r="Q154" s="365">
        <f t="shared" si="36"/>
        <v>11</v>
      </c>
      <c r="R154" s="365">
        <f t="shared" si="34"/>
        <v>6</v>
      </c>
      <c r="S154" s="365">
        <f t="shared" si="34"/>
        <v>2</v>
      </c>
      <c r="T154" s="365">
        <f t="shared" si="34"/>
        <v>7</v>
      </c>
      <c r="U154" s="365">
        <f t="shared" si="34"/>
        <v>3</v>
      </c>
      <c r="V154" s="366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21">
      <c r="A155" s="324" t="s">
        <v>27</v>
      </c>
      <c r="B155" s="372">
        <f>S147</f>
        <v>2406.25</v>
      </c>
      <c r="C155" s="409"/>
      <c r="D155" s="373">
        <f>B155/$E$147</f>
        <v>0.11816775524235132</v>
      </c>
      <c r="E155" s="374">
        <f>+D155-S158</f>
        <v>6.6569638754448573E-3</v>
      </c>
      <c r="F155" s="374"/>
      <c r="G155" s="374"/>
      <c r="H155" s="375"/>
      <c r="I155" s="375"/>
      <c r="N155" s="376" t="s">
        <v>320</v>
      </c>
      <c r="O155" s="377">
        <f>+SUMPRODUCT($N$151:$N$154,O151:O154)/O157</f>
        <v>0.54333333333333333</v>
      </c>
      <c r="P155" s="378">
        <f t="shared" ref="P155:S155" si="37">+SUMPRODUCT($N$151:$N$154,P151:P154)/P157</f>
        <v>0.46875</v>
      </c>
      <c r="Q155" s="379">
        <f t="shared" si="37"/>
        <v>0.5252525252525253</v>
      </c>
      <c r="R155" s="379">
        <f>+SUMPRODUCT($N$151:$N$154,R151:R154)/R157</f>
        <v>0.45564516129032256</v>
      </c>
      <c r="S155" s="379">
        <f t="shared" si="37"/>
        <v>0.39743589743589741</v>
      </c>
      <c r="T155" s="379">
        <f>+SUMPRODUCT($N$151:$N$154,T151:T154)/T157</f>
        <v>0.5</v>
      </c>
      <c r="U155" s="379">
        <f>+SUMPRODUCT($N$151:$N$154,U151:U154)/U157</f>
        <v>0.45909090909090911</v>
      </c>
      <c r="V155" s="380"/>
      <c r="X155" s="289"/>
      <c r="Y155" s="36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24" t="s">
        <v>28</v>
      </c>
      <c r="B156" s="381">
        <f>T147</f>
        <v>2262.75</v>
      </c>
      <c r="C156" s="410"/>
      <c r="D156" s="373">
        <f>B156/$E$147</f>
        <v>0.11112066002062565</v>
      </c>
      <c r="E156" s="374">
        <f>+D156-T158</f>
        <v>-1.8375742857072191E-2</v>
      </c>
      <c r="F156" s="374"/>
      <c r="G156" s="374"/>
      <c r="H156" s="375"/>
      <c r="I156" s="375"/>
      <c r="N156" s="376"/>
      <c r="O156" s="382">
        <f>+J147</f>
        <v>0.54333333333333333</v>
      </c>
      <c r="P156" s="383">
        <f>+K147</f>
        <v>0.46875</v>
      </c>
      <c r="Q156" s="384">
        <f>+(O156*O157+P156*P157)/Q157</f>
        <v>0.5252525252525253</v>
      </c>
      <c r="R156" s="384">
        <f>+L147</f>
        <v>0.45564516129032256</v>
      </c>
      <c r="S156" s="384">
        <f>+M147</f>
        <v>0.39743589743589741</v>
      </c>
      <c r="T156" s="384">
        <f>+N147</f>
        <v>0.5</v>
      </c>
      <c r="U156" s="384">
        <f>+O147</f>
        <v>0.45909090909090911</v>
      </c>
      <c r="X156" s="289"/>
      <c r="Y156" s="367"/>
      <c r="Z156" s="107"/>
      <c r="AA156" s="107"/>
      <c r="AB156" s="107"/>
      <c r="AC156" s="107"/>
      <c r="AD156" s="107"/>
      <c r="AE156" s="107"/>
      <c r="AF156" s="107"/>
      <c r="AG156" s="107"/>
      <c r="AH156" s="107"/>
    </row>
    <row r="157" spans="1:34" ht="18.75">
      <c r="A157" s="324" t="s">
        <v>29</v>
      </c>
      <c r="B157" s="381">
        <f>U147</f>
        <v>4056.5</v>
      </c>
      <c r="C157" s="410"/>
      <c r="D157" s="373">
        <f>B157/$E$147</f>
        <v>0.19920935029219664</v>
      </c>
      <c r="E157" s="374">
        <f>+D157-U158</f>
        <v>1.7554674033203821E-2</v>
      </c>
      <c r="F157" s="374"/>
      <c r="G157" s="374"/>
      <c r="H157" s="375"/>
      <c r="I157" s="375"/>
      <c r="M157" s="385">
        <f>+A147</f>
        <v>139</v>
      </c>
      <c r="N157" s="386" t="s">
        <v>272</v>
      </c>
      <c r="O157" s="387">
        <f>SUM(O151:O154)</f>
        <v>75</v>
      </c>
      <c r="P157" s="387">
        <f>SUM(P151:P154)</f>
        <v>24</v>
      </c>
      <c r="Q157" s="388">
        <f>SUM(Q151:Q154)</f>
        <v>99</v>
      </c>
      <c r="R157" s="387">
        <f>SUM(R151:R154)</f>
        <v>62</v>
      </c>
      <c r="S157" s="387">
        <f t="shared" ref="S157" si="38">SUM(S151:S154)</f>
        <v>39</v>
      </c>
      <c r="T157" s="387">
        <f>SUM(T151:T154)</f>
        <v>36</v>
      </c>
      <c r="U157" s="387">
        <f>SUM(U151:U154)</f>
        <v>55</v>
      </c>
      <c r="V157" s="389"/>
      <c r="X157" s="289"/>
      <c r="Y157" s="367"/>
      <c r="Z157" s="107"/>
      <c r="AA157" s="107"/>
      <c r="AB157" s="107"/>
      <c r="AC157" s="107"/>
      <c r="AD157" s="107"/>
      <c r="AE157" s="107"/>
      <c r="AF157" s="107"/>
      <c r="AG157" s="107"/>
      <c r="AH157" s="107"/>
    </row>
    <row r="158" spans="1:34" ht="18.75">
      <c r="A158" s="390" t="s">
        <v>30</v>
      </c>
      <c r="B158" s="391">
        <f>SUM(B153:B157)</f>
        <v>20363</v>
      </c>
      <c r="C158" s="411"/>
      <c r="D158" s="392">
        <f>SUM(D153:D157)</f>
        <v>1</v>
      </c>
      <c r="E158" s="107"/>
      <c r="F158" s="107"/>
      <c r="G158" s="107"/>
      <c r="H158" s="107"/>
      <c r="I158" s="107"/>
      <c r="M158" s="393"/>
      <c r="N158" s="394" t="s">
        <v>273</v>
      </c>
      <c r="O158" s="395">
        <f>+(O156*O157)/$M$157</f>
        <v>0.29316546762589929</v>
      </c>
      <c r="P158" s="396">
        <f t="shared" ref="P158:U158" si="39">+(P156*P157)/$M$157</f>
        <v>8.0935251798561147E-2</v>
      </c>
      <c r="Q158" s="373">
        <f>+P158+O158</f>
        <v>0.37410071942446044</v>
      </c>
      <c r="R158" s="373">
        <f t="shared" si="39"/>
        <v>0.20323741007194246</v>
      </c>
      <c r="S158" s="373">
        <f t="shared" si="39"/>
        <v>0.11151079136690646</v>
      </c>
      <c r="T158" s="373">
        <f t="shared" si="39"/>
        <v>0.12949640287769784</v>
      </c>
      <c r="U158" s="373">
        <f t="shared" si="39"/>
        <v>0.18165467625899281</v>
      </c>
      <c r="V158" s="397"/>
      <c r="X158" s="289"/>
      <c r="Y158" s="398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75">
      <c r="A159" s="399"/>
      <c r="D159" s="107"/>
      <c r="E159" s="107"/>
      <c r="F159" s="107"/>
      <c r="G159" s="107"/>
      <c r="H159" s="107"/>
      <c r="I159" s="107"/>
      <c r="X159" s="289"/>
      <c r="Y159" s="397"/>
      <c r="Z159" s="107"/>
      <c r="AA159" s="107"/>
      <c r="AB159" s="107"/>
      <c r="AC159" s="107"/>
      <c r="AD159" s="107"/>
      <c r="AE159" s="107"/>
      <c r="AF159" s="107"/>
      <c r="AG159" s="107"/>
      <c r="AH159" s="324"/>
    </row>
    <row r="160" spans="1:34" ht="18.75">
      <c r="A160" s="324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R160" s="107"/>
      <c r="S160" s="107"/>
      <c r="T160" s="107"/>
      <c r="U160" s="107"/>
      <c r="Y160" s="397"/>
      <c r="Z160" s="324"/>
      <c r="AA160" s="324"/>
      <c r="AB160" s="324"/>
      <c r="AC160" s="324"/>
      <c r="AD160" s="324"/>
      <c r="AE160" s="324"/>
      <c r="AF160" s="324"/>
      <c r="AG160" s="324"/>
      <c r="AH160" s="107"/>
    </row>
    <row r="161" spans="1:34" ht="18.75">
      <c r="A161" s="397"/>
      <c r="B161" s="397"/>
      <c r="C161" s="86"/>
      <c r="D161" s="107"/>
      <c r="Z161" s="107"/>
      <c r="AA161" s="107"/>
      <c r="AB161" s="107"/>
      <c r="AC161" s="107"/>
      <c r="AD161" s="107"/>
      <c r="AE161" s="107"/>
      <c r="AF161" s="107"/>
      <c r="AG161" s="107"/>
      <c r="AH161" s="107"/>
    </row>
    <row r="162" spans="1:34" ht="18.75">
      <c r="Z162" s="107"/>
      <c r="AA162" s="107"/>
      <c r="AB162" s="107"/>
      <c r="AC162" s="107"/>
      <c r="AD162" s="107"/>
      <c r="AE162" s="107"/>
      <c r="AF162" s="107"/>
      <c r="AG162" s="107"/>
    </row>
  </sheetData>
  <autoFilter ref="A1:W146" xr:uid="{869CAAC0-E905-4B0C-BDD4-CFCF71037FC4}"/>
  <mergeCells count="4">
    <mergeCell ref="AA56:AB56"/>
    <mergeCell ref="Z134:AA134"/>
    <mergeCell ref="Z135:AA135"/>
    <mergeCell ref="Z136:AA136"/>
  </mergeCells>
  <conditionalFormatting sqref="G2:G145">
    <cfRule type="cellIs" dxfId="71" priority="4" operator="lessThan">
      <formula>7</formula>
    </cfRule>
    <cfRule type="cellIs" dxfId="70" priority="5" operator="between">
      <formula>14</formula>
      <formula>7</formula>
    </cfRule>
    <cfRule type="cellIs" dxfId="69" priority="6" operator="greaterThan">
      <formula>14</formula>
    </cfRule>
  </conditionalFormatting>
  <conditionalFormatting sqref="G147">
    <cfRule type="cellIs" dxfId="68" priority="1" operator="lessThan">
      <formula>7</formula>
    </cfRule>
    <cfRule type="cellIs" dxfId="67" priority="2" operator="between">
      <formula>14</formula>
      <formula>7</formula>
    </cfRule>
    <cfRule type="cellIs" dxfId="66" priority="3" operator="greaterThan">
      <formula>14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D508-0B95-4A8D-9422-867371DD80B6}">
  <dimension ref="A1:AH177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5.425781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s="306" customFormat="1" ht="16.899999999999999" customHeight="1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20" si="0">D2*7</f>
        <v>210</v>
      </c>
      <c r="F2" s="424"/>
      <c r="G2" s="425">
        <f ca="1">+IF(A2=1,(+TODAY())-F2,"Sans objet")</f>
        <v>46308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20" si="2">+V2-E2</f>
        <v>0</v>
      </c>
      <c r="Y2"/>
      <c r="Z2" s="308">
        <v>39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s="306" customFormat="1" ht="16.899999999999999" customHeight="1">
      <c r="A3" s="422">
        <f t="shared" ref="A3:A66" si="3">+IF(D3&gt;0,1,0)</f>
        <v>1</v>
      </c>
      <c r="B3" s="143" t="s">
        <v>71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20" ca="1" si="4">+IF(A3=1,(+TODAY())-F3,"Sans objet")</f>
        <v>46308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U20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Y3"/>
      <c r="Z3" s="314">
        <v>40</v>
      </c>
      <c r="AA3" s="309">
        <v>0.33</v>
      </c>
      <c r="AB3" s="310">
        <v>0.09</v>
      </c>
      <c r="AC3" s="311">
        <f>+AA3+AB3</f>
        <v>0.42000000000000004</v>
      </c>
      <c r="AD3" s="312">
        <v>0.15</v>
      </c>
      <c r="AE3" s="312">
        <v>0.12</v>
      </c>
      <c r="AF3" s="312">
        <v>0.11</v>
      </c>
      <c r="AG3" s="312">
        <v>0.2</v>
      </c>
      <c r="AH3" s="313">
        <f>SUM(AC3:AG3)</f>
        <v>1</v>
      </c>
    </row>
    <row r="4" spans="1:34" s="306" customFormat="1" ht="16.899999999999999" customHeight="1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46308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20" si="6">SUM(P4:U4)</f>
        <v>210</v>
      </c>
      <c r="W4" s="437"/>
      <c r="X4" s="453">
        <f t="shared" si="2"/>
        <v>0</v>
      </c>
      <c r="Y4"/>
      <c r="Z4" s="314">
        <v>41</v>
      </c>
      <c r="AA4" s="309">
        <v>0.33190099690615332</v>
      </c>
      <c r="AB4" s="310">
        <v>8.4393262289446547E-2</v>
      </c>
      <c r="AC4" s="311">
        <f>+AA4+AB4</f>
        <v>0.41629425919559987</v>
      </c>
      <c r="AD4" s="312">
        <v>0.15520797524922653</v>
      </c>
      <c r="AE4" s="312">
        <v>0.11816775524235132</v>
      </c>
      <c r="AF4" s="312">
        <v>0.11112066002062565</v>
      </c>
      <c r="AG4" s="312">
        <v>0.19920935029219664</v>
      </c>
      <c r="AH4" s="313">
        <f>SUM(AC4:AG4)</f>
        <v>1</v>
      </c>
    </row>
    <row r="5" spans="1:34" s="306" customFormat="1" ht="16.899999999999999" customHeight="1">
      <c r="A5" s="422">
        <f t="shared" si="3"/>
        <v>1</v>
      </c>
      <c r="B5" s="143" t="s">
        <v>76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46308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/>
      <c r="Z5" s="314">
        <v>42</v>
      </c>
      <c r="AA5" s="309">
        <f>P163</f>
        <v>0.36638225255972695</v>
      </c>
      <c r="AB5" s="310">
        <f>Q163</f>
        <v>5.9897610921501705E-2</v>
      </c>
      <c r="AC5" s="311">
        <f>+AA5+AB5</f>
        <v>0.42627986348122865</v>
      </c>
      <c r="AD5" s="312">
        <f>R163</f>
        <v>0.14684300341296927</v>
      </c>
      <c r="AE5" s="312">
        <f>S163</f>
        <v>0.1158703071672355</v>
      </c>
      <c r="AF5" s="312">
        <f>T163</f>
        <v>0.12994880546075085</v>
      </c>
      <c r="AG5" s="312">
        <f>U163</f>
        <v>0.18105802047781569</v>
      </c>
      <c r="AH5" s="313">
        <f>SUM(AC5:AG5)</f>
        <v>0.99999999999999989</v>
      </c>
    </row>
    <row r="6" spans="1:34" s="306" customFormat="1" ht="16.899999999999999" customHeight="1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46308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/>
      <c r="Z6" s="315" t="s">
        <v>290</v>
      </c>
      <c r="AA6" s="318"/>
      <c r="AB6" s="318"/>
      <c r="AC6" s="318"/>
      <c r="AD6" s="318"/>
      <c r="AE6" s="318"/>
      <c r="AF6" s="318"/>
      <c r="AG6" s="318"/>
      <c r="AH6" s="314"/>
    </row>
    <row r="7" spans="1:34" s="306" customFormat="1" ht="16.899999999999999" customHeight="1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46308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/>
      <c r="Z7" s="467"/>
      <c r="AA7" s="468"/>
      <c r="AB7" s="468"/>
      <c r="AC7" s="467"/>
      <c r="AD7" s="467"/>
      <c r="AE7" s="467"/>
      <c r="AF7" s="467"/>
      <c r="AG7" s="467"/>
      <c r="AH7"/>
    </row>
    <row r="8" spans="1:34" s="306" customFormat="1" ht="16.899999999999999" customHeight="1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46308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/>
      <c r="Z8" s="467"/>
      <c r="AA8" s="468"/>
      <c r="AB8" s="468"/>
      <c r="AC8" s="467"/>
      <c r="AD8" s="467"/>
      <c r="AE8" s="467"/>
      <c r="AF8" s="467"/>
      <c r="AG8" s="467"/>
      <c r="AH8"/>
    </row>
    <row r="9" spans="1:34" s="306" customFormat="1" ht="16.899999999999999" customHeight="1">
      <c r="A9" s="422">
        <f t="shared" si="3"/>
        <v>1</v>
      </c>
      <c r="B9" s="143" t="s">
        <v>285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46308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/>
      <c r="Z9" s="467"/>
      <c r="AA9" s="468"/>
      <c r="AB9" s="468"/>
      <c r="AC9" s="467"/>
      <c r="AD9" s="467"/>
      <c r="AE9" s="467"/>
      <c r="AF9" s="467"/>
      <c r="AG9" s="467"/>
      <c r="AH9"/>
    </row>
    <row r="10" spans="1:34" s="306" customFormat="1" ht="16.899999999999999" customHeight="1">
      <c r="A10" s="422">
        <f t="shared" si="3"/>
        <v>1</v>
      </c>
      <c r="B10" s="143" t="s">
        <v>286</v>
      </c>
      <c r="C10" s="157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46308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/>
      <c r="Z10" s="467"/>
      <c r="AA10" s="468"/>
      <c r="AB10" s="468"/>
      <c r="AC10" s="467"/>
      <c r="AD10" s="467"/>
      <c r="AE10" s="467"/>
      <c r="AF10" s="467"/>
      <c r="AG10" s="467"/>
      <c r="AH10"/>
    </row>
    <row r="11" spans="1:34" s="306" customFormat="1" ht="16.899999999999999" customHeight="1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46308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/>
      <c r="Z11" s="467"/>
      <c r="AA11" s="468"/>
      <c r="AB11" s="468"/>
      <c r="AC11" s="467"/>
      <c r="AD11" s="467"/>
      <c r="AE11" s="467"/>
      <c r="AF11" s="467"/>
      <c r="AG11" s="467"/>
      <c r="AH11"/>
    </row>
    <row r="12" spans="1:34" s="306" customFormat="1" ht="16.899999999999999" customHeight="1">
      <c r="A12" s="422">
        <f t="shared" si="3"/>
        <v>1</v>
      </c>
      <c r="B12" s="143" t="s">
        <v>288</v>
      </c>
      <c r="C12" s="157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46308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/>
      <c r="Z12" s="467"/>
      <c r="AA12" s="468"/>
      <c r="AB12" s="468"/>
      <c r="AC12" s="467"/>
      <c r="AD12" s="467"/>
      <c r="AE12" s="467"/>
      <c r="AF12" s="467"/>
      <c r="AG12" s="467"/>
      <c r="AH12"/>
    </row>
    <row r="13" spans="1:34" s="306" customFormat="1" ht="16.899999999999999" customHeight="1">
      <c r="A13" s="422">
        <f t="shared" si="3"/>
        <v>1</v>
      </c>
      <c r="B13" s="143" t="s">
        <v>289</v>
      </c>
      <c r="C13" s="157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46308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si="1"/>
        <v>0</v>
      </c>
      <c r="V13" s="436">
        <f t="shared" si="6"/>
        <v>322</v>
      </c>
      <c r="W13" s="437"/>
      <c r="X13" s="453">
        <f t="shared" si="2"/>
        <v>0</v>
      </c>
      <c r="Y13"/>
      <c r="Z13" s="467"/>
      <c r="AA13" s="468"/>
      <c r="AB13" s="468"/>
      <c r="AC13" s="467"/>
      <c r="AD13" s="467"/>
      <c r="AE13" s="467"/>
      <c r="AF13" s="467"/>
      <c r="AG13" s="467"/>
      <c r="AH13"/>
    </row>
    <row r="14" spans="1:34" s="306" customFormat="1" ht="16.899999999999999" customHeight="1">
      <c r="A14" s="422">
        <f t="shared" si="3"/>
        <v>1</v>
      </c>
      <c r="B14" s="143" t="s">
        <v>291</v>
      </c>
      <c r="C14" s="157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46308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1"/>
        <v>0</v>
      </c>
      <c r="V14" s="436">
        <f t="shared" si="6"/>
        <v>112</v>
      </c>
      <c r="W14" s="437"/>
      <c r="X14" s="454">
        <f t="shared" si="2"/>
        <v>0</v>
      </c>
      <c r="Y14"/>
      <c r="Z14" s="467"/>
      <c r="AA14" s="468"/>
      <c r="AB14" s="468"/>
      <c r="AC14" s="467"/>
      <c r="AD14" s="467"/>
      <c r="AE14" s="467"/>
      <c r="AF14" s="467"/>
      <c r="AG14" s="467"/>
      <c r="AH14"/>
    </row>
    <row r="15" spans="1:34" s="306" customFormat="1" ht="16.899999999999999" customHeight="1">
      <c r="A15" s="422">
        <f t="shared" si="3"/>
        <v>1</v>
      </c>
      <c r="B15" s="143" t="s">
        <v>292</v>
      </c>
      <c r="C15" s="157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46308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1"/>
        <v>0</v>
      </c>
      <c r="V15" s="436">
        <f t="shared" si="6"/>
        <v>182</v>
      </c>
      <c r="W15" s="437"/>
      <c r="X15" s="453">
        <f t="shared" si="2"/>
        <v>0</v>
      </c>
      <c r="Y15"/>
      <c r="Z15" s="467"/>
      <c r="AA15" s="468"/>
      <c r="AB15" s="468"/>
      <c r="AC15" s="467"/>
      <c r="AD15" s="467"/>
      <c r="AE15" s="467"/>
      <c r="AF15" s="467"/>
      <c r="AG15" s="467"/>
      <c r="AH15"/>
    </row>
    <row r="16" spans="1:34" s="306" customFormat="1" ht="16.899999999999999" customHeight="1">
      <c r="A16" s="422">
        <f t="shared" si="3"/>
        <v>1</v>
      </c>
      <c r="B16" s="143" t="s">
        <v>293</v>
      </c>
      <c r="C16" s="157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46308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1"/>
        <v>0</v>
      </c>
      <c r="V16" s="436">
        <f t="shared" si="6"/>
        <v>112</v>
      </c>
      <c r="W16" s="437"/>
      <c r="X16" s="453">
        <f t="shared" si="2"/>
        <v>0</v>
      </c>
      <c r="Y16"/>
      <c r="Z16" s="467"/>
      <c r="AA16" s="468"/>
      <c r="AB16" s="468"/>
      <c r="AC16" s="467"/>
      <c r="AD16" s="467"/>
      <c r="AE16" s="467"/>
      <c r="AF16" s="467"/>
      <c r="AG16" s="467"/>
      <c r="AH16"/>
    </row>
    <row r="17" spans="1:34" s="306" customFormat="1" ht="16.899999999999999" customHeight="1">
      <c r="A17" s="422">
        <f t="shared" si="3"/>
        <v>1</v>
      </c>
      <c r="B17" s="143" t="s">
        <v>53</v>
      </c>
      <c r="C17" s="157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46308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1"/>
        <v>0</v>
      </c>
      <c r="V17" s="436">
        <f t="shared" si="6"/>
        <v>154</v>
      </c>
      <c r="W17" s="437"/>
      <c r="X17" s="453">
        <f t="shared" si="2"/>
        <v>0</v>
      </c>
      <c r="Y17"/>
      <c r="Z17" s="467"/>
      <c r="AA17" s="468"/>
      <c r="AB17" s="468"/>
      <c r="AC17" s="467"/>
      <c r="AD17" s="467"/>
      <c r="AE17" s="467"/>
      <c r="AF17" s="467"/>
      <c r="AG17" s="467"/>
      <c r="AH17"/>
    </row>
    <row r="18" spans="1:34" s="306" customFormat="1" ht="16.899999999999999" customHeight="1">
      <c r="A18" s="422">
        <f t="shared" si="3"/>
        <v>1</v>
      </c>
      <c r="B18" s="143" t="s">
        <v>55</v>
      </c>
      <c r="C18" s="157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46308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5"/>
        <v>0</v>
      </c>
      <c r="V18" s="436">
        <f t="shared" si="6"/>
        <v>154</v>
      </c>
      <c r="W18" s="437"/>
      <c r="X18" s="453">
        <f t="shared" si="2"/>
        <v>0</v>
      </c>
      <c r="Y18"/>
      <c r="Z18" s="467"/>
      <c r="AA18" s="468"/>
      <c r="AB18" s="468"/>
      <c r="AC18" s="467"/>
      <c r="AD18" s="467"/>
      <c r="AE18" s="467"/>
      <c r="AF18" s="467"/>
      <c r="AG18" s="467"/>
      <c r="AH18"/>
    </row>
    <row r="19" spans="1:34" s="306" customFormat="1" ht="16.899999999999999" customHeight="1">
      <c r="A19" s="422">
        <f t="shared" si="3"/>
        <v>1</v>
      </c>
      <c r="B19" s="143" t="s">
        <v>56</v>
      </c>
      <c r="C19" s="157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46308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5"/>
        <v>0</v>
      </c>
      <c r="V19" s="436">
        <f t="shared" si="6"/>
        <v>140</v>
      </c>
      <c r="W19" s="437"/>
      <c r="X19" s="453">
        <f t="shared" si="2"/>
        <v>0</v>
      </c>
      <c r="Y19"/>
      <c r="Z19" s="467"/>
      <c r="AA19" s="468"/>
      <c r="AB19" s="468"/>
      <c r="AC19" s="467"/>
      <c r="AD19" s="467"/>
      <c r="AE19" s="467"/>
      <c r="AF19" s="467"/>
      <c r="AG19" s="467"/>
      <c r="AH19"/>
    </row>
    <row r="20" spans="1:34" s="306" customFormat="1" ht="16.899999999999999" customHeight="1">
      <c r="A20" s="422">
        <f t="shared" si="3"/>
        <v>1</v>
      </c>
      <c r="B20" s="143" t="s">
        <v>58</v>
      </c>
      <c r="C20" s="157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46308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5"/>
        <v>0</v>
      </c>
      <c r="V20" s="436">
        <f t="shared" si="6"/>
        <v>112</v>
      </c>
      <c r="W20" s="437"/>
      <c r="X20" s="453">
        <f t="shared" si="2"/>
        <v>0</v>
      </c>
      <c r="Y20"/>
      <c r="Z20" s="467"/>
      <c r="AA20" s="468"/>
      <c r="AB20" s="468"/>
      <c r="AC20" s="467"/>
      <c r="AD20" s="467"/>
      <c r="AE20" s="467"/>
      <c r="AF20" s="467"/>
      <c r="AG20" s="467"/>
      <c r="AH20"/>
    </row>
    <row r="21" spans="1:34" ht="16.899999999999999" customHeight="1">
      <c r="A21" s="422">
        <f t="shared" si="3"/>
        <v>1</v>
      </c>
      <c r="B21" s="143" t="s">
        <v>59</v>
      </c>
      <c r="C21" s="157" t="s">
        <v>36</v>
      </c>
      <c r="D21" s="400">
        <v>30</v>
      </c>
      <c r="E21" s="423">
        <f t="shared" ref="E21:E84" si="7">D21*7</f>
        <v>210</v>
      </c>
      <c r="F21" s="424"/>
      <c r="G21" s="425">
        <f ca="1">+IF(A21=1,(+TODAY())-F21,"Sans objet")</f>
        <v>46308</v>
      </c>
      <c r="H21" s="426">
        <v>2</v>
      </c>
      <c r="I21" s="427" t="str">
        <f>VLOOKUP(H21,Secteurs!$A$2:$C$4,3)</f>
        <v>Félix OVOURA</v>
      </c>
      <c r="J21" s="461">
        <v>1</v>
      </c>
      <c r="K21" s="462"/>
      <c r="L21" s="462"/>
      <c r="M21" s="462"/>
      <c r="N21" s="462"/>
      <c r="O21" s="463"/>
      <c r="P21" s="428">
        <f>+$E21*J21</f>
        <v>210</v>
      </c>
      <c r="Q21" s="429">
        <f t="shared" ref="Q21:U36" si="8">+$E21*K21</f>
        <v>0</v>
      </c>
      <c r="R21" s="429">
        <f t="shared" si="8"/>
        <v>0</v>
      </c>
      <c r="S21" s="429">
        <f t="shared" si="8"/>
        <v>0</v>
      </c>
      <c r="T21" s="429">
        <f t="shared" si="8"/>
        <v>0</v>
      </c>
      <c r="U21" s="430">
        <f t="shared" si="8"/>
        <v>0</v>
      </c>
      <c r="V21" s="431">
        <f>SUM(P21:U21)</f>
        <v>210</v>
      </c>
      <c r="W21" s="432"/>
      <c r="X21" s="453">
        <f t="shared" ref="X21:X84" si="9">+V21-E21</f>
        <v>0</v>
      </c>
      <c r="Y21" s="306"/>
    </row>
    <row r="22" spans="1:34" ht="16.899999999999999" customHeight="1">
      <c r="A22" s="422">
        <f t="shared" si="3"/>
        <v>1</v>
      </c>
      <c r="B22" s="143" t="s">
        <v>294</v>
      </c>
      <c r="C22" s="157" t="s">
        <v>36</v>
      </c>
      <c r="D22" s="400">
        <v>20</v>
      </c>
      <c r="E22" s="423">
        <f t="shared" si="7"/>
        <v>140</v>
      </c>
      <c r="F22" s="424"/>
      <c r="G22" s="425">
        <f t="shared" ref="G22:G85" ca="1" si="10">+IF(A22=1,(+TODAY())-F22,"Sans objet")</f>
        <v>46308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ref="P22:U76" si="11">+$E22*J22</f>
        <v>70</v>
      </c>
      <c r="Q22" s="434">
        <f t="shared" si="8"/>
        <v>0</v>
      </c>
      <c r="R22" s="434">
        <f t="shared" si="8"/>
        <v>70</v>
      </c>
      <c r="S22" s="434">
        <f t="shared" si="8"/>
        <v>0</v>
      </c>
      <c r="T22" s="434">
        <f t="shared" si="8"/>
        <v>0</v>
      </c>
      <c r="U22" s="435">
        <f t="shared" si="8"/>
        <v>0</v>
      </c>
      <c r="V22" s="436">
        <f>SUM(P22:U22)</f>
        <v>140</v>
      </c>
      <c r="W22" s="437"/>
      <c r="X22" s="453">
        <f t="shared" si="9"/>
        <v>0</v>
      </c>
    </row>
    <row r="23" spans="1:34" ht="16.899999999999999" customHeight="1">
      <c r="A23" s="422">
        <f t="shared" si="3"/>
        <v>1</v>
      </c>
      <c r="B23" s="143" t="s">
        <v>62</v>
      </c>
      <c r="C23" s="157" t="s">
        <v>36</v>
      </c>
      <c r="D23" s="400">
        <v>30</v>
      </c>
      <c r="E23" s="423">
        <f t="shared" si="7"/>
        <v>210</v>
      </c>
      <c r="F23" s="424"/>
      <c r="G23" s="425">
        <f t="shared" ca="1" si="10"/>
        <v>46308</v>
      </c>
      <c r="H23" s="426">
        <v>2</v>
      </c>
      <c r="I23" s="427" t="str">
        <f>VLOOKUP(H23,Secteurs!$A$2:$C$4,3)</f>
        <v>Félix OVOURA</v>
      </c>
      <c r="J23" s="464">
        <v>0.75</v>
      </c>
      <c r="K23" s="465"/>
      <c r="L23" s="465"/>
      <c r="M23" s="465"/>
      <c r="N23" s="465">
        <v>0.25</v>
      </c>
      <c r="O23" s="466"/>
      <c r="P23" s="433">
        <f t="shared" si="11"/>
        <v>157.5</v>
      </c>
      <c r="Q23" s="434">
        <f t="shared" si="8"/>
        <v>0</v>
      </c>
      <c r="R23" s="434">
        <f t="shared" si="8"/>
        <v>0</v>
      </c>
      <c r="S23" s="434">
        <f t="shared" si="8"/>
        <v>0</v>
      </c>
      <c r="T23" s="434">
        <f t="shared" si="8"/>
        <v>52.5</v>
      </c>
      <c r="U23" s="435">
        <f t="shared" si="8"/>
        <v>0</v>
      </c>
      <c r="V23" s="436">
        <f t="shared" ref="V23:V86" si="12">SUM(P23:U23)</f>
        <v>210</v>
      </c>
      <c r="W23" s="437"/>
      <c r="X23" s="453">
        <f t="shared" si="9"/>
        <v>0</v>
      </c>
    </row>
    <row r="24" spans="1:34" ht="16.899999999999999" customHeight="1">
      <c r="A24" s="422">
        <f t="shared" si="3"/>
        <v>1</v>
      </c>
      <c r="B24" s="143" t="s">
        <v>63</v>
      </c>
      <c r="C24" s="157" t="s">
        <v>36</v>
      </c>
      <c r="D24" s="400">
        <v>28</v>
      </c>
      <c r="E24" s="423">
        <f t="shared" si="7"/>
        <v>196</v>
      </c>
      <c r="F24" s="424"/>
      <c r="G24" s="425">
        <f t="shared" ca="1" si="10"/>
        <v>46308</v>
      </c>
      <c r="H24" s="426">
        <v>2</v>
      </c>
      <c r="I24" s="427" t="str">
        <f>VLOOKUP(H24,Secteurs!$A$2:$C$4,3)</f>
        <v>Félix OVOURA</v>
      </c>
      <c r="J24" s="464">
        <v>1</v>
      </c>
      <c r="K24" s="465"/>
      <c r="L24" s="465"/>
      <c r="M24" s="465"/>
      <c r="N24" s="465"/>
      <c r="O24" s="466"/>
      <c r="P24" s="433">
        <f t="shared" si="11"/>
        <v>196</v>
      </c>
      <c r="Q24" s="434">
        <f t="shared" si="8"/>
        <v>0</v>
      </c>
      <c r="R24" s="434">
        <f t="shared" si="8"/>
        <v>0</v>
      </c>
      <c r="S24" s="434">
        <f t="shared" si="8"/>
        <v>0</v>
      </c>
      <c r="T24" s="434">
        <f t="shared" si="8"/>
        <v>0</v>
      </c>
      <c r="U24" s="435">
        <f t="shared" si="8"/>
        <v>0</v>
      </c>
      <c r="V24" s="436">
        <f t="shared" si="12"/>
        <v>196</v>
      </c>
      <c r="W24" s="437"/>
      <c r="X24" s="453">
        <f t="shared" si="9"/>
        <v>0</v>
      </c>
      <c r="Y24" s="107"/>
    </row>
    <row r="25" spans="1:34" ht="16.899999999999999" customHeight="1">
      <c r="A25" s="422">
        <f t="shared" si="3"/>
        <v>1</v>
      </c>
      <c r="B25" s="143" t="s">
        <v>65</v>
      </c>
      <c r="C25" s="157" t="s">
        <v>36</v>
      </c>
      <c r="D25" s="400">
        <v>28</v>
      </c>
      <c r="E25" s="423">
        <f t="shared" si="7"/>
        <v>196</v>
      </c>
      <c r="F25" s="424"/>
      <c r="G25" s="425">
        <f t="shared" ca="1" si="10"/>
        <v>46308</v>
      </c>
      <c r="H25" s="426">
        <v>1</v>
      </c>
      <c r="I25" s="427" t="str">
        <f>VLOOKUP(H25,Secteurs!$A$2:$C$4,3)</f>
        <v>Alexis MABOUNDA</v>
      </c>
      <c r="J25" s="464">
        <v>0.75</v>
      </c>
      <c r="K25" s="465"/>
      <c r="L25" s="465">
        <v>0.25</v>
      </c>
      <c r="M25" s="465"/>
      <c r="N25" s="465"/>
      <c r="O25" s="466"/>
      <c r="P25" s="433">
        <f t="shared" si="11"/>
        <v>147</v>
      </c>
      <c r="Q25" s="434">
        <f t="shared" si="8"/>
        <v>0</v>
      </c>
      <c r="R25" s="434">
        <f t="shared" si="8"/>
        <v>49</v>
      </c>
      <c r="S25" s="434">
        <f t="shared" si="8"/>
        <v>0</v>
      </c>
      <c r="T25" s="434">
        <f t="shared" si="8"/>
        <v>0</v>
      </c>
      <c r="U25" s="435">
        <f t="shared" si="8"/>
        <v>0</v>
      </c>
      <c r="V25" s="436">
        <f>SUM(P25:U25)</f>
        <v>196</v>
      </c>
      <c r="W25" s="437"/>
      <c r="X25" s="453">
        <f t="shared" si="9"/>
        <v>0</v>
      </c>
      <c r="Y25" s="307"/>
    </row>
    <row r="26" spans="1:34" ht="16.899999999999999" customHeight="1">
      <c r="A26" s="422">
        <f t="shared" si="3"/>
        <v>1</v>
      </c>
      <c r="B26" s="143" t="s">
        <v>66</v>
      </c>
      <c r="C26" s="157" t="s">
        <v>36</v>
      </c>
      <c r="D26" s="400">
        <v>36</v>
      </c>
      <c r="E26" s="423">
        <f t="shared" si="7"/>
        <v>252</v>
      </c>
      <c r="F26" s="424"/>
      <c r="G26" s="425">
        <f t="shared" ca="1" si="10"/>
        <v>46308</v>
      </c>
      <c r="H26" s="426">
        <v>3</v>
      </c>
      <c r="I26" s="427" t="str">
        <f>VLOOKUP(H26,Secteurs!$A$2:$C$4,3)</f>
        <v>Armel SOKAMBA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11"/>
        <v>126</v>
      </c>
      <c r="Q26" s="434">
        <f t="shared" si="8"/>
        <v>0</v>
      </c>
      <c r="R26" s="434">
        <f t="shared" si="8"/>
        <v>63</v>
      </c>
      <c r="S26" s="434">
        <f t="shared" si="8"/>
        <v>0</v>
      </c>
      <c r="T26" s="434">
        <f t="shared" si="8"/>
        <v>0</v>
      </c>
      <c r="U26" s="435">
        <f t="shared" si="8"/>
        <v>63</v>
      </c>
      <c r="V26" s="436">
        <f>SUM(P26:U26)</f>
        <v>252</v>
      </c>
      <c r="W26" s="437"/>
      <c r="X26" s="453">
        <f t="shared" si="9"/>
        <v>0</v>
      </c>
      <c r="Y26" s="307"/>
      <c r="Z26" s="324"/>
      <c r="AA26" s="107"/>
      <c r="AB26" s="107"/>
      <c r="AC26" s="107"/>
      <c r="AD26" s="107"/>
      <c r="AE26" s="107"/>
      <c r="AF26" s="107"/>
      <c r="AG26" s="107"/>
    </row>
    <row r="27" spans="1:34" ht="16.899999999999999" customHeight="1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7"/>
        <v>140</v>
      </c>
      <c r="F27" s="424"/>
      <c r="G27" s="425">
        <f t="shared" ca="1" si="10"/>
        <v>46308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11"/>
        <v>70</v>
      </c>
      <c r="Q27" s="434">
        <f t="shared" si="8"/>
        <v>0</v>
      </c>
      <c r="R27" s="434">
        <f t="shared" si="8"/>
        <v>70</v>
      </c>
      <c r="S27" s="434">
        <f t="shared" si="8"/>
        <v>0</v>
      </c>
      <c r="T27" s="434">
        <f t="shared" si="8"/>
        <v>0</v>
      </c>
      <c r="U27" s="435">
        <f t="shared" si="8"/>
        <v>0</v>
      </c>
      <c r="V27" s="436">
        <f t="shared" si="12"/>
        <v>140</v>
      </c>
      <c r="W27" s="437"/>
      <c r="X27" s="454">
        <f t="shared" si="9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4" ht="16.899999999999999" customHeight="1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7"/>
        <v>140</v>
      </c>
      <c r="F28" s="424"/>
      <c r="G28" s="425">
        <f t="shared" ca="1" si="10"/>
        <v>46308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11"/>
        <v>140</v>
      </c>
      <c r="Q28" s="434">
        <f t="shared" si="8"/>
        <v>0</v>
      </c>
      <c r="R28" s="434">
        <f t="shared" si="8"/>
        <v>0</v>
      </c>
      <c r="S28" s="434">
        <f t="shared" si="8"/>
        <v>0</v>
      </c>
      <c r="T28" s="434">
        <f t="shared" si="8"/>
        <v>0</v>
      </c>
      <c r="U28" s="435">
        <f t="shared" si="8"/>
        <v>0</v>
      </c>
      <c r="V28" s="436">
        <f t="shared" si="12"/>
        <v>140</v>
      </c>
      <c r="W28" s="437"/>
      <c r="X28" s="453">
        <f t="shared" si="9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4" ht="16.899999999999999" customHeight="1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7"/>
        <v>280</v>
      </c>
      <c r="F29" s="424"/>
      <c r="G29" s="425">
        <f t="shared" ca="1" si="10"/>
        <v>46308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11"/>
        <v>140</v>
      </c>
      <c r="Q29" s="434">
        <f t="shared" si="8"/>
        <v>0</v>
      </c>
      <c r="R29" s="434">
        <f t="shared" si="8"/>
        <v>0</v>
      </c>
      <c r="S29" s="434">
        <f t="shared" si="8"/>
        <v>70</v>
      </c>
      <c r="T29" s="434">
        <f t="shared" si="8"/>
        <v>70</v>
      </c>
      <c r="U29" s="435">
        <f t="shared" si="8"/>
        <v>0</v>
      </c>
      <c r="V29" s="436">
        <f t="shared" si="12"/>
        <v>280</v>
      </c>
      <c r="W29" s="437"/>
      <c r="X29" s="453">
        <f t="shared" si="9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4" ht="16.899999999999999" customHeight="1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7"/>
        <v>210</v>
      </c>
      <c r="F30" s="424"/>
      <c r="G30" s="425">
        <f t="shared" ca="1" si="10"/>
        <v>46308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11"/>
        <v>105</v>
      </c>
      <c r="Q30" s="434">
        <f t="shared" si="8"/>
        <v>0</v>
      </c>
      <c r="R30" s="434">
        <f t="shared" si="8"/>
        <v>0</v>
      </c>
      <c r="S30" s="434">
        <f t="shared" si="8"/>
        <v>0</v>
      </c>
      <c r="T30" s="434">
        <f t="shared" si="8"/>
        <v>0</v>
      </c>
      <c r="U30" s="435">
        <f t="shared" si="8"/>
        <v>105</v>
      </c>
      <c r="V30" s="436">
        <f t="shared" si="12"/>
        <v>210</v>
      </c>
      <c r="W30" s="437"/>
      <c r="X30" s="453">
        <f t="shared" si="9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4" ht="16.899999999999999" customHeight="1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7"/>
        <v>182</v>
      </c>
      <c r="F31" s="424"/>
      <c r="G31" s="425">
        <f t="shared" ca="1" si="10"/>
        <v>46308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11"/>
        <v>136.5</v>
      </c>
      <c r="Q31" s="434">
        <f t="shared" si="8"/>
        <v>0</v>
      </c>
      <c r="R31" s="434">
        <f t="shared" si="8"/>
        <v>45.5</v>
      </c>
      <c r="S31" s="434">
        <f t="shared" si="8"/>
        <v>0</v>
      </c>
      <c r="T31" s="434">
        <f t="shared" si="8"/>
        <v>0</v>
      </c>
      <c r="U31" s="435">
        <f t="shared" si="8"/>
        <v>0</v>
      </c>
      <c r="V31" s="436">
        <f t="shared" si="12"/>
        <v>182</v>
      </c>
      <c r="W31" s="437"/>
      <c r="X31" s="453">
        <f t="shared" si="9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4" ht="16.899999999999999" customHeight="1">
      <c r="A32" s="422">
        <f t="shared" si="3"/>
        <v>1</v>
      </c>
      <c r="B32" s="143" t="s">
        <v>90</v>
      </c>
      <c r="C32" s="144" t="s">
        <v>36</v>
      </c>
      <c r="D32" s="400">
        <v>46</v>
      </c>
      <c r="E32" s="423">
        <f t="shared" si="7"/>
        <v>322</v>
      </c>
      <c r="F32" s="424"/>
      <c r="G32" s="425">
        <f t="shared" ca="1" si="10"/>
        <v>46308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/>
      <c r="M32" s="465">
        <v>0.5</v>
      </c>
      <c r="N32" s="465"/>
      <c r="O32" s="466"/>
      <c r="P32" s="433">
        <f t="shared" si="11"/>
        <v>161</v>
      </c>
      <c r="Q32" s="434">
        <f t="shared" si="8"/>
        <v>0</v>
      </c>
      <c r="R32" s="434">
        <f t="shared" si="8"/>
        <v>0</v>
      </c>
      <c r="S32" s="434">
        <f t="shared" si="8"/>
        <v>161</v>
      </c>
      <c r="T32" s="434">
        <f t="shared" si="8"/>
        <v>0</v>
      </c>
      <c r="U32" s="435">
        <f t="shared" si="8"/>
        <v>0</v>
      </c>
      <c r="V32" s="436">
        <f t="shared" si="12"/>
        <v>322</v>
      </c>
      <c r="W32" s="437"/>
      <c r="X32" s="453">
        <f t="shared" si="9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6.899999999999999" customHeight="1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7"/>
        <v>112</v>
      </c>
      <c r="F33" s="424"/>
      <c r="G33" s="425">
        <f t="shared" ca="1" si="10"/>
        <v>46308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11"/>
        <v>56</v>
      </c>
      <c r="Q33" s="434">
        <f t="shared" si="8"/>
        <v>0</v>
      </c>
      <c r="R33" s="434">
        <f t="shared" si="8"/>
        <v>56</v>
      </c>
      <c r="S33" s="434">
        <f t="shared" si="8"/>
        <v>0</v>
      </c>
      <c r="T33" s="434">
        <f t="shared" si="8"/>
        <v>0</v>
      </c>
      <c r="U33" s="435">
        <f t="shared" si="8"/>
        <v>0</v>
      </c>
      <c r="V33" s="436">
        <f t="shared" si="12"/>
        <v>112</v>
      </c>
      <c r="W33" s="437"/>
      <c r="X33" s="454">
        <f t="shared" si="9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6.899999999999999" customHeight="1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7"/>
        <v>182</v>
      </c>
      <c r="F34" s="424"/>
      <c r="G34" s="425">
        <f t="shared" ca="1" si="10"/>
        <v>46308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11"/>
        <v>91</v>
      </c>
      <c r="Q34" s="434">
        <f t="shared" si="8"/>
        <v>0</v>
      </c>
      <c r="R34" s="434"/>
      <c r="S34" s="434">
        <f t="shared" si="8"/>
        <v>0</v>
      </c>
      <c r="T34" s="434">
        <f t="shared" si="8"/>
        <v>91</v>
      </c>
      <c r="U34" s="435">
        <f t="shared" si="8"/>
        <v>0</v>
      </c>
      <c r="V34" s="436">
        <f t="shared" si="12"/>
        <v>182</v>
      </c>
      <c r="W34" s="437"/>
      <c r="X34" s="453">
        <f t="shared" si="9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6.899999999999999" customHeight="1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7"/>
        <v>112</v>
      </c>
      <c r="F35" s="424"/>
      <c r="G35" s="425">
        <f t="shared" ca="1" si="10"/>
        <v>46308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11"/>
        <v>56</v>
      </c>
      <c r="Q35" s="434">
        <f t="shared" si="8"/>
        <v>0</v>
      </c>
      <c r="R35" s="434">
        <f t="shared" si="8"/>
        <v>0</v>
      </c>
      <c r="S35" s="434">
        <f t="shared" si="8"/>
        <v>56</v>
      </c>
      <c r="T35" s="434">
        <f t="shared" si="8"/>
        <v>0</v>
      </c>
      <c r="U35" s="435">
        <f t="shared" si="8"/>
        <v>0</v>
      </c>
      <c r="V35" s="436">
        <f t="shared" si="12"/>
        <v>112</v>
      </c>
      <c r="W35" s="437"/>
      <c r="X35" s="453">
        <f t="shared" si="9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6.899999999999999" customHeight="1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7"/>
        <v>154</v>
      </c>
      <c r="F36" s="424"/>
      <c r="G36" s="425">
        <f t="shared" ca="1" si="10"/>
        <v>46308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11"/>
        <v>77</v>
      </c>
      <c r="Q36" s="434">
        <f t="shared" si="8"/>
        <v>0</v>
      </c>
      <c r="R36" s="434">
        <f t="shared" si="8"/>
        <v>38.5</v>
      </c>
      <c r="S36" s="434">
        <f t="shared" si="8"/>
        <v>0</v>
      </c>
      <c r="T36" s="434">
        <f t="shared" si="8"/>
        <v>38.5</v>
      </c>
      <c r="U36" s="435">
        <f t="shared" si="8"/>
        <v>0</v>
      </c>
      <c r="V36" s="436">
        <f t="shared" si="12"/>
        <v>154</v>
      </c>
      <c r="W36" s="437"/>
      <c r="X36" s="453">
        <f t="shared" si="9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6.899999999999999" customHeight="1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7"/>
        <v>154</v>
      </c>
      <c r="F37" s="424"/>
      <c r="G37" s="425">
        <f t="shared" ca="1" si="10"/>
        <v>46308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11"/>
        <v>77</v>
      </c>
      <c r="Q37" s="434">
        <f t="shared" si="11"/>
        <v>0</v>
      </c>
      <c r="R37" s="434">
        <f t="shared" si="11"/>
        <v>77</v>
      </c>
      <c r="S37" s="434">
        <f t="shared" si="11"/>
        <v>0</v>
      </c>
      <c r="T37" s="434">
        <f t="shared" si="11"/>
        <v>0</v>
      </c>
      <c r="U37" s="435">
        <f t="shared" si="11"/>
        <v>0</v>
      </c>
      <c r="V37" s="436">
        <f t="shared" si="12"/>
        <v>154</v>
      </c>
      <c r="W37" s="437"/>
      <c r="X37" s="453">
        <f t="shared" si="9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6.899999999999999" customHeight="1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7"/>
        <v>140</v>
      </c>
      <c r="F38" s="424"/>
      <c r="G38" s="425">
        <f t="shared" ca="1" si="10"/>
        <v>46308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11"/>
        <v>70</v>
      </c>
      <c r="Q38" s="434">
        <f t="shared" si="11"/>
        <v>0</v>
      </c>
      <c r="R38" s="434">
        <f t="shared" si="11"/>
        <v>70</v>
      </c>
      <c r="S38" s="434">
        <f t="shared" si="11"/>
        <v>0</v>
      </c>
      <c r="T38" s="434">
        <f t="shared" si="11"/>
        <v>0</v>
      </c>
      <c r="U38" s="435">
        <f t="shared" si="11"/>
        <v>0</v>
      </c>
      <c r="V38" s="436">
        <f t="shared" si="12"/>
        <v>140</v>
      </c>
      <c r="W38" s="437"/>
      <c r="X38" s="453">
        <f t="shared" si="9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6.899999999999999" customHeight="1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7"/>
        <v>112</v>
      </c>
      <c r="F39" s="424"/>
      <c r="G39" s="425">
        <f t="shared" ca="1" si="10"/>
        <v>46308</v>
      </c>
      <c r="H39" s="426">
        <v>3</v>
      </c>
      <c r="I39" s="427" t="str">
        <f>VLOOKUP(H39,Secteurs!$A$2:$C$4,3)</f>
        <v>Armel SOKAMBA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11"/>
        <v>56</v>
      </c>
      <c r="Q39" s="434">
        <f t="shared" si="11"/>
        <v>0</v>
      </c>
      <c r="R39" s="434">
        <f t="shared" si="11"/>
        <v>56</v>
      </c>
      <c r="S39" s="434">
        <f t="shared" si="11"/>
        <v>0</v>
      </c>
      <c r="T39" s="434">
        <f t="shared" si="11"/>
        <v>0</v>
      </c>
      <c r="U39" s="435">
        <f t="shared" si="11"/>
        <v>0</v>
      </c>
      <c r="V39" s="436">
        <f t="shared" si="12"/>
        <v>112</v>
      </c>
      <c r="W39" s="437"/>
      <c r="X39" s="453">
        <f t="shared" si="9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6.899999999999999" customHeight="1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7"/>
        <v>112</v>
      </c>
      <c r="F40" s="424"/>
      <c r="G40" s="425">
        <f t="shared" ca="1" si="10"/>
        <v>46308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11"/>
        <v>0</v>
      </c>
      <c r="Q40" s="434">
        <f t="shared" si="11"/>
        <v>0</v>
      </c>
      <c r="R40" s="434">
        <f t="shared" si="11"/>
        <v>0</v>
      </c>
      <c r="S40" s="434">
        <f t="shared" si="11"/>
        <v>112</v>
      </c>
      <c r="T40" s="434">
        <f t="shared" si="11"/>
        <v>0</v>
      </c>
      <c r="U40" s="435">
        <f t="shared" si="11"/>
        <v>0</v>
      </c>
      <c r="V40" s="436">
        <f t="shared" si="12"/>
        <v>112</v>
      </c>
      <c r="W40" s="437"/>
      <c r="X40" s="453">
        <f t="shared" si="9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6.899999999999999" customHeight="1">
      <c r="A41" s="422">
        <f t="shared" si="3"/>
        <v>1</v>
      </c>
      <c r="B41" s="207" t="s">
        <v>111</v>
      </c>
      <c r="C41" s="144" t="s">
        <v>36</v>
      </c>
      <c r="D41" s="400">
        <v>24</v>
      </c>
      <c r="E41" s="423">
        <f t="shared" si="7"/>
        <v>168</v>
      </c>
      <c r="F41" s="424"/>
      <c r="G41" s="425">
        <f t="shared" ca="1" si="10"/>
        <v>46308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11"/>
        <v>0</v>
      </c>
      <c r="Q41" s="434">
        <f t="shared" si="11"/>
        <v>0</v>
      </c>
      <c r="R41" s="434">
        <f t="shared" si="11"/>
        <v>0</v>
      </c>
      <c r="S41" s="434">
        <f t="shared" si="11"/>
        <v>0</v>
      </c>
      <c r="T41" s="434">
        <f t="shared" si="11"/>
        <v>168</v>
      </c>
      <c r="U41" s="435">
        <f t="shared" si="11"/>
        <v>0</v>
      </c>
      <c r="V41" s="436">
        <f t="shared" si="12"/>
        <v>168</v>
      </c>
      <c r="W41" s="437"/>
      <c r="X41" s="453">
        <f t="shared" si="9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6.899999999999999" customHeight="1">
      <c r="A42" s="422">
        <f t="shared" si="3"/>
        <v>1</v>
      </c>
      <c r="B42" s="207" t="s">
        <v>114</v>
      </c>
      <c r="C42" s="144" t="s">
        <v>36</v>
      </c>
      <c r="D42" s="400">
        <v>46</v>
      </c>
      <c r="E42" s="423">
        <f t="shared" si="7"/>
        <v>322</v>
      </c>
      <c r="F42" s="424"/>
      <c r="G42" s="425">
        <f t="shared" ca="1" si="10"/>
        <v>46308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11"/>
        <v>161</v>
      </c>
      <c r="Q42" s="434">
        <f t="shared" si="11"/>
        <v>0</v>
      </c>
      <c r="R42" s="434">
        <f t="shared" si="11"/>
        <v>0</v>
      </c>
      <c r="S42" s="434">
        <f t="shared" si="11"/>
        <v>0</v>
      </c>
      <c r="T42" s="434">
        <f t="shared" si="11"/>
        <v>0</v>
      </c>
      <c r="U42" s="435">
        <f t="shared" si="11"/>
        <v>161</v>
      </c>
      <c r="V42" s="436">
        <f t="shared" si="12"/>
        <v>322</v>
      </c>
      <c r="W42" s="437"/>
      <c r="X42" s="453">
        <f t="shared" si="9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6.899999999999999" customHeight="1">
      <c r="A43" s="422">
        <f t="shared" si="3"/>
        <v>1</v>
      </c>
      <c r="B43" s="207" t="s">
        <v>118</v>
      </c>
      <c r="C43" s="144" t="s">
        <v>36</v>
      </c>
      <c r="D43" s="400">
        <v>22</v>
      </c>
      <c r="E43" s="423">
        <f t="shared" si="7"/>
        <v>154</v>
      </c>
      <c r="F43" s="424"/>
      <c r="G43" s="425">
        <f t="shared" ca="1" si="10"/>
        <v>46308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11"/>
        <v>77</v>
      </c>
      <c r="Q43" s="434">
        <f t="shared" si="11"/>
        <v>0</v>
      </c>
      <c r="R43" s="434">
        <f t="shared" si="11"/>
        <v>0</v>
      </c>
      <c r="S43" s="434">
        <f t="shared" si="11"/>
        <v>0</v>
      </c>
      <c r="T43" s="434">
        <f t="shared" si="11"/>
        <v>77</v>
      </c>
      <c r="U43" s="435">
        <f t="shared" si="11"/>
        <v>0</v>
      </c>
      <c r="V43" s="436">
        <f t="shared" si="12"/>
        <v>154</v>
      </c>
      <c r="W43" s="437"/>
      <c r="X43" s="453">
        <f t="shared" si="9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6.899999999999999" customHeight="1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7"/>
        <v>182</v>
      </c>
      <c r="F44" s="424"/>
      <c r="G44" s="425">
        <f t="shared" ca="1" si="10"/>
        <v>46308</v>
      </c>
      <c r="H44" s="426">
        <v>2</v>
      </c>
      <c r="I44" s="427" t="str">
        <f>VLOOKUP(H44,Secteurs!$A$2:$C$4,3)</f>
        <v>Félix OVOURA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11"/>
        <v>91</v>
      </c>
      <c r="Q44" s="434">
        <f t="shared" si="11"/>
        <v>0</v>
      </c>
      <c r="R44" s="434">
        <f t="shared" si="11"/>
        <v>0</v>
      </c>
      <c r="S44" s="434">
        <f t="shared" si="11"/>
        <v>0</v>
      </c>
      <c r="T44" s="434">
        <f t="shared" si="11"/>
        <v>91</v>
      </c>
      <c r="U44" s="435">
        <f t="shared" si="11"/>
        <v>0</v>
      </c>
      <c r="V44" s="436">
        <f t="shared" si="12"/>
        <v>182</v>
      </c>
      <c r="W44" s="437"/>
      <c r="X44" s="453">
        <f t="shared" si="9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6.899999999999999" customHeight="1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7"/>
        <v>210</v>
      </c>
      <c r="F45" s="424"/>
      <c r="G45" s="425">
        <f t="shared" ca="1" si="10"/>
        <v>46308</v>
      </c>
      <c r="H45" s="426">
        <v>2</v>
      </c>
      <c r="I45" s="427" t="str">
        <f>VLOOKUP(H45,Secteurs!$A$2:$C$4,3)</f>
        <v>Félix OVOURA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11"/>
        <v>105</v>
      </c>
      <c r="Q45" s="434">
        <f t="shared" si="11"/>
        <v>0</v>
      </c>
      <c r="R45" s="434">
        <f t="shared" si="11"/>
        <v>52.5</v>
      </c>
      <c r="S45" s="434">
        <f t="shared" si="11"/>
        <v>52.5</v>
      </c>
      <c r="T45" s="434">
        <f t="shared" si="11"/>
        <v>0</v>
      </c>
      <c r="U45" s="435">
        <f t="shared" si="11"/>
        <v>0</v>
      </c>
      <c r="V45" s="436">
        <f t="shared" si="12"/>
        <v>210</v>
      </c>
      <c r="W45" s="437"/>
      <c r="X45" s="453">
        <f t="shared" si="9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6.899999999999999" customHeight="1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7"/>
        <v>182</v>
      </c>
      <c r="F46" s="424"/>
      <c r="G46" s="425">
        <f t="shared" ca="1" si="10"/>
        <v>46308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11"/>
        <v>91</v>
      </c>
      <c r="Q46" s="434">
        <f t="shared" si="11"/>
        <v>0</v>
      </c>
      <c r="R46" s="434">
        <f t="shared" si="11"/>
        <v>91</v>
      </c>
      <c r="S46" s="434">
        <f t="shared" si="11"/>
        <v>0</v>
      </c>
      <c r="T46" s="434">
        <f t="shared" si="11"/>
        <v>0</v>
      </c>
      <c r="U46" s="435">
        <f t="shared" si="11"/>
        <v>0</v>
      </c>
      <c r="V46" s="436">
        <f t="shared" si="12"/>
        <v>182</v>
      </c>
      <c r="W46" s="437"/>
      <c r="X46" s="453">
        <f t="shared" si="9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6.899999999999999" customHeight="1">
      <c r="A47" s="422">
        <f t="shared" si="3"/>
        <v>1</v>
      </c>
      <c r="B47" s="207" t="s">
        <v>125</v>
      </c>
      <c r="C47" s="144" t="s">
        <v>36</v>
      </c>
      <c r="D47" s="400">
        <v>36</v>
      </c>
      <c r="E47" s="423">
        <f t="shared" si="7"/>
        <v>252</v>
      </c>
      <c r="F47" s="424"/>
      <c r="G47" s="425">
        <f t="shared" ca="1" si="10"/>
        <v>46308</v>
      </c>
      <c r="H47" s="426">
        <v>2</v>
      </c>
      <c r="I47" s="427" t="str">
        <f>VLOOKUP(H47,Secteurs!$A$2:$C$4,3)</f>
        <v>Félix OVOURA</v>
      </c>
      <c r="J47" s="464">
        <v>0.75</v>
      </c>
      <c r="K47" s="465"/>
      <c r="L47" s="465">
        <v>0.25</v>
      </c>
      <c r="M47" s="465"/>
      <c r="N47" s="465"/>
      <c r="O47" s="466"/>
      <c r="P47" s="433">
        <f t="shared" si="11"/>
        <v>189</v>
      </c>
      <c r="Q47" s="434">
        <f t="shared" si="11"/>
        <v>0</v>
      </c>
      <c r="R47" s="434">
        <f t="shared" si="11"/>
        <v>63</v>
      </c>
      <c r="S47" s="434">
        <f t="shared" si="11"/>
        <v>0</v>
      </c>
      <c r="T47" s="434">
        <f t="shared" si="11"/>
        <v>0</v>
      </c>
      <c r="U47" s="435">
        <f t="shared" si="11"/>
        <v>0</v>
      </c>
      <c r="V47" s="436">
        <f t="shared" si="12"/>
        <v>252</v>
      </c>
      <c r="W47" s="437"/>
      <c r="X47" s="453">
        <f t="shared" si="9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6.899999999999999" customHeight="1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7"/>
        <v>196</v>
      </c>
      <c r="F48" s="424"/>
      <c r="G48" s="425">
        <f t="shared" ca="1" si="10"/>
        <v>46308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11"/>
        <v>98</v>
      </c>
      <c r="Q48" s="434">
        <f t="shared" si="11"/>
        <v>0</v>
      </c>
      <c r="R48" s="434">
        <f t="shared" si="11"/>
        <v>0</v>
      </c>
      <c r="S48" s="434">
        <f t="shared" si="11"/>
        <v>98</v>
      </c>
      <c r="T48" s="434">
        <f t="shared" si="11"/>
        <v>0</v>
      </c>
      <c r="U48" s="435">
        <f t="shared" si="11"/>
        <v>0</v>
      </c>
      <c r="V48" s="436">
        <f t="shared" si="12"/>
        <v>196</v>
      </c>
      <c r="W48" s="437"/>
      <c r="X48" s="453">
        <f t="shared" si="9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6.899999999999999" customHeight="1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7"/>
        <v>210</v>
      </c>
      <c r="F49" s="424"/>
      <c r="G49" s="425">
        <f t="shared" ca="1" si="10"/>
        <v>46308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11"/>
        <v>105</v>
      </c>
      <c r="Q49" s="434">
        <f t="shared" si="11"/>
        <v>0</v>
      </c>
      <c r="R49" s="434">
        <f t="shared" si="11"/>
        <v>0</v>
      </c>
      <c r="S49" s="434">
        <f>+$E49*M49</f>
        <v>105</v>
      </c>
      <c r="T49" s="434">
        <f t="shared" si="11"/>
        <v>0</v>
      </c>
      <c r="U49" s="435">
        <f t="shared" si="11"/>
        <v>0</v>
      </c>
      <c r="V49" s="436">
        <f t="shared" si="12"/>
        <v>210</v>
      </c>
      <c r="W49" s="439"/>
      <c r="X49" s="453">
        <f t="shared" si="9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6.899999999999999" customHeight="1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7"/>
        <v>182</v>
      </c>
      <c r="F50" s="424"/>
      <c r="G50" s="425">
        <f t="shared" ca="1" si="10"/>
        <v>46308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11"/>
        <v>91</v>
      </c>
      <c r="Q50" s="434">
        <f t="shared" si="11"/>
        <v>0</v>
      </c>
      <c r="R50" s="434">
        <f t="shared" si="11"/>
        <v>91</v>
      </c>
      <c r="S50" s="434">
        <f t="shared" si="11"/>
        <v>0</v>
      </c>
      <c r="T50" s="434">
        <f t="shared" si="11"/>
        <v>0</v>
      </c>
      <c r="U50" s="435">
        <f t="shared" si="11"/>
        <v>0</v>
      </c>
      <c r="V50" s="436">
        <f t="shared" si="12"/>
        <v>182</v>
      </c>
      <c r="W50" s="437"/>
      <c r="X50" s="453">
        <f t="shared" si="9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6.899999999999999" customHeight="1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7"/>
        <v>196</v>
      </c>
      <c r="F51" s="424"/>
      <c r="G51" s="425">
        <f t="shared" ca="1" si="10"/>
        <v>46308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11"/>
        <v>98</v>
      </c>
      <c r="Q51" s="434">
        <f t="shared" si="11"/>
        <v>0</v>
      </c>
      <c r="R51" s="434">
        <f t="shared" si="11"/>
        <v>49</v>
      </c>
      <c r="S51" s="434">
        <f t="shared" si="11"/>
        <v>49</v>
      </c>
      <c r="T51" s="434">
        <f t="shared" si="11"/>
        <v>0</v>
      </c>
      <c r="U51" s="435">
        <f t="shared" si="11"/>
        <v>0</v>
      </c>
      <c r="V51" s="436">
        <f t="shared" si="12"/>
        <v>196</v>
      </c>
      <c r="W51" s="437"/>
      <c r="X51" s="453">
        <f t="shared" si="9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6.899999999999999" customHeight="1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7"/>
        <v>154</v>
      </c>
      <c r="F52" s="424"/>
      <c r="G52" s="425">
        <f t="shared" ca="1" si="10"/>
        <v>46308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11"/>
        <v>77</v>
      </c>
      <c r="Q52" s="434">
        <f t="shared" si="11"/>
        <v>0</v>
      </c>
      <c r="R52" s="434">
        <f t="shared" si="11"/>
        <v>77</v>
      </c>
      <c r="S52" s="434">
        <f t="shared" si="11"/>
        <v>0</v>
      </c>
      <c r="T52" s="434">
        <f t="shared" si="11"/>
        <v>0</v>
      </c>
      <c r="U52" s="435">
        <f t="shared" si="11"/>
        <v>0</v>
      </c>
      <c r="V52" s="436">
        <f t="shared" si="12"/>
        <v>154</v>
      </c>
      <c r="W52" s="437"/>
      <c r="X52" s="453">
        <f t="shared" si="9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6.899999999999999" customHeight="1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7"/>
        <v>315</v>
      </c>
      <c r="F53" s="424"/>
      <c r="G53" s="425">
        <f t="shared" ca="1" si="10"/>
        <v>46308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11"/>
        <v>315</v>
      </c>
      <c r="Q53" s="434">
        <f t="shared" si="11"/>
        <v>0</v>
      </c>
      <c r="R53" s="434">
        <f t="shared" si="11"/>
        <v>0</v>
      </c>
      <c r="S53" s="434">
        <f t="shared" si="11"/>
        <v>0</v>
      </c>
      <c r="T53" s="434">
        <f t="shared" si="11"/>
        <v>0</v>
      </c>
      <c r="U53" s="435">
        <f t="shared" si="11"/>
        <v>0</v>
      </c>
      <c r="V53" s="436">
        <f t="shared" si="12"/>
        <v>315</v>
      </c>
      <c r="W53" s="437"/>
      <c r="X53" s="453">
        <f t="shared" si="9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6.899999999999999" customHeight="1">
      <c r="A54" s="422">
        <f t="shared" si="3"/>
        <v>1</v>
      </c>
      <c r="B54" s="207" t="s">
        <v>133</v>
      </c>
      <c r="C54" s="144" t="s">
        <v>36</v>
      </c>
      <c r="D54" s="400">
        <v>40</v>
      </c>
      <c r="E54" s="423">
        <f t="shared" si="7"/>
        <v>280</v>
      </c>
      <c r="F54" s="424"/>
      <c r="G54" s="425">
        <f t="shared" ca="1" si="10"/>
        <v>46308</v>
      </c>
      <c r="H54" s="426">
        <v>2</v>
      </c>
      <c r="I54" s="427" t="str">
        <f>VLOOKUP(H54,Secteurs!$A$2:$C$4,3)</f>
        <v>Félix OVOURA</v>
      </c>
      <c r="J54" s="464">
        <v>1</v>
      </c>
      <c r="K54" s="465"/>
      <c r="L54" s="465"/>
      <c r="M54" s="465"/>
      <c r="N54" s="465"/>
      <c r="O54" s="466"/>
      <c r="P54" s="433">
        <f t="shared" si="11"/>
        <v>280</v>
      </c>
      <c r="Q54" s="434">
        <f t="shared" si="11"/>
        <v>0</v>
      </c>
      <c r="R54" s="434">
        <f t="shared" si="11"/>
        <v>0</v>
      </c>
      <c r="S54" s="434">
        <f t="shared" si="11"/>
        <v>0</v>
      </c>
      <c r="T54" s="434">
        <f t="shared" si="11"/>
        <v>0</v>
      </c>
      <c r="U54" s="435">
        <f t="shared" si="11"/>
        <v>0</v>
      </c>
      <c r="V54" s="436">
        <f t="shared" si="12"/>
        <v>280</v>
      </c>
      <c r="W54" s="437"/>
      <c r="X54" s="453">
        <f t="shared" si="9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6.899999999999999" customHeight="1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7"/>
        <v>196</v>
      </c>
      <c r="F55" s="424"/>
      <c r="G55" s="425">
        <f t="shared" ca="1" si="10"/>
        <v>46308</v>
      </c>
      <c r="H55" s="426">
        <v>2</v>
      </c>
      <c r="I55" s="427" t="str">
        <f>VLOOKUP(H55,Secteurs!$A$2:$C$4,3)</f>
        <v>Félix OVOURA</v>
      </c>
      <c r="J55" s="464">
        <v>0.5</v>
      </c>
      <c r="K55" s="465"/>
      <c r="L55" s="465"/>
      <c r="M55" s="465">
        <v>0.25</v>
      </c>
      <c r="N55" s="465"/>
      <c r="O55" s="466">
        <v>0.25</v>
      </c>
      <c r="P55" s="433">
        <f t="shared" si="11"/>
        <v>98</v>
      </c>
      <c r="Q55" s="434">
        <f t="shared" si="11"/>
        <v>0</v>
      </c>
      <c r="R55" s="434">
        <f t="shared" si="11"/>
        <v>0</v>
      </c>
      <c r="S55" s="434">
        <f t="shared" si="11"/>
        <v>49</v>
      </c>
      <c r="T55" s="434">
        <f t="shared" si="11"/>
        <v>0</v>
      </c>
      <c r="U55" s="435">
        <f t="shared" si="11"/>
        <v>49</v>
      </c>
      <c r="V55" s="436">
        <f t="shared" si="12"/>
        <v>196</v>
      </c>
      <c r="W55" s="437"/>
      <c r="X55" s="453">
        <f t="shared" si="9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6.899999999999999" customHeight="1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7"/>
        <v>70</v>
      </c>
      <c r="F56" s="424"/>
      <c r="G56" s="425">
        <f t="shared" ca="1" si="10"/>
        <v>46308</v>
      </c>
      <c r="H56" s="426">
        <v>3</v>
      </c>
      <c r="I56" s="427" t="str">
        <f>VLOOKUP(H56,Secteurs!$A$2:$C$4,3)</f>
        <v>Armel SOKAMBA</v>
      </c>
      <c r="J56" s="464">
        <v>1</v>
      </c>
      <c r="K56" s="465"/>
      <c r="L56" s="465"/>
      <c r="M56" s="465"/>
      <c r="N56" s="465"/>
      <c r="O56" s="466"/>
      <c r="P56" s="433">
        <f t="shared" si="11"/>
        <v>70</v>
      </c>
      <c r="Q56" s="434">
        <f t="shared" si="11"/>
        <v>0</v>
      </c>
      <c r="R56" s="434">
        <f t="shared" si="11"/>
        <v>0</v>
      </c>
      <c r="S56" s="434">
        <f t="shared" si="11"/>
        <v>0</v>
      </c>
      <c r="T56" s="434">
        <f t="shared" si="11"/>
        <v>0</v>
      </c>
      <c r="U56" s="435">
        <f t="shared" si="11"/>
        <v>0</v>
      </c>
      <c r="V56" s="436">
        <f t="shared" si="12"/>
        <v>70</v>
      </c>
      <c r="W56" s="437"/>
      <c r="X56" s="453">
        <f t="shared" si="9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6.899999999999999" customHeight="1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7"/>
        <v>140</v>
      </c>
      <c r="F57" s="424"/>
      <c r="G57" s="425">
        <f t="shared" ca="1" si="10"/>
        <v>46308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11"/>
        <v>70</v>
      </c>
      <c r="Q57" s="434">
        <f t="shared" si="11"/>
        <v>0</v>
      </c>
      <c r="R57" s="434">
        <f t="shared" si="11"/>
        <v>35</v>
      </c>
      <c r="S57" s="434">
        <f t="shared" si="11"/>
        <v>0</v>
      </c>
      <c r="T57" s="434">
        <f t="shared" si="11"/>
        <v>35</v>
      </c>
      <c r="U57" s="435">
        <f t="shared" si="11"/>
        <v>0</v>
      </c>
      <c r="V57" s="436">
        <f t="shared" si="12"/>
        <v>140</v>
      </c>
      <c r="W57" s="437"/>
      <c r="X57" s="453">
        <f t="shared" si="9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6.899999999999999" customHeight="1">
      <c r="A58" s="422">
        <f t="shared" si="3"/>
        <v>1</v>
      </c>
      <c r="B58" s="207" t="s">
        <v>137</v>
      </c>
      <c r="C58" s="157" t="s">
        <v>36</v>
      </c>
      <c r="D58" s="400">
        <v>11</v>
      </c>
      <c r="E58" s="423">
        <f t="shared" si="7"/>
        <v>77</v>
      </c>
      <c r="F58" s="424"/>
      <c r="G58" s="425">
        <f t="shared" ca="1" si="10"/>
        <v>46308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11"/>
        <v>38.5</v>
      </c>
      <c r="Q58" s="434">
        <f t="shared" si="11"/>
        <v>0</v>
      </c>
      <c r="R58" s="434">
        <f t="shared" si="11"/>
        <v>38.5</v>
      </c>
      <c r="S58" s="434">
        <f t="shared" si="11"/>
        <v>0</v>
      </c>
      <c r="T58" s="434">
        <f t="shared" si="11"/>
        <v>0</v>
      </c>
      <c r="U58" s="435">
        <f t="shared" si="11"/>
        <v>0</v>
      </c>
      <c r="V58" s="436">
        <f t="shared" si="12"/>
        <v>77</v>
      </c>
      <c r="W58" s="437"/>
      <c r="X58" s="453">
        <f t="shared" si="9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6.899999999999999" customHeight="1">
      <c r="A59" s="422">
        <f t="shared" si="3"/>
        <v>1</v>
      </c>
      <c r="B59" s="207" t="s">
        <v>138</v>
      </c>
      <c r="C59" s="157" t="s">
        <v>36</v>
      </c>
      <c r="D59" s="400">
        <v>7</v>
      </c>
      <c r="E59" s="423">
        <f t="shared" si="7"/>
        <v>49</v>
      </c>
      <c r="F59" s="424"/>
      <c r="G59" s="425">
        <f t="shared" ca="1" si="10"/>
        <v>46308</v>
      </c>
      <c r="H59" s="426">
        <v>2</v>
      </c>
      <c r="I59" s="427" t="str">
        <f>VLOOKUP(H59,Secteurs!$A$2:$C$4,3)</f>
        <v>Félix OVOURA</v>
      </c>
      <c r="J59" s="464">
        <v>1</v>
      </c>
      <c r="K59" s="465"/>
      <c r="L59" s="465"/>
      <c r="M59" s="465"/>
      <c r="N59" s="465"/>
      <c r="O59" s="466"/>
      <c r="P59" s="433">
        <f t="shared" si="11"/>
        <v>49</v>
      </c>
      <c r="Q59" s="434">
        <f t="shared" si="11"/>
        <v>0</v>
      </c>
      <c r="R59" s="434">
        <f t="shared" si="11"/>
        <v>0</v>
      </c>
      <c r="S59" s="434">
        <f t="shared" si="11"/>
        <v>0</v>
      </c>
      <c r="T59" s="434">
        <f t="shared" si="11"/>
        <v>0</v>
      </c>
      <c r="U59" s="435">
        <f t="shared" si="11"/>
        <v>0</v>
      </c>
      <c r="V59" s="436">
        <f t="shared" si="12"/>
        <v>49</v>
      </c>
      <c r="W59" s="437"/>
      <c r="X59" s="453">
        <f t="shared" si="9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6.899999999999999" customHeight="1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7"/>
        <v>70</v>
      </c>
      <c r="F60" s="424"/>
      <c r="G60" s="425">
        <f t="shared" ca="1" si="10"/>
        <v>46308</v>
      </c>
      <c r="H60" s="426">
        <v>2</v>
      </c>
      <c r="I60" s="427" t="str">
        <f>VLOOKUP(H60,Secteurs!$A$2:$C$4,3)</f>
        <v>Félix OVOURA</v>
      </c>
      <c r="J60" s="464"/>
      <c r="K60" s="465"/>
      <c r="L60" s="465"/>
      <c r="M60" s="465"/>
      <c r="N60" s="465">
        <v>1</v>
      </c>
      <c r="O60" s="466"/>
      <c r="P60" s="433">
        <f t="shared" si="11"/>
        <v>0</v>
      </c>
      <c r="Q60" s="434">
        <f t="shared" si="11"/>
        <v>0</v>
      </c>
      <c r="R60" s="434">
        <f t="shared" si="11"/>
        <v>0</v>
      </c>
      <c r="S60" s="434">
        <f t="shared" si="11"/>
        <v>0</v>
      </c>
      <c r="T60" s="434">
        <f t="shared" si="11"/>
        <v>70</v>
      </c>
      <c r="U60" s="435">
        <f t="shared" si="11"/>
        <v>0</v>
      </c>
      <c r="V60" s="436">
        <f t="shared" si="12"/>
        <v>70</v>
      </c>
      <c r="W60" s="437"/>
      <c r="X60" s="453">
        <f t="shared" si="9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6.899999999999999" customHeight="1">
      <c r="A61" s="422">
        <f t="shared" si="3"/>
        <v>1</v>
      </c>
      <c r="B61" s="207" t="s">
        <v>141</v>
      </c>
      <c r="C61" s="157" t="s">
        <v>116</v>
      </c>
      <c r="D61" s="400">
        <v>9</v>
      </c>
      <c r="E61" s="423">
        <f t="shared" si="7"/>
        <v>63</v>
      </c>
      <c r="F61" s="424"/>
      <c r="G61" s="425">
        <f t="shared" ca="1" si="10"/>
        <v>46308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>
        <v>0.5</v>
      </c>
      <c r="M61" s="465"/>
      <c r="N61" s="465"/>
      <c r="O61" s="466"/>
      <c r="P61" s="433">
        <f t="shared" si="11"/>
        <v>31.5</v>
      </c>
      <c r="Q61" s="434">
        <f t="shared" si="11"/>
        <v>0</v>
      </c>
      <c r="R61" s="434">
        <f t="shared" si="11"/>
        <v>31.5</v>
      </c>
      <c r="S61" s="434">
        <f t="shared" si="11"/>
        <v>0</v>
      </c>
      <c r="T61" s="434">
        <f t="shared" si="11"/>
        <v>0</v>
      </c>
      <c r="U61" s="435">
        <f t="shared" si="11"/>
        <v>0</v>
      </c>
      <c r="V61" s="436">
        <f t="shared" si="12"/>
        <v>63</v>
      </c>
      <c r="W61" s="437"/>
      <c r="X61" s="453">
        <f t="shared" si="9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6.899999999999999" customHeight="1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7"/>
        <v>252</v>
      </c>
      <c r="F62" s="424"/>
      <c r="G62" s="425">
        <f t="shared" ca="1" si="10"/>
        <v>46308</v>
      </c>
      <c r="H62" s="426">
        <v>3</v>
      </c>
      <c r="I62" s="427" t="str">
        <f>VLOOKUP(H62,Secteurs!$A$2:$C$4,3)</f>
        <v>Armel SOKAMBA</v>
      </c>
      <c r="J62" s="464"/>
      <c r="K62" s="465"/>
      <c r="L62" s="465">
        <v>0.25</v>
      </c>
      <c r="M62" s="465">
        <v>0.25</v>
      </c>
      <c r="N62" s="465">
        <v>0.25</v>
      </c>
      <c r="O62" s="466">
        <v>0.25</v>
      </c>
      <c r="P62" s="433">
        <f t="shared" si="11"/>
        <v>0</v>
      </c>
      <c r="Q62" s="434">
        <f t="shared" si="11"/>
        <v>0</v>
      </c>
      <c r="R62" s="434">
        <f t="shared" si="11"/>
        <v>63</v>
      </c>
      <c r="S62" s="434">
        <f t="shared" si="11"/>
        <v>63</v>
      </c>
      <c r="T62" s="434">
        <f t="shared" si="11"/>
        <v>63</v>
      </c>
      <c r="U62" s="435">
        <f t="shared" si="11"/>
        <v>63</v>
      </c>
      <c r="V62" s="436">
        <f t="shared" si="12"/>
        <v>252</v>
      </c>
      <c r="W62" s="437"/>
      <c r="X62" s="453">
        <f t="shared" si="9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6.899999999999999" customHeight="1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7"/>
        <v>196</v>
      </c>
      <c r="F63" s="424"/>
      <c r="G63" s="425">
        <f t="shared" ca="1" si="10"/>
        <v>46308</v>
      </c>
      <c r="H63" s="426">
        <v>3</v>
      </c>
      <c r="I63" s="427" t="str">
        <f>VLOOKUP(H63,Secteurs!$A$2:$C$4,3)</f>
        <v>Armel SOKAMBA</v>
      </c>
      <c r="J63" s="464"/>
      <c r="K63" s="465"/>
      <c r="L63" s="465">
        <v>0.5</v>
      </c>
      <c r="M63" s="465">
        <v>0.25</v>
      </c>
      <c r="N63" s="465">
        <v>0.25</v>
      </c>
      <c r="O63" s="466"/>
      <c r="P63" s="433">
        <f t="shared" si="11"/>
        <v>0</v>
      </c>
      <c r="Q63" s="434">
        <f t="shared" si="11"/>
        <v>0</v>
      </c>
      <c r="R63" s="434">
        <f t="shared" si="11"/>
        <v>98</v>
      </c>
      <c r="S63" s="434">
        <f t="shared" si="11"/>
        <v>49</v>
      </c>
      <c r="T63" s="434">
        <f t="shared" si="11"/>
        <v>49</v>
      </c>
      <c r="U63" s="435">
        <f t="shared" si="11"/>
        <v>0</v>
      </c>
      <c r="V63" s="436">
        <f t="shared" si="12"/>
        <v>196</v>
      </c>
      <c r="W63" s="437"/>
      <c r="X63" s="453">
        <f t="shared" si="9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6.899999999999999" customHeight="1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7"/>
        <v>140</v>
      </c>
      <c r="F64" s="424"/>
      <c r="G64" s="425">
        <f t="shared" ca="1" si="10"/>
        <v>46308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/>
      <c r="N64" s="465">
        <v>0.5</v>
      </c>
      <c r="O64" s="466"/>
      <c r="P64" s="433">
        <f t="shared" si="11"/>
        <v>70</v>
      </c>
      <c r="Q64" s="434">
        <f t="shared" si="11"/>
        <v>0</v>
      </c>
      <c r="R64" s="434">
        <f t="shared" si="11"/>
        <v>0</v>
      </c>
      <c r="S64" s="434">
        <f t="shared" si="11"/>
        <v>0</v>
      </c>
      <c r="T64" s="434">
        <f t="shared" si="11"/>
        <v>70</v>
      </c>
      <c r="U64" s="435">
        <f t="shared" si="11"/>
        <v>0</v>
      </c>
      <c r="V64" s="436">
        <f t="shared" si="12"/>
        <v>140</v>
      </c>
      <c r="W64" s="437"/>
      <c r="X64" s="453">
        <f t="shared" si="9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6.899999999999999" customHeight="1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7"/>
        <v>140</v>
      </c>
      <c r="F65" s="424"/>
      <c r="G65" s="425">
        <f t="shared" ca="1" si="10"/>
        <v>46308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11"/>
        <v>0</v>
      </c>
      <c r="Q65" s="434">
        <f t="shared" si="11"/>
        <v>0</v>
      </c>
      <c r="R65" s="434">
        <f t="shared" si="11"/>
        <v>0</v>
      </c>
      <c r="S65" s="434">
        <f t="shared" si="11"/>
        <v>35</v>
      </c>
      <c r="T65" s="434">
        <f t="shared" si="11"/>
        <v>35</v>
      </c>
      <c r="U65" s="435">
        <f t="shared" si="11"/>
        <v>70</v>
      </c>
      <c r="V65" s="436">
        <f t="shared" si="12"/>
        <v>140</v>
      </c>
      <c r="W65" s="437"/>
      <c r="X65" s="453">
        <f t="shared" si="9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6.899999999999999" customHeight="1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7"/>
        <v>98</v>
      </c>
      <c r="F66" s="424"/>
      <c r="G66" s="425">
        <f t="shared" ca="1" si="10"/>
        <v>46308</v>
      </c>
      <c r="H66" s="426">
        <v>1</v>
      </c>
      <c r="I66" s="427" t="str">
        <f>VLOOKUP(H66,Secteurs!$A$2:$C$4,3)</f>
        <v>Alexis MABOUNDA</v>
      </c>
      <c r="J66" s="464">
        <v>0.5</v>
      </c>
      <c r="K66" s="465"/>
      <c r="L66" s="465">
        <v>0.25</v>
      </c>
      <c r="M66" s="465">
        <v>0.25</v>
      </c>
      <c r="N66" s="465"/>
      <c r="O66" s="466"/>
      <c r="P66" s="433">
        <f t="shared" si="11"/>
        <v>49</v>
      </c>
      <c r="Q66" s="434">
        <f t="shared" si="11"/>
        <v>0</v>
      </c>
      <c r="R66" s="434">
        <f t="shared" si="11"/>
        <v>24.5</v>
      </c>
      <c r="S66" s="434">
        <f t="shared" si="11"/>
        <v>24.5</v>
      </c>
      <c r="T66" s="434">
        <f t="shared" si="11"/>
        <v>0</v>
      </c>
      <c r="U66" s="435">
        <f t="shared" si="11"/>
        <v>0</v>
      </c>
      <c r="V66" s="436">
        <f t="shared" si="12"/>
        <v>98</v>
      </c>
      <c r="W66" s="437"/>
      <c r="X66" s="453">
        <f t="shared" si="9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6.899999999999999" customHeight="1">
      <c r="A67" s="422">
        <f t="shared" ref="A67:A130" si="13">+IF(D67&gt;0,1,0)</f>
        <v>1</v>
      </c>
      <c r="B67" s="207" t="s">
        <v>152</v>
      </c>
      <c r="C67" s="157" t="s">
        <v>36</v>
      </c>
      <c r="D67" s="400">
        <v>12</v>
      </c>
      <c r="E67" s="423">
        <f t="shared" si="7"/>
        <v>84</v>
      </c>
      <c r="F67" s="424"/>
      <c r="G67" s="425">
        <f t="shared" ca="1" si="10"/>
        <v>46308</v>
      </c>
      <c r="H67" s="426">
        <v>1</v>
      </c>
      <c r="I67" s="427" t="str">
        <f>VLOOKUP(H67,Secteurs!$A$2:$C$4,3)</f>
        <v>Alexis MABOUNDA</v>
      </c>
      <c r="J67" s="464">
        <v>0.5</v>
      </c>
      <c r="K67" s="465"/>
      <c r="L67" s="465">
        <v>0.25</v>
      </c>
      <c r="M67" s="465">
        <v>0.25</v>
      </c>
      <c r="N67" s="465"/>
      <c r="O67" s="466"/>
      <c r="P67" s="433">
        <f t="shared" si="11"/>
        <v>42</v>
      </c>
      <c r="Q67" s="434">
        <f t="shared" si="11"/>
        <v>0</v>
      </c>
      <c r="R67" s="434">
        <f t="shared" si="11"/>
        <v>21</v>
      </c>
      <c r="S67" s="434">
        <f t="shared" si="11"/>
        <v>21</v>
      </c>
      <c r="T67" s="434">
        <f t="shared" si="11"/>
        <v>0</v>
      </c>
      <c r="U67" s="435">
        <f t="shared" si="11"/>
        <v>0</v>
      </c>
      <c r="V67" s="436">
        <f t="shared" si="12"/>
        <v>84</v>
      </c>
      <c r="W67" s="437"/>
      <c r="X67" s="453">
        <f t="shared" si="9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6.899999999999999" customHeight="1">
      <c r="A68" s="422">
        <f t="shared" si="13"/>
        <v>1</v>
      </c>
      <c r="B68" s="207" t="s">
        <v>153</v>
      </c>
      <c r="C68" s="157" t="s">
        <v>36</v>
      </c>
      <c r="D68" s="400">
        <v>14</v>
      </c>
      <c r="E68" s="423">
        <f t="shared" si="7"/>
        <v>98</v>
      </c>
      <c r="F68" s="424"/>
      <c r="G68" s="425">
        <f t="shared" ca="1" si="10"/>
        <v>46308</v>
      </c>
      <c r="H68" s="426">
        <v>1</v>
      </c>
      <c r="I68" s="427" t="str">
        <f>VLOOKUP(H68,Secteurs!$A$2:$C$4,3)</f>
        <v>Alexis MABOUNDA</v>
      </c>
      <c r="J68" s="464">
        <v>0.25</v>
      </c>
      <c r="K68" s="465"/>
      <c r="L68" s="465"/>
      <c r="M68" s="465"/>
      <c r="N68" s="465">
        <v>0.25</v>
      </c>
      <c r="O68" s="466">
        <v>0.5</v>
      </c>
      <c r="P68" s="433">
        <f t="shared" si="11"/>
        <v>24.5</v>
      </c>
      <c r="Q68" s="434">
        <f t="shared" si="11"/>
        <v>0</v>
      </c>
      <c r="R68" s="434">
        <f t="shared" si="11"/>
        <v>0</v>
      </c>
      <c r="S68" s="434">
        <f t="shared" si="11"/>
        <v>0</v>
      </c>
      <c r="T68" s="434">
        <f t="shared" si="11"/>
        <v>24.5</v>
      </c>
      <c r="U68" s="435">
        <f t="shared" si="11"/>
        <v>49</v>
      </c>
      <c r="V68" s="436">
        <f t="shared" si="12"/>
        <v>98</v>
      </c>
      <c r="W68" s="437"/>
      <c r="X68" s="453">
        <f t="shared" si="9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6.899999999999999" customHeight="1">
      <c r="A69" s="422">
        <f t="shared" si="13"/>
        <v>1</v>
      </c>
      <c r="B69" s="207" t="s">
        <v>154</v>
      </c>
      <c r="C69" s="157" t="s">
        <v>36</v>
      </c>
      <c r="D69" s="400">
        <v>10</v>
      </c>
      <c r="E69" s="423">
        <f t="shared" si="7"/>
        <v>70</v>
      </c>
      <c r="F69" s="424"/>
      <c r="G69" s="425">
        <f t="shared" ca="1" si="10"/>
        <v>46308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>
        <v>0.5</v>
      </c>
      <c r="M69" s="465"/>
      <c r="N69" s="465"/>
      <c r="O69" s="466"/>
      <c r="P69" s="433">
        <f t="shared" si="11"/>
        <v>35</v>
      </c>
      <c r="Q69" s="434">
        <f t="shared" si="11"/>
        <v>0</v>
      </c>
      <c r="R69" s="434">
        <f t="shared" si="11"/>
        <v>35</v>
      </c>
      <c r="S69" s="434">
        <f t="shared" si="11"/>
        <v>0</v>
      </c>
      <c r="T69" s="434">
        <f t="shared" si="11"/>
        <v>0</v>
      </c>
      <c r="U69" s="435">
        <f t="shared" si="11"/>
        <v>0</v>
      </c>
      <c r="V69" s="436">
        <f t="shared" si="12"/>
        <v>70</v>
      </c>
      <c r="W69" s="437"/>
      <c r="X69" s="453">
        <f t="shared" si="9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16.899999999999999" customHeight="1">
      <c r="A70" s="422">
        <f t="shared" si="13"/>
        <v>1</v>
      </c>
      <c r="B70" s="207" t="s">
        <v>155</v>
      </c>
      <c r="C70" s="157" t="s">
        <v>36</v>
      </c>
      <c r="D70" s="400">
        <v>20</v>
      </c>
      <c r="E70" s="423">
        <f t="shared" si="7"/>
        <v>140</v>
      </c>
      <c r="F70" s="424"/>
      <c r="G70" s="425">
        <f t="shared" ca="1" si="10"/>
        <v>46308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>
        <v>0.5</v>
      </c>
      <c r="M70" s="465"/>
      <c r="N70" s="465"/>
      <c r="O70" s="466"/>
      <c r="P70" s="433">
        <f t="shared" si="11"/>
        <v>70</v>
      </c>
      <c r="Q70" s="434">
        <f t="shared" si="11"/>
        <v>0</v>
      </c>
      <c r="R70" s="434">
        <f t="shared" si="11"/>
        <v>70</v>
      </c>
      <c r="S70" s="434">
        <f t="shared" si="11"/>
        <v>0</v>
      </c>
      <c r="T70" s="434">
        <f t="shared" si="11"/>
        <v>0</v>
      </c>
      <c r="U70" s="435">
        <f t="shared" si="11"/>
        <v>0</v>
      </c>
      <c r="V70" s="436">
        <f t="shared" si="12"/>
        <v>140</v>
      </c>
      <c r="W70" s="437"/>
      <c r="X70" s="453">
        <f t="shared" si="9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16.899999999999999" customHeight="1">
      <c r="A71" s="422">
        <f t="shared" si="13"/>
        <v>1</v>
      </c>
      <c r="B71" s="207" t="s">
        <v>325</v>
      </c>
      <c r="C71" s="157" t="s">
        <v>36</v>
      </c>
      <c r="D71" s="400">
        <v>18</v>
      </c>
      <c r="E71" s="423">
        <f t="shared" si="7"/>
        <v>126</v>
      </c>
      <c r="F71" s="424"/>
      <c r="G71" s="425">
        <f t="shared" ca="1" si="10"/>
        <v>46308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11"/>
        <v>0</v>
      </c>
      <c r="Q71" s="434">
        <f t="shared" si="11"/>
        <v>0</v>
      </c>
      <c r="R71" s="434">
        <f t="shared" si="11"/>
        <v>0</v>
      </c>
      <c r="S71" s="434">
        <f t="shared" si="11"/>
        <v>0</v>
      </c>
      <c r="T71" s="434">
        <f t="shared" si="11"/>
        <v>0</v>
      </c>
      <c r="U71" s="435">
        <f t="shared" si="11"/>
        <v>126</v>
      </c>
      <c r="V71" s="436">
        <f t="shared" si="12"/>
        <v>126</v>
      </c>
      <c r="W71" s="437"/>
      <c r="X71" s="453">
        <f t="shared" si="9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6.899999999999999" customHeight="1">
      <c r="A72" s="422">
        <f t="shared" si="13"/>
        <v>1</v>
      </c>
      <c r="B72" s="207" t="s">
        <v>158</v>
      </c>
      <c r="C72" s="157" t="s">
        <v>36</v>
      </c>
      <c r="D72" s="400">
        <v>16</v>
      </c>
      <c r="E72" s="423">
        <f t="shared" si="7"/>
        <v>112</v>
      </c>
      <c r="F72" s="424"/>
      <c r="G72" s="425">
        <f t="shared" ca="1" si="10"/>
        <v>46308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11"/>
        <v>0</v>
      </c>
      <c r="Q72" s="434">
        <f t="shared" si="11"/>
        <v>0</v>
      </c>
      <c r="R72" s="434">
        <f t="shared" si="11"/>
        <v>56</v>
      </c>
      <c r="S72" s="434">
        <f t="shared" si="11"/>
        <v>0</v>
      </c>
      <c r="T72" s="434">
        <f t="shared" si="11"/>
        <v>28</v>
      </c>
      <c r="U72" s="435">
        <f t="shared" si="11"/>
        <v>28</v>
      </c>
      <c r="V72" s="436">
        <f t="shared" si="12"/>
        <v>112</v>
      </c>
      <c r="W72" s="437"/>
      <c r="X72" s="453">
        <f t="shared" si="9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6.899999999999999" customHeight="1">
      <c r="A73" s="422">
        <f t="shared" si="13"/>
        <v>1</v>
      </c>
      <c r="B73" s="207" t="s">
        <v>159</v>
      </c>
      <c r="C73" s="157" t="s">
        <v>36</v>
      </c>
      <c r="D73" s="400">
        <v>24</v>
      </c>
      <c r="E73" s="423">
        <f t="shared" si="7"/>
        <v>168</v>
      </c>
      <c r="F73" s="424"/>
      <c r="G73" s="425">
        <f t="shared" ca="1" si="10"/>
        <v>46308</v>
      </c>
      <c r="H73" s="426">
        <v>1</v>
      </c>
      <c r="I73" s="427" t="str">
        <f>VLOOKUP(H73,Secteurs!$A$2:$C$4,3)</f>
        <v>Alexis MABOUNDA</v>
      </c>
      <c r="J73" s="464"/>
      <c r="K73" s="465"/>
      <c r="L73" s="465"/>
      <c r="M73" s="465">
        <v>0.5</v>
      </c>
      <c r="N73" s="465"/>
      <c r="O73" s="466">
        <v>0.5</v>
      </c>
      <c r="P73" s="433">
        <f t="shared" si="11"/>
        <v>0</v>
      </c>
      <c r="Q73" s="434">
        <f t="shared" si="11"/>
        <v>0</v>
      </c>
      <c r="R73" s="434">
        <f t="shared" si="11"/>
        <v>0</v>
      </c>
      <c r="S73" s="434">
        <f t="shared" si="11"/>
        <v>84</v>
      </c>
      <c r="T73" s="434">
        <f t="shared" si="11"/>
        <v>0</v>
      </c>
      <c r="U73" s="435">
        <f t="shared" si="11"/>
        <v>84</v>
      </c>
      <c r="V73" s="436">
        <f t="shared" si="12"/>
        <v>168</v>
      </c>
      <c r="W73" s="437"/>
      <c r="X73" s="453">
        <f t="shared" si="9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6.899999999999999" customHeight="1">
      <c r="A74" s="422">
        <f t="shared" si="13"/>
        <v>1</v>
      </c>
      <c r="B74" s="207" t="s">
        <v>326</v>
      </c>
      <c r="C74" s="157" t="s">
        <v>116</v>
      </c>
      <c r="D74" s="400">
        <v>42</v>
      </c>
      <c r="E74" s="423">
        <f t="shared" si="7"/>
        <v>294</v>
      </c>
      <c r="F74" s="424"/>
      <c r="G74" s="425">
        <f t="shared" ca="1" si="10"/>
        <v>46308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11"/>
        <v>147</v>
      </c>
      <c r="Q74" s="434">
        <f t="shared" si="11"/>
        <v>0</v>
      </c>
      <c r="R74" s="434">
        <f t="shared" si="11"/>
        <v>0</v>
      </c>
      <c r="S74" s="434">
        <f t="shared" si="11"/>
        <v>0</v>
      </c>
      <c r="T74" s="434">
        <f t="shared" si="11"/>
        <v>147</v>
      </c>
      <c r="U74" s="435">
        <f t="shared" si="11"/>
        <v>0</v>
      </c>
      <c r="V74" s="436">
        <f t="shared" si="12"/>
        <v>294</v>
      </c>
      <c r="W74" s="437"/>
      <c r="X74" s="453">
        <f t="shared" si="9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6.899999999999999" customHeight="1">
      <c r="A75" s="422">
        <f t="shared" si="13"/>
        <v>1</v>
      </c>
      <c r="B75" s="207" t="s">
        <v>327</v>
      </c>
      <c r="C75" s="157" t="s">
        <v>116</v>
      </c>
      <c r="D75" s="400">
        <v>52</v>
      </c>
      <c r="E75" s="423">
        <f t="shared" si="7"/>
        <v>364</v>
      </c>
      <c r="F75" s="424"/>
      <c r="G75" s="425">
        <f t="shared" ca="1" si="10"/>
        <v>46308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11"/>
        <v>182</v>
      </c>
      <c r="Q75" s="434">
        <f t="shared" si="11"/>
        <v>0</v>
      </c>
      <c r="R75" s="434">
        <f t="shared" si="11"/>
        <v>0</v>
      </c>
      <c r="S75" s="434">
        <f t="shared" si="11"/>
        <v>0</v>
      </c>
      <c r="T75" s="434">
        <f t="shared" si="11"/>
        <v>0</v>
      </c>
      <c r="U75" s="435">
        <f t="shared" si="11"/>
        <v>182</v>
      </c>
      <c r="V75" s="436">
        <f t="shared" si="12"/>
        <v>364</v>
      </c>
      <c r="W75" s="437"/>
      <c r="X75" s="453">
        <f t="shared" si="9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6.899999999999999" customHeight="1">
      <c r="A76" s="422">
        <f t="shared" si="13"/>
        <v>1</v>
      </c>
      <c r="B76" s="207" t="s">
        <v>328</v>
      </c>
      <c r="C76" s="157" t="s">
        <v>36</v>
      </c>
      <c r="D76" s="400">
        <v>28</v>
      </c>
      <c r="E76" s="423">
        <f t="shared" si="7"/>
        <v>196</v>
      </c>
      <c r="F76" s="424"/>
      <c r="G76" s="425">
        <f t="shared" ca="1" si="10"/>
        <v>46308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11"/>
        <v>98</v>
      </c>
      <c r="Q76" s="434">
        <f t="shared" si="11"/>
        <v>0</v>
      </c>
      <c r="R76" s="434">
        <f t="shared" si="11"/>
        <v>0</v>
      </c>
      <c r="S76" s="434">
        <f t="shared" si="11"/>
        <v>0</v>
      </c>
      <c r="T76" s="434">
        <f t="shared" si="11"/>
        <v>0</v>
      </c>
      <c r="U76" s="435">
        <f t="shared" si="11"/>
        <v>98</v>
      </c>
      <c r="V76" s="436">
        <f t="shared" si="12"/>
        <v>196</v>
      </c>
      <c r="W76" s="437"/>
      <c r="X76" s="453">
        <f t="shared" si="9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6.899999999999999" customHeight="1">
      <c r="A77" s="422">
        <f t="shared" si="13"/>
        <v>1</v>
      </c>
      <c r="B77" s="207" t="s">
        <v>329</v>
      </c>
      <c r="C77" s="157" t="s">
        <v>116</v>
      </c>
      <c r="D77" s="400">
        <v>22</v>
      </c>
      <c r="E77" s="423">
        <f t="shared" si="7"/>
        <v>154</v>
      </c>
      <c r="F77" s="424"/>
      <c r="G77" s="425">
        <f t="shared" ca="1" si="10"/>
        <v>46308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4">+$E77*J77</f>
        <v>77</v>
      </c>
      <c r="Q77" s="434">
        <f t="shared" si="14"/>
        <v>0</v>
      </c>
      <c r="R77" s="434">
        <f t="shared" si="14"/>
        <v>77</v>
      </c>
      <c r="S77" s="434">
        <f t="shared" si="14"/>
        <v>0</v>
      </c>
      <c r="T77" s="434">
        <f t="shared" si="14"/>
        <v>0</v>
      </c>
      <c r="U77" s="435">
        <f t="shared" si="14"/>
        <v>0</v>
      </c>
      <c r="V77" s="436">
        <f t="shared" si="12"/>
        <v>154</v>
      </c>
      <c r="W77" s="437"/>
      <c r="X77" s="453">
        <f t="shared" si="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6.899999999999999" customHeight="1">
      <c r="A78" s="422">
        <f t="shared" si="13"/>
        <v>1</v>
      </c>
      <c r="B78" s="207" t="s">
        <v>167</v>
      </c>
      <c r="C78" s="157" t="s">
        <v>116</v>
      </c>
      <c r="D78" s="400">
        <v>20</v>
      </c>
      <c r="E78" s="423">
        <f t="shared" si="7"/>
        <v>140</v>
      </c>
      <c r="F78" s="424"/>
      <c r="G78" s="425">
        <f t="shared" ca="1" si="10"/>
        <v>46308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4"/>
        <v>0</v>
      </c>
      <c r="Q78" s="434">
        <f t="shared" si="14"/>
        <v>0</v>
      </c>
      <c r="R78" s="434">
        <f t="shared" si="14"/>
        <v>70</v>
      </c>
      <c r="S78" s="434">
        <f t="shared" si="14"/>
        <v>35</v>
      </c>
      <c r="T78" s="434">
        <f t="shared" si="14"/>
        <v>0</v>
      </c>
      <c r="U78" s="435">
        <f t="shared" si="14"/>
        <v>35</v>
      </c>
      <c r="V78" s="436">
        <f t="shared" si="12"/>
        <v>140</v>
      </c>
      <c r="W78" s="437"/>
      <c r="X78" s="453">
        <f t="shared" si="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6.899999999999999" customHeight="1">
      <c r="A79" s="422">
        <f t="shared" si="13"/>
        <v>1</v>
      </c>
      <c r="B79" s="207" t="s">
        <v>171</v>
      </c>
      <c r="C79" s="157" t="s">
        <v>116</v>
      </c>
      <c r="D79" s="400">
        <v>28</v>
      </c>
      <c r="E79" s="423">
        <f t="shared" si="7"/>
        <v>196</v>
      </c>
      <c r="F79" s="424"/>
      <c r="G79" s="425">
        <f t="shared" ca="1" si="10"/>
        <v>46308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4"/>
        <v>98</v>
      </c>
      <c r="Q79" s="434">
        <f t="shared" si="14"/>
        <v>0</v>
      </c>
      <c r="R79" s="434">
        <f t="shared" si="14"/>
        <v>98</v>
      </c>
      <c r="S79" s="434">
        <f t="shared" si="14"/>
        <v>0</v>
      </c>
      <c r="T79" s="434">
        <f t="shared" si="14"/>
        <v>0</v>
      </c>
      <c r="U79" s="435">
        <f t="shared" si="14"/>
        <v>0</v>
      </c>
      <c r="V79" s="436">
        <f t="shared" si="12"/>
        <v>196</v>
      </c>
      <c r="W79" s="437"/>
      <c r="X79" s="453">
        <f t="shared" si="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6.899999999999999" customHeight="1">
      <c r="A80" s="422">
        <f t="shared" si="13"/>
        <v>1</v>
      </c>
      <c r="B80" s="207" t="s">
        <v>172</v>
      </c>
      <c r="C80" s="157" t="s">
        <v>116</v>
      </c>
      <c r="D80" s="400">
        <v>20</v>
      </c>
      <c r="E80" s="423">
        <f t="shared" si="7"/>
        <v>140</v>
      </c>
      <c r="F80" s="424"/>
      <c r="G80" s="425">
        <f t="shared" ca="1" si="10"/>
        <v>46308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4"/>
        <v>70</v>
      </c>
      <c r="Q80" s="434">
        <f t="shared" si="14"/>
        <v>0</v>
      </c>
      <c r="R80" s="434">
        <f t="shared" si="14"/>
        <v>0</v>
      </c>
      <c r="S80" s="434">
        <f t="shared" si="14"/>
        <v>0</v>
      </c>
      <c r="T80" s="434">
        <f t="shared" si="14"/>
        <v>35</v>
      </c>
      <c r="U80" s="435">
        <f t="shared" si="14"/>
        <v>35</v>
      </c>
      <c r="V80" s="436">
        <f t="shared" si="12"/>
        <v>140</v>
      </c>
      <c r="W80" s="437"/>
      <c r="X80" s="453">
        <f t="shared" si="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6.899999999999999" customHeight="1">
      <c r="A81" s="422">
        <f t="shared" si="13"/>
        <v>1</v>
      </c>
      <c r="B81" s="208" t="s">
        <v>174</v>
      </c>
      <c r="C81" s="157" t="s">
        <v>116</v>
      </c>
      <c r="D81" s="400">
        <v>30</v>
      </c>
      <c r="E81" s="423">
        <f t="shared" si="7"/>
        <v>210</v>
      </c>
      <c r="F81" s="424"/>
      <c r="G81" s="425">
        <f t="shared" ca="1" si="10"/>
        <v>46308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4"/>
        <v>105</v>
      </c>
      <c r="Q81" s="434">
        <f t="shared" si="14"/>
        <v>0</v>
      </c>
      <c r="R81" s="434">
        <f t="shared" si="14"/>
        <v>0</v>
      </c>
      <c r="S81" s="434">
        <f t="shared" si="14"/>
        <v>0</v>
      </c>
      <c r="T81" s="434">
        <f t="shared" si="14"/>
        <v>0</v>
      </c>
      <c r="U81" s="435">
        <f t="shared" si="14"/>
        <v>105</v>
      </c>
      <c r="V81" s="436">
        <f t="shared" si="12"/>
        <v>210</v>
      </c>
      <c r="W81" s="437"/>
      <c r="X81" s="453">
        <f t="shared" si="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6.899999999999999" customHeight="1">
      <c r="A82" s="422">
        <f t="shared" si="13"/>
        <v>1</v>
      </c>
      <c r="B82" s="208" t="s">
        <v>306</v>
      </c>
      <c r="C82" s="157" t="s">
        <v>116</v>
      </c>
      <c r="D82" s="400">
        <v>10</v>
      </c>
      <c r="E82" s="423">
        <f t="shared" si="7"/>
        <v>70</v>
      </c>
      <c r="F82" s="424"/>
      <c r="G82" s="425">
        <f t="shared" ca="1" si="10"/>
        <v>46308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4"/>
        <v>0</v>
      </c>
      <c r="Q82" s="434">
        <f t="shared" si="14"/>
        <v>0</v>
      </c>
      <c r="R82" s="434">
        <f t="shared" si="14"/>
        <v>17.5</v>
      </c>
      <c r="S82" s="434">
        <f t="shared" si="14"/>
        <v>17.5</v>
      </c>
      <c r="T82" s="434">
        <f t="shared" si="14"/>
        <v>0</v>
      </c>
      <c r="U82" s="435">
        <f t="shared" si="14"/>
        <v>35</v>
      </c>
      <c r="V82" s="436">
        <f t="shared" si="12"/>
        <v>70</v>
      </c>
      <c r="W82" s="437"/>
      <c r="X82" s="453">
        <f t="shared" si="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6.899999999999999" customHeight="1">
      <c r="A83" s="422">
        <f t="shared" si="13"/>
        <v>1</v>
      </c>
      <c r="B83" s="208" t="s">
        <v>330</v>
      </c>
      <c r="C83" s="157" t="s">
        <v>116</v>
      </c>
      <c r="D83" s="400">
        <v>20</v>
      </c>
      <c r="E83" s="423">
        <f t="shared" si="7"/>
        <v>140</v>
      </c>
      <c r="F83" s="424"/>
      <c r="G83" s="425">
        <f t="shared" ca="1" si="10"/>
        <v>46308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4"/>
        <v>70</v>
      </c>
      <c r="Q83" s="434">
        <f t="shared" si="14"/>
        <v>0</v>
      </c>
      <c r="R83" s="434">
        <f t="shared" si="14"/>
        <v>35</v>
      </c>
      <c r="S83" s="434">
        <f t="shared" si="14"/>
        <v>0</v>
      </c>
      <c r="T83" s="434">
        <f t="shared" si="14"/>
        <v>0</v>
      </c>
      <c r="U83" s="435">
        <f t="shared" si="14"/>
        <v>35</v>
      </c>
      <c r="V83" s="436">
        <f t="shared" si="12"/>
        <v>140</v>
      </c>
      <c r="W83" s="437"/>
      <c r="X83" s="453">
        <f t="shared" si="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6.899999999999999" customHeight="1">
      <c r="A84" s="422">
        <f t="shared" si="13"/>
        <v>1</v>
      </c>
      <c r="B84" s="208" t="s">
        <v>178</v>
      </c>
      <c r="C84" s="157" t="s">
        <v>116</v>
      </c>
      <c r="D84" s="400">
        <v>28</v>
      </c>
      <c r="E84" s="423">
        <f t="shared" si="7"/>
        <v>196</v>
      </c>
      <c r="F84" s="424"/>
      <c r="G84" s="425">
        <f t="shared" ca="1" si="10"/>
        <v>46308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/>
      <c r="M84" s="465"/>
      <c r="N84" s="465"/>
      <c r="O84" s="466">
        <v>0.5</v>
      </c>
      <c r="P84" s="433">
        <f t="shared" si="14"/>
        <v>98</v>
      </c>
      <c r="Q84" s="434">
        <f t="shared" si="14"/>
        <v>0</v>
      </c>
      <c r="R84" s="434">
        <f t="shared" si="14"/>
        <v>0</v>
      </c>
      <c r="S84" s="434">
        <f t="shared" si="14"/>
        <v>0</v>
      </c>
      <c r="T84" s="434">
        <f t="shared" si="14"/>
        <v>0</v>
      </c>
      <c r="U84" s="435">
        <f t="shared" si="14"/>
        <v>98</v>
      </c>
      <c r="V84" s="436">
        <f t="shared" si="12"/>
        <v>196</v>
      </c>
      <c r="W84" s="437"/>
      <c r="X84" s="453">
        <f t="shared" si="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6.899999999999999" customHeight="1">
      <c r="A85" s="422">
        <f t="shared" si="13"/>
        <v>1</v>
      </c>
      <c r="B85" s="207" t="s">
        <v>179</v>
      </c>
      <c r="C85" s="157" t="s">
        <v>116</v>
      </c>
      <c r="D85" s="400">
        <v>22</v>
      </c>
      <c r="E85" s="423">
        <f t="shared" ref="E85:E148" si="15">D85*7</f>
        <v>154</v>
      </c>
      <c r="F85" s="424"/>
      <c r="G85" s="425">
        <f t="shared" ca="1" si="10"/>
        <v>46308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4"/>
        <v>0</v>
      </c>
      <c r="Q85" s="434">
        <f t="shared" si="14"/>
        <v>0</v>
      </c>
      <c r="R85" s="434">
        <f t="shared" si="14"/>
        <v>38.5</v>
      </c>
      <c r="S85" s="434">
        <f t="shared" si="14"/>
        <v>38.5</v>
      </c>
      <c r="T85" s="434">
        <f t="shared" si="14"/>
        <v>77</v>
      </c>
      <c r="U85" s="435">
        <f t="shared" si="14"/>
        <v>0</v>
      </c>
      <c r="V85" s="436">
        <f t="shared" si="12"/>
        <v>154</v>
      </c>
      <c r="W85" s="437"/>
      <c r="X85" s="453">
        <f t="shared" ref="X85:X148" si="16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6.899999999999999" customHeight="1">
      <c r="A86" s="422">
        <f t="shared" si="13"/>
        <v>1</v>
      </c>
      <c r="B86" s="207" t="s">
        <v>180</v>
      </c>
      <c r="C86" s="157" t="s">
        <v>116</v>
      </c>
      <c r="D86" s="400">
        <v>26</v>
      </c>
      <c r="E86" s="423">
        <f t="shared" si="15"/>
        <v>182</v>
      </c>
      <c r="F86" s="424"/>
      <c r="G86" s="425">
        <f t="shared" ref="G86:G149" ca="1" si="17">+IF(A86=1,(+TODAY())-F86,"Sans objet")</f>
        <v>46308</v>
      </c>
      <c r="H86" s="426">
        <v>2</v>
      </c>
      <c r="I86" s="427" t="str">
        <f>VLOOKUP(H86,Secteurs!$A$2:$C$4,3)</f>
        <v>Félix OVOURA</v>
      </c>
      <c r="J86" s="464">
        <v>0.5</v>
      </c>
      <c r="K86" s="465">
        <v>0.25</v>
      </c>
      <c r="L86" s="465"/>
      <c r="M86" s="465"/>
      <c r="N86" s="465"/>
      <c r="O86" s="466">
        <v>0.25</v>
      </c>
      <c r="P86" s="433">
        <f t="shared" si="14"/>
        <v>91</v>
      </c>
      <c r="Q86" s="434">
        <f t="shared" si="14"/>
        <v>45.5</v>
      </c>
      <c r="R86" s="434">
        <f t="shared" si="14"/>
        <v>0</v>
      </c>
      <c r="S86" s="434">
        <f t="shared" si="14"/>
        <v>0</v>
      </c>
      <c r="T86" s="434">
        <f t="shared" si="14"/>
        <v>0</v>
      </c>
      <c r="U86" s="435">
        <f t="shared" si="14"/>
        <v>45.5</v>
      </c>
      <c r="V86" s="436">
        <f t="shared" si="12"/>
        <v>182</v>
      </c>
      <c r="W86" s="437"/>
      <c r="X86" s="453">
        <f t="shared" si="16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6.899999999999999" customHeight="1">
      <c r="A87" s="422">
        <f t="shared" si="13"/>
        <v>1</v>
      </c>
      <c r="B87" s="207" t="s">
        <v>181</v>
      </c>
      <c r="C87" s="157" t="s">
        <v>116</v>
      </c>
      <c r="D87" s="400">
        <v>20</v>
      </c>
      <c r="E87" s="423">
        <f t="shared" si="15"/>
        <v>140</v>
      </c>
      <c r="F87" s="424"/>
      <c r="G87" s="425">
        <f t="shared" ca="1" si="17"/>
        <v>46308</v>
      </c>
      <c r="H87" s="426">
        <v>1</v>
      </c>
      <c r="I87" s="427" t="str">
        <f>VLOOKUP(H87,Secteurs!$A$2:$C$4,3)</f>
        <v>Alexis MABOUNDA</v>
      </c>
      <c r="J87" s="464"/>
      <c r="K87" s="465">
        <v>0.5</v>
      </c>
      <c r="L87" s="465"/>
      <c r="M87" s="465"/>
      <c r="N87" s="465"/>
      <c r="O87" s="466">
        <v>0.5</v>
      </c>
      <c r="P87" s="433">
        <f t="shared" si="14"/>
        <v>0</v>
      </c>
      <c r="Q87" s="434">
        <f t="shared" si="14"/>
        <v>70</v>
      </c>
      <c r="R87" s="434">
        <f t="shared" si="14"/>
        <v>0</v>
      </c>
      <c r="S87" s="434">
        <f t="shared" si="14"/>
        <v>0</v>
      </c>
      <c r="T87" s="434">
        <f t="shared" si="14"/>
        <v>0</v>
      </c>
      <c r="U87" s="435">
        <f t="shared" si="14"/>
        <v>70</v>
      </c>
      <c r="V87" s="436">
        <f t="shared" ref="V87:V150" si="18">SUM(P87:U87)</f>
        <v>140</v>
      </c>
      <c r="W87" s="437"/>
      <c r="X87" s="453">
        <f t="shared" si="16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6.899999999999999" customHeight="1">
      <c r="A88" s="422">
        <f t="shared" si="13"/>
        <v>1</v>
      </c>
      <c r="B88" s="207" t="s">
        <v>183</v>
      </c>
      <c r="C88" s="157" t="s">
        <v>116</v>
      </c>
      <c r="D88" s="400">
        <v>18</v>
      </c>
      <c r="E88" s="423">
        <f t="shared" si="15"/>
        <v>126</v>
      </c>
      <c r="F88" s="424"/>
      <c r="G88" s="425">
        <f t="shared" ca="1" si="17"/>
        <v>46308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4"/>
        <v>0</v>
      </c>
      <c r="Q88" s="434">
        <f t="shared" si="14"/>
        <v>0</v>
      </c>
      <c r="R88" s="434">
        <f t="shared" si="14"/>
        <v>31.5</v>
      </c>
      <c r="S88" s="434">
        <f t="shared" si="14"/>
        <v>0</v>
      </c>
      <c r="T88" s="434">
        <f t="shared" si="14"/>
        <v>63</v>
      </c>
      <c r="U88" s="435">
        <f t="shared" si="14"/>
        <v>31.5</v>
      </c>
      <c r="V88" s="436">
        <f t="shared" si="18"/>
        <v>126</v>
      </c>
      <c r="W88" s="437"/>
      <c r="X88" s="453">
        <f t="shared" si="16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6.899999999999999" customHeight="1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5"/>
        <v>154</v>
      </c>
      <c r="F89" s="424"/>
      <c r="G89" s="425">
        <f t="shared" ca="1" si="17"/>
        <v>46308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4"/>
        <v>0</v>
      </c>
      <c r="Q89" s="434">
        <f t="shared" si="14"/>
        <v>38.5</v>
      </c>
      <c r="R89" s="434">
        <f t="shared" si="14"/>
        <v>0</v>
      </c>
      <c r="S89" s="434">
        <f t="shared" si="14"/>
        <v>77</v>
      </c>
      <c r="T89" s="434">
        <f t="shared" si="14"/>
        <v>0</v>
      </c>
      <c r="U89" s="435">
        <f t="shared" si="14"/>
        <v>38.5</v>
      </c>
      <c r="V89" s="436">
        <f t="shared" si="18"/>
        <v>154</v>
      </c>
      <c r="W89" s="437"/>
      <c r="X89" s="453">
        <f t="shared" si="16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16.899999999999999" customHeight="1">
      <c r="A90" s="422">
        <f t="shared" si="13"/>
        <v>1</v>
      </c>
      <c r="B90" s="207" t="s">
        <v>185</v>
      </c>
      <c r="C90" s="157" t="s">
        <v>116</v>
      </c>
      <c r="D90" s="400">
        <v>22</v>
      </c>
      <c r="E90" s="423">
        <f t="shared" si="15"/>
        <v>154</v>
      </c>
      <c r="F90" s="424"/>
      <c r="G90" s="425">
        <f t="shared" ca="1" si="17"/>
        <v>46308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4"/>
        <v>0</v>
      </c>
      <c r="Q90" s="434">
        <f t="shared" si="14"/>
        <v>38.5</v>
      </c>
      <c r="R90" s="434">
        <f t="shared" si="14"/>
        <v>38.5</v>
      </c>
      <c r="S90" s="434">
        <f t="shared" si="14"/>
        <v>0</v>
      </c>
      <c r="T90" s="434">
        <f t="shared" si="14"/>
        <v>0</v>
      </c>
      <c r="U90" s="435">
        <f t="shared" si="14"/>
        <v>77</v>
      </c>
      <c r="V90" s="436">
        <f t="shared" si="18"/>
        <v>154</v>
      </c>
      <c r="W90" s="437"/>
      <c r="X90" s="453">
        <f t="shared" si="16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16.899999999999999" customHeight="1">
      <c r="A91" s="422">
        <f t="shared" si="13"/>
        <v>1</v>
      </c>
      <c r="B91" s="207" t="s">
        <v>186</v>
      </c>
      <c r="C91" s="157" t="s">
        <v>116</v>
      </c>
      <c r="D91" s="400">
        <v>12</v>
      </c>
      <c r="E91" s="423">
        <f t="shared" si="15"/>
        <v>84</v>
      </c>
      <c r="F91" s="424"/>
      <c r="G91" s="425">
        <f t="shared" ca="1" si="17"/>
        <v>46308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4"/>
        <v>0</v>
      </c>
      <c r="Q91" s="434">
        <f t="shared" si="14"/>
        <v>0</v>
      </c>
      <c r="R91" s="434">
        <f t="shared" si="14"/>
        <v>0</v>
      </c>
      <c r="S91" s="434">
        <f t="shared" si="14"/>
        <v>42</v>
      </c>
      <c r="T91" s="434">
        <f t="shared" si="14"/>
        <v>0</v>
      </c>
      <c r="U91" s="435">
        <f t="shared" si="14"/>
        <v>42</v>
      </c>
      <c r="V91" s="436">
        <f t="shared" si="18"/>
        <v>84</v>
      </c>
      <c r="W91" s="437"/>
      <c r="X91" s="453">
        <f t="shared" si="16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6.899999999999999" customHeight="1">
      <c r="A92" s="422">
        <f t="shared" si="13"/>
        <v>1</v>
      </c>
      <c r="B92" s="207" t="s">
        <v>187</v>
      </c>
      <c r="C92" s="157" t="s">
        <v>36</v>
      </c>
      <c r="D92" s="400">
        <v>28</v>
      </c>
      <c r="E92" s="423">
        <f t="shared" si="15"/>
        <v>196</v>
      </c>
      <c r="F92" s="440"/>
      <c r="G92" s="425">
        <f t="shared" ca="1" si="17"/>
        <v>46308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4"/>
        <v>98</v>
      </c>
      <c r="Q92" s="434">
        <f t="shared" si="14"/>
        <v>0</v>
      </c>
      <c r="R92" s="434">
        <f t="shared" si="14"/>
        <v>98</v>
      </c>
      <c r="S92" s="434">
        <f t="shared" si="14"/>
        <v>0</v>
      </c>
      <c r="T92" s="434">
        <f t="shared" si="14"/>
        <v>0</v>
      </c>
      <c r="U92" s="435">
        <f t="shared" si="14"/>
        <v>0</v>
      </c>
      <c r="V92" s="436">
        <f t="shared" si="18"/>
        <v>196</v>
      </c>
      <c r="W92" s="437"/>
      <c r="X92" s="453">
        <f t="shared" si="16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6.899999999999999" customHeight="1">
      <c r="A93" s="422">
        <f t="shared" si="13"/>
        <v>1</v>
      </c>
      <c r="B93" s="207" t="s">
        <v>307</v>
      </c>
      <c r="C93" s="157" t="s">
        <v>36</v>
      </c>
      <c r="D93" s="400">
        <v>20</v>
      </c>
      <c r="E93" s="423">
        <f t="shared" si="15"/>
        <v>140</v>
      </c>
      <c r="F93" s="424"/>
      <c r="G93" s="425">
        <f t="shared" ca="1" si="17"/>
        <v>46308</v>
      </c>
      <c r="H93" s="426">
        <v>1</v>
      </c>
      <c r="I93" s="427" t="str">
        <f>VLOOKUP(H93,Secteurs!$A$2:$C$4,3)</f>
        <v>Alexis MABOUNDA</v>
      </c>
      <c r="J93" s="464">
        <v>0.5</v>
      </c>
      <c r="K93" s="465"/>
      <c r="L93" s="465">
        <v>0.5</v>
      </c>
      <c r="M93" s="465"/>
      <c r="N93" s="465"/>
      <c r="O93" s="466"/>
      <c r="P93" s="433">
        <f t="shared" si="14"/>
        <v>70</v>
      </c>
      <c r="Q93" s="434">
        <f t="shared" si="14"/>
        <v>0</v>
      </c>
      <c r="R93" s="434">
        <f t="shared" si="14"/>
        <v>70</v>
      </c>
      <c r="S93" s="434">
        <f t="shared" si="14"/>
        <v>0</v>
      </c>
      <c r="T93" s="434">
        <f t="shared" si="14"/>
        <v>0</v>
      </c>
      <c r="U93" s="435">
        <f t="shared" si="14"/>
        <v>0</v>
      </c>
      <c r="V93" s="436">
        <f t="shared" si="18"/>
        <v>140</v>
      </c>
      <c r="W93" s="437"/>
      <c r="X93" s="453">
        <f t="shared" si="16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6.899999999999999" customHeight="1">
      <c r="A94" s="422">
        <f t="shared" si="13"/>
        <v>1</v>
      </c>
      <c r="B94" s="208" t="s">
        <v>308</v>
      </c>
      <c r="C94" s="157" t="s">
        <v>116</v>
      </c>
      <c r="D94" s="400">
        <v>18</v>
      </c>
      <c r="E94" s="423">
        <f t="shared" si="15"/>
        <v>126</v>
      </c>
      <c r="F94" s="424"/>
      <c r="G94" s="425">
        <f t="shared" ca="1" si="17"/>
        <v>46308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4"/>
        <v>63</v>
      </c>
      <c r="Q94" s="434">
        <f t="shared" si="14"/>
        <v>0</v>
      </c>
      <c r="R94" s="434">
        <f t="shared" si="14"/>
        <v>0</v>
      </c>
      <c r="S94" s="434">
        <f t="shared" si="14"/>
        <v>0</v>
      </c>
      <c r="T94" s="434">
        <f t="shared" si="14"/>
        <v>31.5</v>
      </c>
      <c r="U94" s="435">
        <f t="shared" si="14"/>
        <v>31.5</v>
      </c>
      <c r="V94" s="436">
        <f t="shared" si="18"/>
        <v>126</v>
      </c>
      <c r="W94" s="437"/>
      <c r="X94" s="453">
        <f t="shared" si="16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6.899999999999999" customHeight="1">
      <c r="A95" s="422">
        <f t="shared" si="13"/>
        <v>1</v>
      </c>
      <c r="B95" s="208" t="s">
        <v>194</v>
      </c>
      <c r="C95" s="157" t="s">
        <v>116</v>
      </c>
      <c r="D95" s="400">
        <v>28</v>
      </c>
      <c r="E95" s="423">
        <f t="shared" si="15"/>
        <v>196</v>
      </c>
      <c r="F95" s="424"/>
      <c r="G95" s="425">
        <f t="shared" ca="1" si="17"/>
        <v>46308</v>
      </c>
      <c r="H95" s="426">
        <v>3</v>
      </c>
      <c r="I95" s="427" t="str">
        <f>VLOOKUP(H95,Secteurs!$A$2:$C$4,3)</f>
        <v>Armel SOKAMBA</v>
      </c>
      <c r="J95" s="464">
        <v>0.5</v>
      </c>
      <c r="K95" s="465">
        <v>0.25</v>
      </c>
      <c r="L95" s="465"/>
      <c r="M95" s="465"/>
      <c r="N95" s="465"/>
      <c r="O95" s="466">
        <v>0.25</v>
      </c>
      <c r="P95" s="433">
        <f t="shared" si="14"/>
        <v>98</v>
      </c>
      <c r="Q95" s="434">
        <f t="shared" si="14"/>
        <v>49</v>
      </c>
      <c r="R95" s="434">
        <f t="shared" si="14"/>
        <v>0</v>
      </c>
      <c r="S95" s="434">
        <f t="shared" si="14"/>
        <v>0</v>
      </c>
      <c r="T95" s="434">
        <f t="shared" si="14"/>
        <v>0</v>
      </c>
      <c r="U95" s="435">
        <f t="shared" si="14"/>
        <v>49</v>
      </c>
      <c r="V95" s="436">
        <f t="shared" si="18"/>
        <v>196</v>
      </c>
      <c r="W95" s="437"/>
      <c r="X95" s="453">
        <f t="shared" si="16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6.899999999999999" customHeight="1">
      <c r="A96" s="422">
        <f t="shared" si="13"/>
        <v>1</v>
      </c>
      <c r="B96" s="208" t="s">
        <v>197</v>
      </c>
      <c r="C96" s="157" t="s">
        <v>116</v>
      </c>
      <c r="D96" s="400">
        <v>22</v>
      </c>
      <c r="E96" s="423">
        <f t="shared" si="15"/>
        <v>154</v>
      </c>
      <c r="F96" s="424"/>
      <c r="G96" s="425">
        <f t="shared" ca="1" si="17"/>
        <v>46308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4"/>
        <v>77</v>
      </c>
      <c r="Q96" s="434">
        <f t="shared" si="14"/>
        <v>38.5</v>
      </c>
      <c r="R96" s="434">
        <f t="shared" si="14"/>
        <v>38.5</v>
      </c>
      <c r="S96" s="434">
        <f t="shared" si="14"/>
        <v>0</v>
      </c>
      <c r="T96" s="434">
        <f t="shared" si="14"/>
        <v>0</v>
      </c>
      <c r="U96" s="435">
        <f t="shared" si="14"/>
        <v>0</v>
      </c>
      <c r="V96" s="436">
        <f t="shared" si="18"/>
        <v>154</v>
      </c>
      <c r="W96" s="437"/>
      <c r="X96" s="453">
        <f t="shared" si="16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6.899999999999999" customHeight="1">
      <c r="A97" s="422">
        <f t="shared" si="13"/>
        <v>1</v>
      </c>
      <c r="B97" s="208" t="s">
        <v>200</v>
      </c>
      <c r="C97" s="157" t="s">
        <v>116</v>
      </c>
      <c r="D97" s="400">
        <v>4</v>
      </c>
      <c r="E97" s="423">
        <f t="shared" si="15"/>
        <v>28</v>
      </c>
      <c r="F97" s="424"/>
      <c r="G97" s="425">
        <f t="shared" ca="1" si="17"/>
        <v>46308</v>
      </c>
      <c r="H97" s="426">
        <v>3</v>
      </c>
      <c r="I97" s="427" t="str">
        <f>VLOOKUP(H97,Secteurs!$A$2:$C$4,3)</f>
        <v>Armel SOKAMBA</v>
      </c>
      <c r="J97" s="464"/>
      <c r="K97" s="465"/>
      <c r="L97" s="465"/>
      <c r="M97" s="465">
        <v>0.5</v>
      </c>
      <c r="N97" s="465">
        <v>0.5</v>
      </c>
      <c r="O97" s="466"/>
      <c r="P97" s="433">
        <f t="shared" si="14"/>
        <v>0</v>
      </c>
      <c r="Q97" s="434">
        <f t="shared" si="14"/>
        <v>0</v>
      </c>
      <c r="R97" s="434">
        <f t="shared" si="14"/>
        <v>0</v>
      </c>
      <c r="S97" s="434">
        <f t="shared" si="14"/>
        <v>14</v>
      </c>
      <c r="T97" s="434">
        <f t="shared" si="14"/>
        <v>14</v>
      </c>
      <c r="U97" s="435">
        <f t="shared" si="14"/>
        <v>0</v>
      </c>
      <c r="V97" s="436">
        <f t="shared" si="18"/>
        <v>28</v>
      </c>
      <c r="W97" s="437"/>
      <c r="X97" s="453">
        <f t="shared" si="16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6.899999999999999" customHeight="1">
      <c r="A98" s="422">
        <f t="shared" si="13"/>
        <v>1</v>
      </c>
      <c r="B98" s="208" t="s">
        <v>201</v>
      </c>
      <c r="C98" s="157" t="s">
        <v>36</v>
      </c>
      <c r="D98" s="400">
        <v>40</v>
      </c>
      <c r="E98" s="423">
        <f t="shared" si="15"/>
        <v>280</v>
      </c>
      <c r="F98" s="424"/>
      <c r="G98" s="425">
        <f t="shared" ca="1" si="17"/>
        <v>46308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4"/>
        <v>140</v>
      </c>
      <c r="Q98" s="434">
        <f t="shared" si="14"/>
        <v>0</v>
      </c>
      <c r="R98" s="434">
        <f t="shared" si="14"/>
        <v>0</v>
      </c>
      <c r="S98" s="434">
        <f t="shared" si="14"/>
        <v>140</v>
      </c>
      <c r="T98" s="434">
        <f t="shared" si="14"/>
        <v>0</v>
      </c>
      <c r="U98" s="435">
        <f t="shared" si="14"/>
        <v>0</v>
      </c>
      <c r="V98" s="436">
        <f t="shared" si="18"/>
        <v>280</v>
      </c>
      <c r="W98" s="437"/>
      <c r="X98" s="453">
        <f t="shared" si="16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6.899999999999999" customHeight="1">
      <c r="A99" s="422">
        <f t="shared" si="13"/>
        <v>1</v>
      </c>
      <c r="B99" s="208" t="s">
        <v>204</v>
      </c>
      <c r="C99" s="157" t="s">
        <v>116</v>
      </c>
      <c r="D99" s="400">
        <v>26</v>
      </c>
      <c r="E99" s="423">
        <f t="shared" si="15"/>
        <v>182</v>
      </c>
      <c r="F99" s="424"/>
      <c r="G99" s="425">
        <f t="shared" ca="1" si="17"/>
        <v>46308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4"/>
        <v>91</v>
      </c>
      <c r="Q99" s="434">
        <f t="shared" si="14"/>
        <v>0</v>
      </c>
      <c r="R99" s="434">
        <f t="shared" si="14"/>
        <v>45.5</v>
      </c>
      <c r="S99" s="434">
        <f t="shared" si="14"/>
        <v>45.5</v>
      </c>
      <c r="T99" s="434">
        <f t="shared" si="14"/>
        <v>0</v>
      </c>
      <c r="U99" s="435">
        <f t="shared" si="14"/>
        <v>0</v>
      </c>
      <c r="V99" s="436">
        <f t="shared" si="18"/>
        <v>182</v>
      </c>
      <c r="W99" s="437"/>
      <c r="X99" s="453">
        <f t="shared" si="16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6.899999999999999" customHeight="1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5"/>
        <v>112</v>
      </c>
      <c r="F100" s="424"/>
      <c r="G100" s="425">
        <f t="shared" ca="1" si="17"/>
        <v>46308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4"/>
        <v>0</v>
      </c>
      <c r="Q100" s="434">
        <f t="shared" si="14"/>
        <v>0</v>
      </c>
      <c r="R100" s="434">
        <f t="shared" si="14"/>
        <v>56</v>
      </c>
      <c r="S100" s="434">
        <f t="shared" si="14"/>
        <v>0</v>
      </c>
      <c r="T100" s="434">
        <f t="shared" si="14"/>
        <v>0</v>
      </c>
      <c r="U100" s="435">
        <f t="shared" si="14"/>
        <v>56</v>
      </c>
      <c r="V100" s="436">
        <f t="shared" si="18"/>
        <v>112</v>
      </c>
      <c r="W100" s="437"/>
      <c r="X100" s="453">
        <f t="shared" si="16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6.899999999999999" customHeight="1">
      <c r="A101" s="422">
        <f t="shared" si="13"/>
        <v>1</v>
      </c>
      <c r="B101" s="208" t="s">
        <v>206</v>
      </c>
      <c r="C101" s="157" t="s">
        <v>116</v>
      </c>
      <c r="D101" s="400">
        <v>20</v>
      </c>
      <c r="E101" s="423">
        <f t="shared" si="15"/>
        <v>140</v>
      </c>
      <c r="F101" s="424"/>
      <c r="G101" s="425">
        <f t="shared" ca="1" si="17"/>
        <v>46308</v>
      </c>
      <c r="H101" s="426">
        <v>2</v>
      </c>
      <c r="I101" s="427" t="str">
        <f>VLOOKUP(H101,Secteurs!$A$2:$C$4,3)</f>
        <v>Félix OVOURA</v>
      </c>
      <c r="J101" s="464">
        <v>0.5</v>
      </c>
      <c r="K101" s="465"/>
      <c r="L101" s="465"/>
      <c r="M101" s="465"/>
      <c r="N101" s="465"/>
      <c r="O101" s="466">
        <v>0.5</v>
      </c>
      <c r="P101" s="433">
        <f t="shared" si="14"/>
        <v>70</v>
      </c>
      <c r="Q101" s="434">
        <f t="shared" si="14"/>
        <v>0</v>
      </c>
      <c r="R101" s="434">
        <f t="shared" si="14"/>
        <v>0</v>
      </c>
      <c r="S101" s="434">
        <f t="shared" si="14"/>
        <v>0</v>
      </c>
      <c r="T101" s="434">
        <f t="shared" si="14"/>
        <v>0</v>
      </c>
      <c r="U101" s="435">
        <f t="shared" si="14"/>
        <v>70</v>
      </c>
      <c r="V101" s="436">
        <f t="shared" si="18"/>
        <v>140</v>
      </c>
      <c r="W101" s="437"/>
      <c r="X101" s="453">
        <f t="shared" si="16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6.899999999999999" customHeight="1">
      <c r="A102" s="422">
        <f t="shared" si="13"/>
        <v>1</v>
      </c>
      <c r="B102" s="208" t="s">
        <v>209</v>
      </c>
      <c r="C102" s="157" t="s">
        <v>116</v>
      </c>
      <c r="D102" s="400">
        <v>16</v>
      </c>
      <c r="E102" s="423">
        <f t="shared" si="15"/>
        <v>112</v>
      </c>
      <c r="F102" s="424"/>
      <c r="G102" s="425">
        <f t="shared" ca="1" si="17"/>
        <v>46308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4"/>
        <v>56</v>
      </c>
      <c r="Q102" s="434">
        <f t="shared" si="14"/>
        <v>0</v>
      </c>
      <c r="R102" s="434">
        <f t="shared" si="14"/>
        <v>0</v>
      </c>
      <c r="S102" s="434">
        <f t="shared" si="14"/>
        <v>0</v>
      </c>
      <c r="T102" s="434">
        <f t="shared" si="14"/>
        <v>0</v>
      </c>
      <c r="U102" s="435">
        <f t="shared" si="14"/>
        <v>56</v>
      </c>
      <c r="V102" s="436">
        <f t="shared" si="18"/>
        <v>112</v>
      </c>
      <c r="W102" s="437"/>
      <c r="X102" s="453">
        <f t="shared" si="16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6.899999999999999" customHeight="1">
      <c r="A103" s="422">
        <f t="shared" si="13"/>
        <v>1</v>
      </c>
      <c r="B103" s="208" t="s">
        <v>211</v>
      </c>
      <c r="C103" s="157" t="s">
        <v>36</v>
      </c>
      <c r="D103" s="400">
        <v>20</v>
      </c>
      <c r="E103" s="423">
        <f t="shared" si="15"/>
        <v>140</v>
      </c>
      <c r="F103" s="424"/>
      <c r="G103" s="425">
        <f t="shared" ca="1" si="17"/>
        <v>46308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4"/>
        <v>35</v>
      </c>
      <c r="Q103" s="434">
        <f t="shared" si="14"/>
        <v>35</v>
      </c>
      <c r="R103" s="434">
        <f t="shared" si="14"/>
        <v>35</v>
      </c>
      <c r="S103" s="434">
        <f t="shared" si="14"/>
        <v>0</v>
      </c>
      <c r="T103" s="434">
        <f t="shared" si="14"/>
        <v>0</v>
      </c>
      <c r="U103" s="435">
        <f t="shared" si="14"/>
        <v>35</v>
      </c>
      <c r="V103" s="436">
        <f t="shared" si="18"/>
        <v>140</v>
      </c>
      <c r="W103" s="437"/>
      <c r="X103" s="453">
        <f t="shared" si="16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6.899999999999999" customHeight="1">
      <c r="A104" s="422">
        <f t="shared" si="13"/>
        <v>1</v>
      </c>
      <c r="B104" s="208" t="s">
        <v>310</v>
      </c>
      <c r="C104" s="160" t="s">
        <v>116</v>
      </c>
      <c r="D104" s="400">
        <v>36</v>
      </c>
      <c r="E104" s="423">
        <f t="shared" si="15"/>
        <v>252</v>
      </c>
      <c r="F104" s="424"/>
      <c r="G104" s="425">
        <f t="shared" ca="1" si="17"/>
        <v>46308</v>
      </c>
      <c r="H104" s="426">
        <v>2</v>
      </c>
      <c r="I104" s="427" t="str">
        <f>VLOOKUP(H104,Secteurs!$A$2:$C$4,3)</f>
        <v>Félix OVOURA</v>
      </c>
      <c r="J104" s="464">
        <v>0.5</v>
      </c>
      <c r="K104" s="465"/>
      <c r="L104" s="465"/>
      <c r="M104" s="465">
        <v>0.25</v>
      </c>
      <c r="N104" s="465"/>
      <c r="O104" s="466">
        <v>0.25</v>
      </c>
      <c r="P104" s="433">
        <f t="shared" si="14"/>
        <v>126</v>
      </c>
      <c r="Q104" s="434">
        <f t="shared" si="14"/>
        <v>0</v>
      </c>
      <c r="R104" s="434">
        <f t="shared" si="14"/>
        <v>0</v>
      </c>
      <c r="S104" s="434">
        <f t="shared" si="14"/>
        <v>63</v>
      </c>
      <c r="T104" s="434">
        <f t="shared" si="14"/>
        <v>0</v>
      </c>
      <c r="U104" s="435">
        <f t="shared" si="14"/>
        <v>63</v>
      </c>
      <c r="V104" s="436">
        <f t="shared" si="18"/>
        <v>252</v>
      </c>
      <c r="W104" s="437"/>
      <c r="X104" s="453">
        <f t="shared" si="16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6.899999999999999" customHeight="1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5"/>
        <v>168</v>
      </c>
      <c r="F105" s="424"/>
      <c r="G105" s="425">
        <f t="shared" ca="1" si="17"/>
        <v>46308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4"/>
        <v>0</v>
      </c>
      <c r="Q105" s="434">
        <f t="shared" si="14"/>
        <v>0</v>
      </c>
      <c r="R105" s="434">
        <f t="shared" si="14"/>
        <v>0</v>
      </c>
      <c r="S105" s="434">
        <f t="shared" si="14"/>
        <v>84</v>
      </c>
      <c r="T105" s="434">
        <f t="shared" si="14"/>
        <v>0</v>
      </c>
      <c r="U105" s="435">
        <f t="shared" si="14"/>
        <v>84</v>
      </c>
      <c r="V105" s="436">
        <f t="shared" si="18"/>
        <v>168</v>
      </c>
      <c r="W105" s="437"/>
      <c r="X105" s="453">
        <f t="shared" si="16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6.899999999999999" customHeight="1">
      <c r="A106" s="422">
        <f t="shared" si="13"/>
        <v>1</v>
      </c>
      <c r="B106" s="207" t="s">
        <v>215</v>
      </c>
      <c r="C106" s="160" t="s">
        <v>116</v>
      </c>
      <c r="D106" s="400">
        <v>30</v>
      </c>
      <c r="E106" s="423">
        <f t="shared" si="15"/>
        <v>210</v>
      </c>
      <c r="F106" s="424"/>
      <c r="G106" s="425">
        <f t="shared" ca="1" si="17"/>
        <v>46308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4"/>
        <v>0</v>
      </c>
      <c r="Q106" s="434">
        <f t="shared" si="14"/>
        <v>52.5</v>
      </c>
      <c r="R106" s="434">
        <f t="shared" si="14"/>
        <v>0</v>
      </c>
      <c r="S106" s="434">
        <f t="shared" si="14"/>
        <v>52.5</v>
      </c>
      <c r="T106" s="434">
        <f t="shared" si="14"/>
        <v>0</v>
      </c>
      <c r="U106" s="435">
        <f t="shared" si="14"/>
        <v>105</v>
      </c>
      <c r="V106" s="436">
        <f t="shared" si="18"/>
        <v>210</v>
      </c>
      <c r="W106" s="437"/>
      <c r="X106" s="453">
        <f t="shared" si="16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6.899999999999999" customHeight="1">
      <c r="A107" s="422">
        <f t="shared" si="13"/>
        <v>1</v>
      </c>
      <c r="B107" s="208" t="s">
        <v>311</v>
      </c>
      <c r="C107" s="160" t="s">
        <v>116</v>
      </c>
      <c r="D107" s="400">
        <v>30</v>
      </c>
      <c r="E107" s="423">
        <f t="shared" si="15"/>
        <v>210</v>
      </c>
      <c r="F107" s="424"/>
      <c r="G107" s="425">
        <f t="shared" ca="1" si="17"/>
        <v>46308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4"/>
        <v>0</v>
      </c>
      <c r="Q107" s="434">
        <f t="shared" si="14"/>
        <v>0</v>
      </c>
      <c r="R107" s="434">
        <f t="shared" si="14"/>
        <v>0</v>
      </c>
      <c r="S107" s="434">
        <f t="shared" si="14"/>
        <v>105</v>
      </c>
      <c r="T107" s="434">
        <f t="shared" si="14"/>
        <v>0</v>
      </c>
      <c r="U107" s="435">
        <f t="shared" si="14"/>
        <v>105</v>
      </c>
      <c r="V107" s="436">
        <f t="shared" si="18"/>
        <v>210</v>
      </c>
      <c r="W107" s="437"/>
      <c r="X107" s="453">
        <f t="shared" si="16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6.899999999999999" customHeight="1">
      <c r="A108" s="422">
        <f t="shared" si="13"/>
        <v>1</v>
      </c>
      <c r="B108" s="208" t="s">
        <v>218</v>
      </c>
      <c r="C108" s="160" t="s">
        <v>116</v>
      </c>
      <c r="D108" s="400">
        <v>24</v>
      </c>
      <c r="E108" s="423">
        <f t="shared" si="15"/>
        <v>168</v>
      </c>
      <c r="F108" s="424"/>
      <c r="G108" s="425">
        <f t="shared" ca="1" si="17"/>
        <v>46308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4"/>
        <v>0</v>
      </c>
      <c r="Q108" s="434">
        <f t="shared" si="14"/>
        <v>0</v>
      </c>
      <c r="R108" s="434">
        <f t="shared" si="14"/>
        <v>0</v>
      </c>
      <c r="S108" s="434">
        <f t="shared" si="14"/>
        <v>0</v>
      </c>
      <c r="T108" s="434">
        <f t="shared" si="14"/>
        <v>0</v>
      </c>
      <c r="U108" s="435">
        <f t="shared" si="14"/>
        <v>168</v>
      </c>
      <c r="V108" s="436">
        <f t="shared" si="18"/>
        <v>168</v>
      </c>
      <c r="W108" s="437"/>
      <c r="X108" s="453">
        <f t="shared" si="16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6.899999999999999" customHeight="1">
      <c r="A109" s="422">
        <f t="shared" si="13"/>
        <v>1</v>
      </c>
      <c r="B109" s="208" t="s">
        <v>219</v>
      </c>
      <c r="C109" s="160" t="s">
        <v>116</v>
      </c>
      <c r="D109" s="400">
        <v>26</v>
      </c>
      <c r="E109" s="423">
        <f t="shared" si="15"/>
        <v>182</v>
      </c>
      <c r="F109" s="424"/>
      <c r="G109" s="425">
        <f t="shared" ca="1" si="17"/>
        <v>46308</v>
      </c>
      <c r="H109" s="426">
        <v>1</v>
      </c>
      <c r="I109" s="427" t="str">
        <f>VLOOKUP(H109,Secteurs!$A$2:$C$4,3)</f>
        <v>Alexis MABOUNDA</v>
      </c>
      <c r="J109" s="464"/>
      <c r="K109" s="465"/>
      <c r="L109" s="465"/>
      <c r="M109" s="465">
        <v>0.5</v>
      </c>
      <c r="N109" s="465"/>
      <c r="O109" s="466">
        <v>0.5</v>
      </c>
      <c r="P109" s="433">
        <f t="shared" si="14"/>
        <v>0</v>
      </c>
      <c r="Q109" s="434">
        <f t="shared" si="14"/>
        <v>0</v>
      </c>
      <c r="R109" s="434">
        <f t="shared" si="14"/>
        <v>0</v>
      </c>
      <c r="S109" s="434">
        <f t="shared" si="14"/>
        <v>91</v>
      </c>
      <c r="T109" s="434">
        <f t="shared" si="14"/>
        <v>0</v>
      </c>
      <c r="U109" s="435">
        <f t="shared" si="14"/>
        <v>91</v>
      </c>
      <c r="V109" s="436">
        <f t="shared" si="18"/>
        <v>182</v>
      </c>
      <c r="W109" s="437"/>
      <c r="X109" s="453">
        <f t="shared" si="16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6.899999999999999" customHeight="1">
      <c r="A110" s="422">
        <f t="shared" si="13"/>
        <v>1</v>
      </c>
      <c r="B110" s="208" t="s">
        <v>220</v>
      </c>
      <c r="C110" s="160" t="s">
        <v>116</v>
      </c>
      <c r="D110" s="400">
        <v>40</v>
      </c>
      <c r="E110" s="423">
        <f t="shared" si="15"/>
        <v>280</v>
      </c>
      <c r="F110" s="424"/>
      <c r="G110" s="425">
        <f t="shared" ca="1" si="17"/>
        <v>46308</v>
      </c>
      <c r="H110" s="426">
        <v>3</v>
      </c>
      <c r="I110" s="427" t="str">
        <f>VLOOKUP(H110,Secteurs!$A$2:$C$4,3)</f>
        <v>Armel SOKAMBA</v>
      </c>
      <c r="J110" s="464"/>
      <c r="K110" s="465">
        <v>0.25</v>
      </c>
      <c r="L110" s="465">
        <v>0.25</v>
      </c>
      <c r="M110" s="465"/>
      <c r="N110" s="465">
        <v>0.5</v>
      </c>
      <c r="O110" s="466"/>
      <c r="P110" s="433">
        <f t="shared" si="14"/>
        <v>0</v>
      </c>
      <c r="Q110" s="434">
        <f t="shared" si="14"/>
        <v>70</v>
      </c>
      <c r="R110" s="434">
        <f t="shared" si="14"/>
        <v>70</v>
      </c>
      <c r="S110" s="434">
        <f t="shared" si="14"/>
        <v>0</v>
      </c>
      <c r="T110" s="434">
        <f t="shared" si="14"/>
        <v>140</v>
      </c>
      <c r="U110" s="435">
        <f t="shared" si="14"/>
        <v>0</v>
      </c>
      <c r="V110" s="436">
        <f t="shared" si="18"/>
        <v>280</v>
      </c>
      <c r="W110" s="437"/>
      <c r="X110" s="453">
        <f t="shared" si="16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6.899999999999999" customHeight="1">
      <c r="A111" s="422">
        <f t="shared" si="13"/>
        <v>1</v>
      </c>
      <c r="B111" s="208" t="s">
        <v>221</v>
      </c>
      <c r="C111" s="160" t="s">
        <v>116</v>
      </c>
      <c r="D111" s="400">
        <v>30</v>
      </c>
      <c r="E111" s="423">
        <f t="shared" si="15"/>
        <v>210</v>
      </c>
      <c r="F111" s="424"/>
      <c r="G111" s="425">
        <f t="shared" ca="1" si="17"/>
        <v>46308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4"/>
        <v>105</v>
      </c>
      <c r="Q111" s="434">
        <f t="shared" si="14"/>
        <v>0</v>
      </c>
      <c r="R111" s="434">
        <f t="shared" si="14"/>
        <v>0</v>
      </c>
      <c r="S111" s="434">
        <f t="shared" si="14"/>
        <v>52.5</v>
      </c>
      <c r="T111" s="434">
        <f t="shared" si="14"/>
        <v>0</v>
      </c>
      <c r="U111" s="435">
        <f t="shared" si="14"/>
        <v>52.5</v>
      </c>
      <c r="V111" s="436">
        <f t="shared" si="18"/>
        <v>210</v>
      </c>
      <c r="W111" s="437"/>
      <c r="X111" s="453">
        <f t="shared" si="16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6.899999999999999" customHeight="1">
      <c r="A112" s="422">
        <f t="shared" si="13"/>
        <v>1</v>
      </c>
      <c r="B112" s="208" t="s">
        <v>223</v>
      </c>
      <c r="C112" s="160" t="s">
        <v>116</v>
      </c>
      <c r="D112" s="400">
        <v>24</v>
      </c>
      <c r="E112" s="423">
        <f t="shared" si="15"/>
        <v>168</v>
      </c>
      <c r="F112" s="424"/>
      <c r="G112" s="425">
        <f t="shared" ca="1" si="17"/>
        <v>46308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4"/>
        <v>0</v>
      </c>
      <c r="Q112" s="434">
        <f t="shared" si="14"/>
        <v>42</v>
      </c>
      <c r="R112" s="434">
        <f t="shared" si="14"/>
        <v>42</v>
      </c>
      <c r="S112" s="434">
        <f t="shared" si="14"/>
        <v>84</v>
      </c>
      <c r="T112" s="434">
        <f t="shared" si="14"/>
        <v>0</v>
      </c>
      <c r="U112" s="435">
        <f t="shared" si="14"/>
        <v>0</v>
      </c>
      <c r="V112" s="436">
        <f t="shared" si="18"/>
        <v>168</v>
      </c>
      <c r="W112" s="437"/>
      <c r="X112" s="453">
        <f t="shared" si="16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6.899999999999999" customHeight="1">
      <c r="A113" s="422">
        <f t="shared" si="13"/>
        <v>1</v>
      </c>
      <c r="B113" s="208" t="s">
        <v>225</v>
      </c>
      <c r="C113" s="157" t="s">
        <v>36</v>
      </c>
      <c r="D113" s="400">
        <v>20</v>
      </c>
      <c r="E113" s="423">
        <f t="shared" si="15"/>
        <v>140</v>
      </c>
      <c r="F113" s="424"/>
      <c r="G113" s="425">
        <f t="shared" ca="1" si="17"/>
        <v>46308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4"/>
        <v>0</v>
      </c>
      <c r="Q113" s="434">
        <f t="shared" si="14"/>
        <v>0</v>
      </c>
      <c r="R113" s="434">
        <f t="shared" si="14"/>
        <v>0</v>
      </c>
      <c r="S113" s="434">
        <f t="shared" si="14"/>
        <v>70</v>
      </c>
      <c r="T113" s="434">
        <f t="shared" si="14"/>
        <v>0</v>
      </c>
      <c r="U113" s="435">
        <f t="shared" si="14"/>
        <v>70</v>
      </c>
      <c r="V113" s="436">
        <f t="shared" si="18"/>
        <v>140</v>
      </c>
      <c r="W113" s="437"/>
      <c r="X113" s="453">
        <f t="shared" si="16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6.899999999999999" customHeight="1">
      <c r="A114" s="422">
        <f t="shared" si="13"/>
        <v>1</v>
      </c>
      <c r="B114" s="208" t="s">
        <v>226</v>
      </c>
      <c r="C114" s="157" t="s">
        <v>36</v>
      </c>
      <c r="D114" s="400">
        <v>20</v>
      </c>
      <c r="E114" s="423">
        <f t="shared" si="15"/>
        <v>140</v>
      </c>
      <c r="F114" s="424"/>
      <c r="G114" s="425">
        <f t="shared" ca="1" si="17"/>
        <v>46308</v>
      </c>
      <c r="H114" s="426">
        <v>2</v>
      </c>
      <c r="I114" s="427" t="str">
        <f>VLOOKUP(H114,Secteurs!$A$2:$C$4,3)</f>
        <v>Félix OVOURA</v>
      </c>
      <c r="J114" s="464">
        <v>0.5</v>
      </c>
      <c r="K114" s="465"/>
      <c r="L114" s="465"/>
      <c r="M114" s="465">
        <v>0.25</v>
      </c>
      <c r="N114" s="465"/>
      <c r="O114" s="466">
        <v>0.25</v>
      </c>
      <c r="P114" s="433">
        <f t="shared" si="14"/>
        <v>70</v>
      </c>
      <c r="Q114" s="434">
        <f t="shared" si="14"/>
        <v>0</v>
      </c>
      <c r="R114" s="434">
        <f t="shared" si="14"/>
        <v>0</v>
      </c>
      <c r="S114" s="434">
        <f t="shared" si="14"/>
        <v>35</v>
      </c>
      <c r="T114" s="434">
        <f t="shared" si="14"/>
        <v>0</v>
      </c>
      <c r="U114" s="435">
        <f t="shared" si="14"/>
        <v>35</v>
      </c>
      <c r="V114" s="436">
        <f t="shared" si="18"/>
        <v>140</v>
      </c>
      <c r="W114" s="437"/>
      <c r="X114" s="453">
        <f t="shared" si="16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6.899999999999999" customHeight="1">
      <c r="A115" s="422">
        <f t="shared" si="13"/>
        <v>1</v>
      </c>
      <c r="B115" s="208" t="s">
        <v>312</v>
      </c>
      <c r="C115" s="157" t="s">
        <v>36</v>
      </c>
      <c r="D115" s="400">
        <v>24</v>
      </c>
      <c r="E115" s="423">
        <f t="shared" si="15"/>
        <v>168</v>
      </c>
      <c r="F115" s="424"/>
      <c r="G115" s="425">
        <f t="shared" ca="1" si="17"/>
        <v>46308</v>
      </c>
      <c r="H115" s="426">
        <v>3</v>
      </c>
      <c r="I115" s="427" t="str">
        <f>VLOOKUP(H115,Secteurs!$A$2:$C$4,3)</f>
        <v>Armel SOKAMBA</v>
      </c>
      <c r="J115" s="464">
        <v>1</v>
      </c>
      <c r="K115" s="465"/>
      <c r="L115" s="465"/>
      <c r="M115" s="465"/>
      <c r="N115" s="465"/>
      <c r="O115" s="466"/>
      <c r="P115" s="433">
        <f t="shared" si="14"/>
        <v>168</v>
      </c>
      <c r="Q115" s="434">
        <f t="shared" si="14"/>
        <v>0</v>
      </c>
      <c r="R115" s="434">
        <f t="shared" si="14"/>
        <v>0</v>
      </c>
      <c r="S115" s="434">
        <f t="shared" si="14"/>
        <v>0</v>
      </c>
      <c r="T115" s="434">
        <f t="shared" si="14"/>
        <v>0</v>
      </c>
      <c r="U115" s="435">
        <f t="shared" si="14"/>
        <v>0</v>
      </c>
      <c r="V115" s="436">
        <f t="shared" si="18"/>
        <v>168</v>
      </c>
      <c r="W115" s="437"/>
      <c r="X115" s="453">
        <f t="shared" si="16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6.899999999999999" customHeight="1">
      <c r="A116" s="422">
        <f t="shared" si="13"/>
        <v>1</v>
      </c>
      <c r="B116" s="208" t="s">
        <v>313</v>
      </c>
      <c r="C116" s="157" t="s">
        <v>36</v>
      </c>
      <c r="D116" s="400">
        <v>24</v>
      </c>
      <c r="E116" s="423">
        <f t="shared" si="15"/>
        <v>168</v>
      </c>
      <c r="F116" s="424"/>
      <c r="G116" s="425">
        <f t="shared" ca="1" si="17"/>
        <v>46308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4"/>
        <v>0</v>
      </c>
      <c r="Q116" s="434">
        <f t="shared" si="14"/>
        <v>0</v>
      </c>
      <c r="R116" s="434">
        <f t="shared" si="14"/>
        <v>0</v>
      </c>
      <c r="S116" s="434">
        <f t="shared" si="14"/>
        <v>0</v>
      </c>
      <c r="T116" s="434">
        <f t="shared" si="14"/>
        <v>84</v>
      </c>
      <c r="U116" s="435">
        <f t="shared" si="14"/>
        <v>84</v>
      </c>
      <c r="V116" s="436">
        <f t="shared" si="18"/>
        <v>168</v>
      </c>
      <c r="W116" s="437"/>
      <c r="X116" s="453">
        <f t="shared" si="16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6.899999999999999" customHeight="1">
      <c r="A117" s="422">
        <f t="shared" si="13"/>
        <v>1</v>
      </c>
      <c r="B117" s="207" t="s">
        <v>230</v>
      </c>
      <c r="C117" s="157" t="s">
        <v>36</v>
      </c>
      <c r="D117" s="400">
        <v>12</v>
      </c>
      <c r="E117" s="423">
        <f t="shared" si="15"/>
        <v>84</v>
      </c>
      <c r="F117" s="424"/>
      <c r="G117" s="425">
        <f t="shared" ca="1" si="17"/>
        <v>46308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4"/>
        <v>0</v>
      </c>
      <c r="Q117" s="434">
        <f t="shared" si="14"/>
        <v>0</v>
      </c>
      <c r="R117" s="434">
        <f t="shared" si="14"/>
        <v>0</v>
      </c>
      <c r="S117" s="434">
        <f t="shared" si="14"/>
        <v>84</v>
      </c>
      <c r="T117" s="434">
        <f t="shared" si="14"/>
        <v>0</v>
      </c>
      <c r="U117" s="435">
        <f t="shared" si="14"/>
        <v>0</v>
      </c>
      <c r="V117" s="436">
        <f t="shared" si="18"/>
        <v>84</v>
      </c>
      <c r="W117" s="437"/>
      <c r="X117" s="453">
        <f t="shared" si="16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6.899999999999999" customHeight="1">
      <c r="A118" s="422">
        <f t="shared" si="13"/>
        <v>1</v>
      </c>
      <c r="B118" s="210" t="s">
        <v>231</v>
      </c>
      <c r="C118" s="157" t="s">
        <v>36</v>
      </c>
      <c r="D118" s="400">
        <v>18</v>
      </c>
      <c r="E118" s="423">
        <f t="shared" si="15"/>
        <v>126</v>
      </c>
      <c r="F118" s="424"/>
      <c r="G118" s="425">
        <f t="shared" ca="1" si="17"/>
        <v>46308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4"/>
        <v>0</v>
      </c>
      <c r="Q118" s="434">
        <f t="shared" si="14"/>
        <v>0</v>
      </c>
      <c r="R118" s="434">
        <f t="shared" si="14"/>
        <v>63</v>
      </c>
      <c r="S118" s="434">
        <f t="shared" si="14"/>
        <v>0</v>
      </c>
      <c r="T118" s="434">
        <f t="shared" si="14"/>
        <v>63</v>
      </c>
      <c r="U118" s="435">
        <f t="shared" si="14"/>
        <v>0</v>
      </c>
      <c r="V118" s="436">
        <f t="shared" si="18"/>
        <v>126</v>
      </c>
      <c r="W118" s="437"/>
      <c r="X118" s="453">
        <f t="shared" si="16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6.899999999999999" customHeight="1">
      <c r="A119" s="422">
        <f t="shared" si="13"/>
        <v>1</v>
      </c>
      <c r="B119" s="210" t="s">
        <v>332</v>
      </c>
      <c r="C119" s="157" t="s">
        <v>36</v>
      </c>
      <c r="D119" s="400">
        <v>6</v>
      </c>
      <c r="E119" s="423">
        <f t="shared" si="15"/>
        <v>42</v>
      </c>
      <c r="F119" s="424"/>
      <c r="G119" s="425">
        <f t="shared" ca="1" si="17"/>
        <v>46308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57" si="19">+$E119*J119</f>
        <v>0</v>
      </c>
      <c r="Q119" s="434">
        <f t="shared" si="19"/>
        <v>0</v>
      </c>
      <c r="R119" s="434">
        <f t="shared" si="19"/>
        <v>0</v>
      </c>
      <c r="S119" s="434">
        <f t="shared" si="19"/>
        <v>0</v>
      </c>
      <c r="T119" s="434">
        <f t="shared" si="19"/>
        <v>42</v>
      </c>
      <c r="U119" s="435">
        <f t="shared" si="19"/>
        <v>0</v>
      </c>
      <c r="V119" s="436">
        <f t="shared" si="18"/>
        <v>42</v>
      </c>
      <c r="W119" s="437"/>
      <c r="X119" s="453">
        <f t="shared" si="16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6.899999999999999" customHeight="1">
      <c r="A120" s="422">
        <f t="shared" si="13"/>
        <v>1</v>
      </c>
      <c r="B120" s="208" t="s">
        <v>236</v>
      </c>
      <c r="C120" s="157" t="s">
        <v>36</v>
      </c>
      <c r="D120" s="400">
        <v>10</v>
      </c>
      <c r="E120" s="423">
        <f t="shared" si="15"/>
        <v>70</v>
      </c>
      <c r="F120" s="424"/>
      <c r="G120" s="425">
        <f t="shared" ca="1" si="17"/>
        <v>46308</v>
      </c>
      <c r="H120" s="443">
        <v>3</v>
      </c>
      <c r="I120" s="444" t="str">
        <f>VLOOKUP(H120,Secteurs!$A$2:$C$4,3)</f>
        <v>Armel SOKAMBA</v>
      </c>
      <c r="J120" s="464"/>
      <c r="K120" s="465">
        <v>0.5</v>
      </c>
      <c r="L120" s="465">
        <v>0.5</v>
      </c>
      <c r="M120" s="465"/>
      <c r="N120" s="465"/>
      <c r="O120" s="466"/>
      <c r="P120" s="433">
        <f t="shared" si="19"/>
        <v>0</v>
      </c>
      <c r="Q120" s="434">
        <f t="shared" si="19"/>
        <v>35</v>
      </c>
      <c r="R120" s="434">
        <f t="shared" si="19"/>
        <v>35</v>
      </c>
      <c r="S120" s="434">
        <f t="shared" si="19"/>
        <v>0</v>
      </c>
      <c r="T120" s="434">
        <f t="shared" si="19"/>
        <v>0</v>
      </c>
      <c r="U120" s="435">
        <f t="shared" si="19"/>
        <v>0</v>
      </c>
      <c r="V120" s="436">
        <f t="shared" si="18"/>
        <v>70</v>
      </c>
      <c r="W120" s="437"/>
      <c r="X120" s="453">
        <f t="shared" si="16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6.899999999999999" customHeight="1">
      <c r="A121" s="422">
        <f t="shared" si="13"/>
        <v>1</v>
      </c>
      <c r="B121" s="208" t="s">
        <v>237</v>
      </c>
      <c r="C121" s="157" t="s">
        <v>36</v>
      </c>
      <c r="D121" s="400">
        <v>8</v>
      </c>
      <c r="E121" s="423">
        <f t="shared" si="15"/>
        <v>56</v>
      </c>
      <c r="F121" s="424"/>
      <c r="G121" s="425">
        <f t="shared" ca="1" si="17"/>
        <v>46308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9"/>
        <v>0</v>
      </c>
      <c r="Q121" s="434">
        <f t="shared" si="19"/>
        <v>28</v>
      </c>
      <c r="R121" s="434">
        <f t="shared" si="19"/>
        <v>0</v>
      </c>
      <c r="S121" s="434">
        <f t="shared" si="19"/>
        <v>0</v>
      </c>
      <c r="T121" s="434">
        <f t="shared" si="19"/>
        <v>0</v>
      </c>
      <c r="U121" s="435">
        <f t="shared" si="19"/>
        <v>28</v>
      </c>
      <c r="V121" s="436">
        <f t="shared" si="18"/>
        <v>56</v>
      </c>
      <c r="W121" s="437"/>
      <c r="X121" s="453">
        <f t="shared" si="16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6.899999999999999" customHeight="1">
      <c r="A122" s="422">
        <f t="shared" si="13"/>
        <v>1</v>
      </c>
      <c r="B122" s="208" t="s">
        <v>239</v>
      </c>
      <c r="C122" s="157" t="s">
        <v>36</v>
      </c>
      <c r="D122" s="400">
        <v>12</v>
      </c>
      <c r="E122" s="423">
        <f t="shared" si="15"/>
        <v>84</v>
      </c>
      <c r="F122" s="424"/>
      <c r="G122" s="425">
        <f t="shared" ca="1" si="17"/>
        <v>46308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9"/>
        <v>0</v>
      </c>
      <c r="Q122" s="434">
        <f t="shared" si="19"/>
        <v>0</v>
      </c>
      <c r="R122" s="434">
        <f t="shared" si="19"/>
        <v>0</v>
      </c>
      <c r="S122" s="434">
        <f t="shared" si="19"/>
        <v>0</v>
      </c>
      <c r="T122" s="434">
        <f t="shared" si="19"/>
        <v>84</v>
      </c>
      <c r="U122" s="435">
        <f t="shared" si="19"/>
        <v>0</v>
      </c>
      <c r="V122" s="436">
        <f t="shared" si="18"/>
        <v>84</v>
      </c>
      <c r="W122" s="437"/>
      <c r="X122" s="453">
        <f t="shared" si="16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6.899999999999999" customHeight="1">
      <c r="A123" s="422">
        <f t="shared" si="13"/>
        <v>1</v>
      </c>
      <c r="B123" s="208" t="s">
        <v>241</v>
      </c>
      <c r="C123" s="157" t="s">
        <v>36</v>
      </c>
      <c r="D123" s="400">
        <v>10</v>
      </c>
      <c r="E123" s="423">
        <f t="shared" si="15"/>
        <v>70</v>
      </c>
      <c r="F123" s="424"/>
      <c r="G123" s="425">
        <f t="shared" ca="1" si="17"/>
        <v>46308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9"/>
        <v>35</v>
      </c>
      <c r="Q123" s="434">
        <f t="shared" si="19"/>
        <v>0</v>
      </c>
      <c r="R123" s="434">
        <f t="shared" si="19"/>
        <v>35</v>
      </c>
      <c r="S123" s="434">
        <f t="shared" si="19"/>
        <v>0</v>
      </c>
      <c r="T123" s="434">
        <f t="shared" si="19"/>
        <v>0</v>
      </c>
      <c r="U123" s="435">
        <f t="shared" si="19"/>
        <v>0</v>
      </c>
      <c r="V123" s="436">
        <f t="shared" si="18"/>
        <v>70</v>
      </c>
      <c r="W123" s="437"/>
      <c r="X123" s="453">
        <f t="shared" si="16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6.899999999999999" customHeight="1">
      <c r="A124" s="422">
        <f t="shared" si="13"/>
        <v>1</v>
      </c>
      <c r="B124" s="208" t="s">
        <v>244</v>
      </c>
      <c r="C124" s="157" t="s">
        <v>36</v>
      </c>
      <c r="D124" s="400">
        <v>20</v>
      </c>
      <c r="E124" s="423">
        <f t="shared" si="15"/>
        <v>140</v>
      </c>
      <c r="F124" s="424"/>
      <c r="G124" s="425">
        <f t="shared" ca="1" si="17"/>
        <v>46308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9"/>
        <v>0</v>
      </c>
      <c r="Q124" s="434">
        <f t="shared" si="19"/>
        <v>0</v>
      </c>
      <c r="R124" s="434">
        <f t="shared" si="19"/>
        <v>0</v>
      </c>
      <c r="S124" s="434">
        <f t="shared" si="19"/>
        <v>0</v>
      </c>
      <c r="T124" s="434">
        <f t="shared" si="19"/>
        <v>0</v>
      </c>
      <c r="U124" s="435">
        <f t="shared" si="19"/>
        <v>140</v>
      </c>
      <c r="V124" s="436">
        <f t="shared" si="18"/>
        <v>140</v>
      </c>
      <c r="W124" s="437"/>
      <c r="X124" s="453">
        <f t="shared" si="16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6.899999999999999" customHeight="1">
      <c r="A125" s="422">
        <f t="shared" si="13"/>
        <v>1</v>
      </c>
      <c r="B125" s="207" t="s">
        <v>247</v>
      </c>
      <c r="C125" s="157" t="s">
        <v>36</v>
      </c>
      <c r="D125" s="400">
        <v>46</v>
      </c>
      <c r="E125" s="423">
        <f t="shared" si="15"/>
        <v>322</v>
      </c>
      <c r="F125" s="424"/>
      <c r="G125" s="425">
        <f t="shared" ca="1" si="17"/>
        <v>46308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9"/>
        <v>0</v>
      </c>
      <c r="Q125" s="434">
        <f t="shared" si="19"/>
        <v>0</v>
      </c>
      <c r="R125" s="434">
        <f t="shared" si="19"/>
        <v>0</v>
      </c>
      <c r="S125" s="434">
        <f t="shared" si="19"/>
        <v>0</v>
      </c>
      <c r="T125" s="434">
        <f t="shared" si="19"/>
        <v>322</v>
      </c>
      <c r="U125" s="435">
        <f t="shared" si="19"/>
        <v>0</v>
      </c>
      <c r="V125" s="436">
        <f t="shared" si="18"/>
        <v>322</v>
      </c>
      <c r="W125" s="437"/>
      <c r="X125" s="453">
        <f t="shared" si="16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6.899999999999999" customHeight="1">
      <c r="A126" s="422">
        <f t="shared" si="13"/>
        <v>1</v>
      </c>
      <c r="B126" s="207" t="s">
        <v>250</v>
      </c>
      <c r="C126" s="157" t="s">
        <v>36</v>
      </c>
      <c r="D126" s="400">
        <v>8</v>
      </c>
      <c r="E126" s="423">
        <f t="shared" si="15"/>
        <v>56</v>
      </c>
      <c r="F126" s="424"/>
      <c r="G126" s="425">
        <f t="shared" ca="1" si="17"/>
        <v>46308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9"/>
        <v>0</v>
      </c>
      <c r="Q126" s="434">
        <f t="shared" si="19"/>
        <v>0</v>
      </c>
      <c r="R126" s="434">
        <f t="shared" si="19"/>
        <v>0</v>
      </c>
      <c r="S126" s="434">
        <f t="shared" si="19"/>
        <v>0</v>
      </c>
      <c r="T126" s="434">
        <f t="shared" si="19"/>
        <v>56</v>
      </c>
      <c r="U126" s="435">
        <f t="shared" si="19"/>
        <v>0</v>
      </c>
      <c r="V126" s="436">
        <f t="shared" si="18"/>
        <v>56</v>
      </c>
      <c r="W126" s="437"/>
      <c r="X126" s="453">
        <f t="shared" si="16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6.899999999999999" customHeight="1">
      <c r="A127" s="422">
        <f t="shared" si="13"/>
        <v>1</v>
      </c>
      <c r="B127" s="207" t="s">
        <v>252</v>
      </c>
      <c r="C127" s="157" t="s">
        <v>36</v>
      </c>
      <c r="D127" s="400">
        <v>20</v>
      </c>
      <c r="E127" s="423">
        <f t="shared" si="15"/>
        <v>140</v>
      </c>
      <c r="F127" s="424"/>
      <c r="G127" s="425">
        <f t="shared" ca="1" si="17"/>
        <v>46308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9"/>
        <v>0</v>
      </c>
      <c r="Q127" s="434">
        <f t="shared" si="19"/>
        <v>0</v>
      </c>
      <c r="R127" s="434">
        <f t="shared" si="19"/>
        <v>70</v>
      </c>
      <c r="S127" s="434">
        <f t="shared" si="19"/>
        <v>0</v>
      </c>
      <c r="T127" s="434">
        <f t="shared" si="19"/>
        <v>70</v>
      </c>
      <c r="U127" s="435">
        <f t="shared" si="19"/>
        <v>0</v>
      </c>
      <c r="V127" s="436">
        <f t="shared" si="18"/>
        <v>140</v>
      </c>
      <c r="W127" s="437"/>
      <c r="X127" s="453">
        <f t="shared" si="16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6.899999999999999" customHeight="1">
      <c r="A128" s="422">
        <f t="shared" si="13"/>
        <v>1</v>
      </c>
      <c r="B128" s="208" t="s">
        <v>253</v>
      </c>
      <c r="C128" s="157" t="s">
        <v>36</v>
      </c>
      <c r="D128" s="400">
        <v>14</v>
      </c>
      <c r="E128" s="423">
        <f t="shared" si="15"/>
        <v>98</v>
      </c>
      <c r="F128" s="424"/>
      <c r="G128" s="425">
        <f t="shared" ca="1" si="17"/>
        <v>46308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9"/>
        <v>49</v>
      </c>
      <c r="Q128" s="434">
        <f t="shared" si="19"/>
        <v>49</v>
      </c>
      <c r="R128" s="434">
        <f t="shared" si="19"/>
        <v>0</v>
      </c>
      <c r="S128" s="434">
        <f t="shared" si="19"/>
        <v>0</v>
      </c>
      <c r="T128" s="434">
        <f t="shared" si="19"/>
        <v>0</v>
      </c>
      <c r="U128" s="435">
        <f t="shared" si="19"/>
        <v>0</v>
      </c>
      <c r="V128" s="436">
        <f t="shared" si="18"/>
        <v>98</v>
      </c>
      <c r="W128" s="437"/>
      <c r="X128" s="453">
        <f t="shared" si="16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6.899999999999999" customHeight="1">
      <c r="A129" s="422">
        <f t="shared" si="13"/>
        <v>1</v>
      </c>
      <c r="B129" s="156" t="s">
        <v>255</v>
      </c>
      <c r="C129" s="157" t="s">
        <v>36</v>
      </c>
      <c r="D129" s="400">
        <v>10</v>
      </c>
      <c r="E129" s="423">
        <f t="shared" si="15"/>
        <v>70</v>
      </c>
      <c r="F129" s="424"/>
      <c r="G129" s="425">
        <f t="shared" ca="1" si="17"/>
        <v>46308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9"/>
        <v>0</v>
      </c>
      <c r="Q129" s="434">
        <f t="shared" si="19"/>
        <v>70</v>
      </c>
      <c r="R129" s="434">
        <f t="shared" si="19"/>
        <v>0</v>
      </c>
      <c r="S129" s="434">
        <f t="shared" si="19"/>
        <v>0</v>
      </c>
      <c r="T129" s="434">
        <f t="shared" si="19"/>
        <v>0</v>
      </c>
      <c r="U129" s="435">
        <f t="shared" si="19"/>
        <v>0</v>
      </c>
      <c r="V129" s="436">
        <f t="shared" si="18"/>
        <v>70</v>
      </c>
      <c r="W129" s="437"/>
      <c r="X129" s="453">
        <f t="shared" si="16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6.899999999999999" customHeight="1">
      <c r="A130" s="422">
        <f t="shared" si="13"/>
        <v>1</v>
      </c>
      <c r="B130" s="156" t="s">
        <v>256</v>
      </c>
      <c r="C130" s="157" t="s">
        <v>36</v>
      </c>
      <c r="D130" s="400">
        <v>40</v>
      </c>
      <c r="E130" s="423">
        <f t="shared" si="15"/>
        <v>280</v>
      </c>
      <c r="F130" s="424"/>
      <c r="G130" s="425">
        <f t="shared" ca="1" si="17"/>
        <v>46308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9"/>
        <v>140</v>
      </c>
      <c r="Q130" s="434">
        <f t="shared" si="19"/>
        <v>0</v>
      </c>
      <c r="R130" s="434">
        <f t="shared" si="19"/>
        <v>0</v>
      </c>
      <c r="S130" s="434">
        <f t="shared" si="19"/>
        <v>0</v>
      </c>
      <c r="T130" s="434">
        <f t="shared" si="19"/>
        <v>0</v>
      </c>
      <c r="U130" s="435">
        <f t="shared" si="19"/>
        <v>140</v>
      </c>
      <c r="V130" s="436">
        <f t="shared" si="18"/>
        <v>280</v>
      </c>
      <c r="W130" s="437"/>
      <c r="X130" s="453">
        <f t="shared" si="16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6.899999999999999" customHeight="1">
      <c r="A131" s="422">
        <f t="shared" ref="A131:A160" si="20">+IF(D131&gt;0,1,0)</f>
        <v>1</v>
      </c>
      <c r="B131" s="156" t="s">
        <v>315</v>
      </c>
      <c r="C131" s="157" t="s">
        <v>36</v>
      </c>
      <c r="D131" s="400">
        <v>20</v>
      </c>
      <c r="E131" s="423">
        <f t="shared" si="15"/>
        <v>140</v>
      </c>
      <c r="F131" s="424"/>
      <c r="G131" s="425">
        <f t="shared" ca="1" si="17"/>
        <v>46308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9"/>
        <v>70</v>
      </c>
      <c r="Q131" s="434">
        <f t="shared" si="19"/>
        <v>35</v>
      </c>
      <c r="R131" s="434">
        <f t="shared" si="19"/>
        <v>0</v>
      </c>
      <c r="S131" s="434">
        <f t="shared" si="19"/>
        <v>35</v>
      </c>
      <c r="T131" s="434">
        <f t="shared" si="19"/>
        <v>0</v>
      </c>
      <c r="U131" s="435">
        <f t="shared" si="19"/>
        <v>0</v>
      </c>
      <c r="V131" s="436">
        <f t="shared" si="18"/>
        <v>140</v>
      </c>
      <c r="W131" s="437"/>
      <c r="X131" s="453">
        <f t="shared" si="16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6.899999999999999" customHeight="1">
      <c r="A132" s="422">
        <f t="shared" si="20"/>
        <v>1</v>
      </c>
      <c r="B132" s="156" t="s">
        <v>260</v>
      </c>
      <c r="C132" s="157" t="s">
        <v>36</v>
      </c>
      <c r="D132" s="400">
        <v>20</v>
      </c>
      <c r="E132" s="423">
        <f t="shared" si="15"/>
        <v>140</v>
      </c>
      <c r="F132" s="424"/>
      <c r="G132" s="425">
        <f t="shared" ca="1" si="17"/>
        <v>46308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9"/>
        <v>70</v>
      </c>
      <c r="Q132" s="434">
        <f t="shared" si="19"/>
        <v>0</v>
      </c>
      <c r="R132" s="434">
        <f t="shared" si="19"/>
        <v>0</v>
      </c>
      <c r="S132" s="434">
        <f t="shared" si="19"/>
        <v>0</v>
      </c>
      <c r="T132" s="434">
        <f t="shared" si="19"/>
        <v>70</v>
      </c>
      <c r="U132" s="435">
        <f t="shared" si="19"/>
        <v>0</v>
      </c>
      <c r="V132" s="436">
        <f t="shared" si="18"/>
        <v>140</v>
      </c>
      <c r="W132" s="437"/>
      <c r="X132" s="453">
        <f t="shared" si="16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6.899999999999999" customHeight="1">
      <c r="A133" s="422">
        <f t="shared" si="20"/>
        <v>1</v>
      </c>
      <c r="B133" s="156" t="s">
        <v>261</v>
      </c>
      <c r="C133" s="157" t="s">
        <v>36</v>
      </c>
      <c r="D133" s="400">
        <v>20</v>
      </c>
      <c r="E133" s="423">
        <f t="shared" si="15"/>
        <v>140</v>
      </c>
      <c r="F133" s="424"/>
      <c r="G133" s="425">
        <f t="shared" ca="1" si="17"/>
        <v>46308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9"/>
        <v>0</v>
      </c>
      <c r="Q133" s="434">
        <f t="shared" si="19"/>
        <v>0</v>
      </c>
      <c r="R133" s="434">
        <f t="shared" si="19"/>
        <v>70</v>
      </c>
      <c r="S133" s="434">
        <f t="shared" si="19"/>
        <v>0</v>
      </c>
      <c r="T133" s="434">
        <f t="shared" si="19"/>
        <v>0</v>
      </c>
      <c r="U133" s="435">
        <f t="shared" si="19"/>
        <v>70</v>
      </c>
      <c r="V133" s="436">
        <f t="shared" si="18"/>
        <v>140</v>
      </c>
      <c r="W133" s="437"/>
      <c r="X133" s="453">
        <f t="shared" si="16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6.899999999999999" customHeight="1">
      <c r="A134" s="422">
        <f t="shared" si="20"/>
        <v>1</v>
      </c>
      <c r="B134" s="156" t="s">
        <v>263</v>
      </c>
      <c r="C134" s="157" t="s">
        <v>36</v>
      </c>
      <c r="D134" s="400">
        <v>12</v>
      </c>
      <c r="E134" s="423">
        <f t="shared" si="15"/>
        <v>84</v>
      </c>
      <c r="F134" s="424"/>
      <c r="G134" s="425">
        <f ca="1">+IF(A134=1,(+TODAY())-F134,"Sans objet")</f>
        <v>46308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9"/>
        <v>0</v>
      </c>
      <c r="Q134" s="434">
        <f t="shared" si="19"/>
        <v>0</v>
      </c>
      <c r="R134" s="434">
        <f t="shared" si="19"/>
        <v>21</v>
      </c>
      <c r="S134" s="434">
        <f t="shared" si="19"/>
        <v>21</v>
      </c>
      <c r="T134" s="434">
        <f t="shared" si="19"/>
        <v>0</v>
      </c>
      <c r="U134" s="435">
        <f t="shared" si="19"/>
        <v>42</v>
      </c>
      <c r="V134" s="436">
        <f t="shared" si="18"/>
        <v>84</v>
      </c>
      <c r="W134" s="437"/>
      <c r="X134" s="453">
        <f t="shared" si="16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6.899999999999999" customHeight="1">
      <c r="A135" s="422">
        <f t="shared" si="20"/>
        <v>1</v>
      </c>
      <c r="B135" s="156" t="s">
        <v>316</v>
      </c>
      <c r="C135" s="157" t="s">
        <v>36</v>
      </c>
      <c r="D135" s="400">
        <v>14</v>
      </c>
      <c r="E135" s="423">
        <f t="shared" si="15"/>
        <v>98</v>
      </c>
      <c r="F135" s="424"/>
      <c r="G135" s="425">
        <f ca="1">+IF(A135=1,(+TODAY())-F135,"Sans objet")</f>
        <v>46308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9"/>
        <v>0</v>
      </c>
      <c r="Q135" s="434">
        <f t="shared" si="19"/>
        <v>98</v>
      </c>
      <c r="R135" s="434">
        <f t="shared" si="19"/>
        <v>0</v>
      </c>
      <c r="S135" s="434">
        <f t="shared" si="19"/>
        <v>0</v>
      </c>
      <c r="T135" s="434">
        <f t="shared" si="19"/>
        <v>0</v>
      </c>
      <c r="U135" s="435">
        <f t="shared" si="19"/>
        <v>0</v>
      </c>
      <c r="V135" s="436">
        <f t="shared" si="18"/>
        <v>98</v>
      </c>
      <c r="W135" s="437"/>
      <c r="X135" s="453">
        <f t="shared" si="16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6.899999999999999" customHeight="1">
      <c r="A136" s="422">
        <f t="shared" si="20"/>
        <v>1</v>
      </c>
      <c r="B136" s="156" t="s">
        <v>317</v>
      </c>
      <c r="C136" s="157" t="s">
        <v>36</v>
      </c>
      <c r="D136" s="400">
        <v>6</v>
      </c>
      <c r="E136" s="423">
        <f t="shared" si="15"/>
        <v>42</v>
      </c>
      <c r="F136" s="440"/>
      <c r="G136" s="425">
        <f t="shared" ca="1" si="17"/>
        <v>46308</v>
      </c>
      <c r="H136" s="441">
        <v>2</v>
      </c>
      <c r="I136" s="458" t="str">
        <f>VLOOKUP(H136,Secteurs!$A$2:$C$4,3)</f>
        <v>Félix OVOURA</v>
      </c>
      <c r="J136" s="464"/>
      <c r="K136" s="465"/>
      <c r="L136" s="465">
        <v>1</v>
      </c>
      <c r="M136" s="465"/>
      <c r="N136" s="465"/>
      <c r="O136" s="466"/>
      <c r="P136" s="433">
        <f t="shared" si="19"/>
        <v>0</v>
      </c>
      <c r="Q136" s="434">
        <f t="shared" si="19"/>
        <v>0</v>
      </c>
      <c r="R136" s="434">
        <f t="shared" si="19"/>
        <v>42</v>
      </c>
      <c r="S136" s="434">
        <f t="shared" si="19"/>
        <v>0</v>
      </c>
      <c r="T136" s="434">
        <f t="shared" si="19"/>
        <v>0</v>
      </c>
      <c r="U136" s="435">
        <f t="shared" si="19"/>
        <v>0</v>
      </c>
      <c r="V136" s="436">
        <f t="shared" si="18"/>
        <v>42</v>
      </c>
      <c r="W136" s="437"/>
      <c r="X136" s="453">
        <f t="shared" si="16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6.899999999999999" customHeight="1">
      <c r="A137" s="422">
        <f t="shared" si="20"/>
        <v>1</v>
      </c>
      <c r="B137" s="156" t="s">
        <v>318</v>
      </c>
      <c r="C137" s="157" t="s">
        <v>36</v>
      </c>
      <c r="D137" s="400">
        <v>16</v>
      </c>
      <c r="E137" s="423">
        <f t="shared" si="15"/>
        <v>112</v>
      </c>
      <c r="F137" s="424"/>
      <c r="G137" s="425">
        <f t="shared" ca="1" si="17"/>
        <v>46308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9"/>
        <v>56</v>
      </c>
      <c r="Q137" s="434">
        <f t="shared" si="19"/>
        <v>0</v>
      </c>
      <c r="R137" s="434">
        <f>+$E137*L137</f>
        <v>0</v>
      </c>
      <c r="S137" s="434">
        <f t="shared" si="19"/>
        <v>0</v>
      </c>
      <c r="T137" s="434">
        <f t="shared" si="19"/>
        <v>56</v>
      </c>
      <c r="U137" s="435">
        <f t="shared" si="19"/>
        <v>0</v>
      </c>
      <c r="V137" s="436">
        <f t="shared" si="18"/>
        <v>112</v>
      </c>
      <c r="W137" s="437"/>
      <c r="X137" s="453">
        <f t="shared" si="16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6.899999999999999" customHeight="1">
      <c r="A138" s="422">
        <f t="shared" si="20"/>
        <v>1</v>
      </c>
      <c r="B138" s="445" t="s">
        <v>317</v>
      </c>
      <c r="C138" s="157" t="s">
        <v>36</v>
      </c>
      <c r="D138" s="400">
        <v>14</v>
      </c>
      <c r="E138" s="423">
        <f t="shared" si="15"/>
        <v>98</v>
      </c>
      <c r="F138" s="424"/>
      <c r="G138" s="425">
        <f t="shared" ca="1" si="17"/>
        <v>46308</v>
      </c>
      <c r="H138" s="426">
        <v>2</v>
      </c>
      <c r="I138" s="427" t="str">
        <f>VLOOKUP(H138,Secteurs!$A$2:$C$4,3)</f>
        <v>Félix OVOURA</v>
      </c>
      <c r="J138" s="464"/>
      <c r="K138" s="465">
        <v>0.5</v>
      </c>
      <c r="L138" s="465"/>
      <c r="M138" s="465"/>
      <c r="N138" s="465"/>
      <c r="O138" s="466">
        <v>0.5</v>
      </c>
      <c r="P138" s="433">
        <f t="shared" si="19"/>
        <v>0</v>
      </c>
      <c r="Q138" s="434">
        <f t="shared" si="19"/>
        <v>49</v>
      </c>
      <c r="R138" s="434">
        <f>+$E138*L138</f>
        <v>0</v>
      </c>
      <c r="S138" s="434">
        <f t="shared" si="19"/>
        <v>0</v>
      </c>
      <c r="T138" s="434">
        <f t="shared" si="19"/>
        <v>0</v>
      </c>
      <c r="U138" s="435">
        <f t="shared" si="19"/>
        <v>49</v>
      </c>
      <c r="V138" s="436">
        <f t="shared" si="18"/>
        <v>98</v>
      </c>
      <c r="W138" s="437"/>
      <c r="X138" s="453">
        <f t="shared" si="16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6.899999999999999" customHeight="1">
      <c r="A139" s="422">
        <f t="shared" si="20"/>
        <v>1</v>
      </c>
      <c r="B139" s="445" t="s">
        <v>318</v>
      </c>
      <c r="C139" s="157" t="s">
        <v>36</v>
      </c>
      <c r="D139" s="400">
        <v>18</v>
      </c>
      <c r="E139" s="423">
        <f t="shared" si="15"/>
        <v>126</v>
      </c>
      <c r="F139" s="424"/>
      <c r="G139" s="425">
        <f t="shared" ca="1" si="17"/>
        <v>46308</v>
      </c>
      <c r="H139" s="426">
        <v>3</v>
      </c>
      <c r="I139" s="427" t="str">
        <f>VLOOKUP(H139,Secteurs!$A$2:$C$4,3)</f>
        <v>Armel SOKAMBA</v>
      </c>
      <c r="J139" s="464"/>
      <c r="K139" s="465"/>
      <c r="L139" s="465"/>
      <c r="M139" s="465">
        <v>1</v>
      </c>
      <c r="N139" s="465"/>
      <c r="O139" s="466"/>
      <c r="P139" s="433">
        <f t="shared" si="19"/>
        <v>0</v>
      </c>
      <c r="Q139" s="434">
        <f t="shared" si="19"/>
        <v>0</v>
      </c>
      <c r="R139" s="434">
        <f t="shared" si="19"/>
        <v>0</v>
      </c>
      <c r="S139" s="434">
        <f t="shared" si="19"/>
        <v>126</v>
      </c>
      <c r="T139" s="434">
        <f t="shared" si="19"/>
        <v>0</v>
      </c>
      <c r="U139" s="435">
        <f t="shared" si="19"/>
        <v>0</v>
      </c>
      <c r="V139" s="436">
        <f t="shared" si="18"/>
        <v>126</v>
      </c>
      <c r="W139" s="437"/>
      <c r="X139" s="453">
        <f t="shared" si="16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6.899999999999999" customHeight="1">
      <c r="A140" s="422">
        <f t="shared" si="20"/>
        <v>1</v>
      </c>
      <c r="B140" s="445" t="s">
        <v>319</v>
      </c>
      <c r="C140" s="157" t="s">
        <v>36</v>
      </c>
      <c r="D140" s="400">
        <v>20</v>
      </c>
      <c r="E140" s="423">
        <f t="shared" si="15"/>
        <v>140</v>
      </c>
      <c r="F140" s="424"/>
      <c r="G140" s="425">
        <f t="shared" ca="1" si="17"/>
        <v>46308</v>
      </c>
      <c r="H140" s="426">
        <v>1</v>
      </c>
      <c r="I140" s="427" t="str">
        <f>VLOOKUP(H140,Secteurs!$A$2:$C$4,3)</f>
        <v>Alexis MABOUNDA</v>
      </c>
      <c r="J140" s="464"/>
      <c r="K140" s="465">
        <v>1</v>
      </c>
      <c r="L140" s="465"/>
      <c r="M140" s="465"/>
      <c r="N140" s="465"/>
      <c r="O140" s="466"/>
      <c r="P140" s="433">
        <f t="shared" si="19"/>
        <v>0</v>
      </c>
      <c r="Q140" s="434">
        <f t="shared" si="19"/>
        <v>140</v>
      </c>
      <c r="R140" s="434">
        <f t="shared" si="19"/>
        <v>0</v>
      </c>
      <c r="S140" s="434">
        <f t="shared" si="19"/>
        <v>0</v>
      </c>
      <c r="T140" s="434">
        <f t="shared" si="19"/>
        <v>0</v>
      </c>
      <c r="U140" s="435">
        <f t="shared" si="19"/>
        <v>0</v>
      </c>
      <c r="V140" s="436">
        <f t="shared" si="18"/>
        <v>140</v>
      </c>
      <c r="W140" s="437"/>
      <c r="X140" s="453">
        <f t="shared" si="16"/>
        <v>0</v>
      </c>
      <c r="Y140" s="107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6.899999999999999" customHeight="1">
      <c r="A141" s="422">
        <f t="shared" si="20"/>
        <v>1</v>
      </c>
      <c r="B141" s="208" t="s">
        <v>236</v>
      </c>
      <c r="C141" s="157" t="s">
        <v>36</v>
      </c>
      <c r="D141" s="400">
        <v>20</v>
      </c>
      <c r="E141" s="423">
        <f t="shared" si="15"/>
        <v>140</v>
      </c>
      <c r="F141" s="424"/>
      <c r="G141" s="425">
        <f t="shared" ca="1" si="17"/>
        <v>46308</v>
      </c>
      <c r="H141" s="443">
        <v>1</v>
      </c>
      <c r="I141" s="444" t="str">
        <f>VLOOKUP(H141,Secteurs!$A$2:$C$4,3)</f>
        <v>Alexis MABOUNDA</v>
      </c>
      <c r="J141" s="464">
        <v>0.5</v>
      </c>
      <c r="K141" s="465"/>
      <c r="L141" s="465">
        <v>0.5</v>
      </c>
      <c r="M141" s="465"/>
      <c r="N141" s="465"/>
      <c r="O141" s="466"/>
      <c r="P141" s="433">
        <f t="shared" si="19"/>
        <v>70</v>
      </c>
      <c r="Q141" s="434">
        <f t="shared" si="19"/>
        <v>0</v>
      </c>
      <c r="R141" s="434">
        <f t="shared" si="19"/>
        <v>70</v>
      </c>
      <c r="S141" s="434">
        <f t="shared" si="19"/>
        <v>0</v>
      </c>
      <c r="T141" s="434">
        <f t="shared" si="19"/>
        <v>0</v>
      </c>
      <c r="U141" s="435">
        <f t="shared" si="19"/>
        <v>0</v>
      </c>
      <c r="V141" s="436">
        <f t="shared" si="18"/>
        <v>140</v>
      </c>
      <c r="W141" s="437"/>
      <c r="X141" s="453">
        <f t="shared" si="16"/>
        <v>0</v>
      </c>
      <c r="Y141" s="107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6.899999999999999" customHeight="1">
      <c r="A142" s="422">
        <f t="shared" si="20"/>
        <v>1</v>
      </c>
      <c r="B142" s="208" t="s">
        <v>237</v>
      </c>
      <c r="C142" s="157" t="s">
        <v>36</v>
      </c>
      <c r="D142" s="400">
        <v>16</v>
      </c>
      <c r="E142" s="423">
        <f t="shared" si="15"/>
        <v>112</v>
      </c>
      <c r="F142" s="424"/>
      <c r="G142" s="425">
        <f t="shared" ca="1" si="17"/>
        <v>46308</v>
      </c>
      <c r="H142" s="426">
        <v>1</v>
      </c>
      <c r="I142" s="427" t="str">
        <f>VLOOKUP(H142,Secteurs!$A$2:$C$4,3)</f>
        <v>Alexis MABOUNDA</v>
      </c>
      <c r="J142" s="464"/>
      <c r="K142" s="465"/>
      <c r="L142" s="465"/>
      <c r="M142" s="465"/>
      <c r="N142" s="465"/>
      <c r="O142" s="466">
        <v>1</v>
      </c>
      <c r="P142" s="433">
        <f t="shared" si="19"/>
        <v>0</v>
      </c>
      <c r="Q142" s="434">
        <f t="shared" si="19"/>
        <v>0</v>
      </c>
      <c r="R142" s="434">
        <f t="shared" si="19"/>
        <v>0</v>
      </c>
      <c r="S142" s="434">
        <f t="shared" si="19"/>
        <v>0</v>
      </c>
      <c r="T142" s="434">
        <f t="shared" si="19"/>
        <v>0</v>
      </c>
      <c r="U142" s="435">
        <f t="shared" si="19"/>
        <v>112</v>
      </c>
      <c r="V142" s="436">
        <f t="shared" si="18"/>
        <v>112</v>
      </c>
      <c r="W142" s="437"/>
      <c r="X142" s="453">
        <f t="shared" si="16"/>
        <v>0</v>
      </c>
      <c r="Y142" s="107"/>
      <c r="Z142" s="107"/>
      <c r="AA142" s="107"/>
      <c r="AB142" s="107"/>
      <c r="AC142" s="107"/>
      <c r="AD142" s="107"/>
      <c r="AE142" s="107"/>
      <c r="AF142" s="107"/>
      <c r="AG142" s="107"/>
    </row>
    <row r="143" spans="1:33" ht="16.899999999999999" customHeight="1">
      <c r="A143" s="422">
        <f t="shared" si="20"/>
        <v>1</v>
      </c>
      <c r="B143" s="208" t="s">
        <v>239</v>
      </c>
      <c r="C143" s="157" t="s">
        <v>36</v>
      </c>
      <c r="D143" s="400">
        <v>22</v>
      </c>
      <c r="E143" s="423">
        <f t="shared" si="15"/>
        <v>154</v>
      </c>
      <c r="F143" s="424"/>
      <c r="G143" s="425">
        <f t="shared" ca="1" si="17"/>
        <v>46308</v>
      </c>
      <c r="H143" s="426">
        <v>1</v>
      </c>
      <c r="I143" s="427" t="str">
        <f>VLOOKUP(H143,Secteurs!$A$2:$C$4,3)</f>
        <v>Alexis MABOUNDA</v>
      </c>
      <c r="J143" s="464"/>
      <c r="K143" s="465"/>
      <c r="L143" s="465"/>
      <c r="M143" s="465"/>
      <c r="N143" s="465">
        <v>1</v>
      </c>
      <c r="O143" s="466"/>
      <c r="P143" s="433">
        <f t="shared" si="19"/>
        <v>0</v>
      </c>
      <c r="Q143" s="434">
        <f t="shared" si="19"/>
        <v>0</v>
      </c>
      <c r="R143" s="434">
        <f t="shared" si="19"/>
        <v>0</v>
      </c>
      <c r="S143" s="434">
        <f t="shared" si="19"/>
        <v>0</v>
      </c>
      <c r="T143" s="434">
        <f t="shared" si="19"/>
        <v>154</v>
      </c>
      <c r="U143" s="435">
        <f t="shared" si="19"/>
        <v>0</v>
      </c>
      <c r="V143" s="436">
        <f t="shared" si="18"/>
        <v>154</v>
      </c>
      <c r="W143" s="437"/>
      <c r="X143" s="453">
        <f t="shared" si="16"/>
        <v>0</v>
      </c>
      <c r="Y143" s="107"/>
      <c r="Z143" s="107"/>
      <c r="AA143" s="107"/>
      <c r="AB143" s="107"/>
      <c r="AC143" s="107"/>
      <c r="AD143" s="107"/>
      <c r="AE143" s="107"/>
      <c r="AF143" s="107"/>
      <c r="AG143" s="107"/>
    </row>
    <row r="144" spans="1:33" ht="16.899999999999999" customHeight="1">
      <c r="A144" s="422">
        <f t="shared" si="20"/>
        <v>1</v>
      </c>
      <c r="B144" s="207" t="s">
        <v>241</v>
      </c>
      <c r="C144" s="157" t="s">
        <v>36</v>
      </c>
      <c r="D144" s="400">
        <v>7</v>
      </c>
      <c r="E144" s="423">
        <f t="shared" si="15"/>
        <v>49</v>
      </c>
      <c r="F144" s="424"/>
      <c r="G144" s="425">
        <f t="shared" ca="1" si="17"/>
        <v>46308</v>
      </c>
      <c r="H144" s="426">
        <v>2</v>
      </c>
      <c r="I144" s="427" t="str">
        <f>VLOOKUP(H144,Secteurs!$A$2:$C$4,3)</f>
        <v>Félix OVOURA</v>
      </c>
      <c r="J144" s="464"/>
      <c r="K144" s="465"/>
      <c r="L144" s="465">
        <v>1</v>
      </c>
      <c r="M144" s="465"/>
      <c r="N144" s="465"/>
      <c r="O144" s="466"/>
      <c r="P144" s="433">
        <f t="shared" si="19"/>
        <v>0</v>
      </c>
      <c r="Q144" s="434">
        <f t="shared" si="19"/>
        <v>0</v>
      </c>
      <c r="R144" s="434">
        <f t="shared" si="19"/>
        <v>49</v>
      </c>
      <c r="S144" s="434">
        <f t="shared" si="19"/>
        <v>0</v>
      </c>
      <c r="T144" s="434">
        <f t="shared" si="19"/>
        <v>0</v>
      </c>
      <c r="U144" s="435">
        <f t="shared" si="19"/>
        <v>0</v>
      </c>
      <c r="V144" s="436">
        <f t="shared" si="18"/>
        <v>49</v>
      </c>
      <c r="W144" s="437"/>
      <c r="X144" s="453">
        <f t="shared" si="16"/>
        <v>0</v>
      </c>
      <c r="Y144" s="107"/>
      <c r="Z144" s="107"/>
      <c r="AA144" s="107"/>
      <c r="AB144" s="107"/>
      <c r="AC144" s="107"/>
      <c r="AD144" s="107"/>
      <c r="AE144" s="107"/>
      <c r="AF144" s="107"/>
      <c r="AG144" s="107"/>
    </row>
    <row r="145" spans="1:33" ht="16.899999999999999" customHeight="1">
      <c r="A145" s="422">
        <f t="shared" si="20"/>
        <v>1</v>
      </c>
      <c r="B145" s="207" t="s">
        <v>244</v>
      </c>
      <c r="C145" s="157" t="s">
        <v>36</v>
      </c>
      <c r="D145" s="400">
        <v>16</v>
      </c>
      <c r="E145" s="423">
        <f t="shared" si="15"/>
        <v>112</v>
      </c>
      <c r="F145" s="424"/>
      <c r="G145" s="425">
        <f t="shared" ca="1" si="17"/>
        <v>46308</v>
      </c>
      <c r="H145" s="426">
        <v>2</v>
      </c>
      <c r="I145" s="427" t="str">
        <f>VLOOKUP(H145,Secteurs!$A$2:$C$4,3)</f>
        <v>Félix OVOURA</v>
      </c>
      <c r="J145" s="464"/>
      <c r="K145" s="465">
        <v>0.5</v>
      </c>
      <c r="L145" s="465"/>
      <c r="M145" s="465"/>
      <c r="N145" s="465">
        <v>0.5</v>
      </c>
      <c r="O145" s="466"/>
      <c r="P145" s="433">
        <f t="shared" si="19"/>
        <v>0</v>
      </c>
      <c r="Q145" s="434">
        <f t="shared" si="19"/>
        <v>56</v>
      </c>
      <c r="R145" s="434">
        <f t="shared" si="19"/>
        <v>0</v>
      </c>
      <c r="S145" s="434">
        <f t="shared" si="19"/>
        <v>0</v>
      </c>
      <c r="T145" s="434">
        <f t="shared" si="19"/>
        <v>56</v>
      </c>
      <c r="U145" s="435">
        <f t="shared" si="19"/>
        <v>0</v>
      </c>
      <c r="V145" s="436">
        <f t="shared" si="18"/>
        <v>112</v>
      </c>
      <c r="W145" s="437"/>
      <c r="X145" s="453">
        <f t="shared" si="16"/>
        <v>0</v>
      </c>
      <c r="Y145" s="107"/>
      <c r="Z145" s="107"/>
      <c r="AA145" s="107"/>
      <c r="AB145" s="107"/>
      <c r="AC145" s="107"/>
      <c r="AD145" s="107"/>
      <c r="AE145" s="107"/>
      <c r="AF145" s="107"/>
      <c r="AG145" s="107"/>
    </row>
    <row r="146" spans="1:33" ht="16.899999999999999" customHeight="1">
      <c r="A146" s="422">
        <f t="shared" si="20"/>
        <v>1</v>
      </c>
      <c r="B146" s="207" t="s">
        <v>247</v>
      </c>
      <c r="C146" s="157" t="s">
        <v>36</v>
      </c>
      <c r="D146" s="400">
        <v>20</v>
      </c>
      <c r="E146" s="423">
        <f t="shared" si="15"/>
        <v>140</v>
      </c>
      <c r="F146" s="424"/>
      <c r="G146" s="425">
        <f t="shared" ca="1" si="17"/>
        <v>46308</v>
      </c>
      <c r="H146" s="426">
        <v>2</v>
      </c>
      <c r="I146" s="427" t="str">
        <f>VLOOKUP(H146,Secteurs!$A$2:$C$4,3)</f>
        <v>Félix OVOURA</v>
      </c>
      <c r="J146" s="464"/>
      <c r="K146" s="465"/>
      <c r="L146" s="465">
        <v>0.25</v>
      </c>
      <c r="M146" s="465">
        <v>0.25</v>
      </c>
      <c r="N146" s="465"/>
      <c r="O146" s="466">
        <v>0.5</v>
      </c>
      <c r="P146" s="433">
        <f t="shared" si="19"/>
        <v>0</v>
      </c>
      <c r="Q146" s="434">
        <f t="shared" si="19"/>
        <v>0</v>
      </c>
      <c r="R146" s="434">
        <f t="shared" si="19"/>
        <v>35</v>
      </c>
      <c r="S146" s="434">
        <f t="shared" si="19"/>
        <v>35</v>
      </c>
      <c r="T146" s="434">
        <f t="shared" si="19"/>
        <v>0</v>
      </c>
      <c r="U146" s="435">
        <f t="shared" si="19"/>
        <v>70</v>
      </c>
      <c r="V146" s="436">
        <f t="shared" si="18"/>
        <v>140</v>
      </c>
      <c r="W146" s="437"/>
      <c r="X146" s="453">
        <f t="shared" si="16"/>
        <v>0</v>
      </c>
      <c r="Y146" s="107"/>
      <c r="Z146" s="107"/>
      <c r="AA146" s="107"/>
      <c r="AB146" s="107"/>
      <c r="AC146" s="107"/>
      <c r="AD146" s="107"/>
      <c r="AE146" s="107"/>
      <c r="AF146" s="107"/>
      <c r="AG146" s="107"/>
    </row>
    <row r="147" spans="1:33" ht="16.899999999999999" customHeight="1">
      <c r="A147" s="422">
        <f t="shared" si="20"/>
        <v>1</v>
      </c>
      <c r="B147" s="208" t="s">
        <v>250</v>
      </c>
      <c r="C147" s="157" t="s">
        <v>36</v>
      </c>
      <c r="D147" s="400">
        <v>28</v>
      </c>
      <c r="E147" s="423">
        <f t="shared" si="15"/>
        <v>196</v>
      </c>
      <c r="F147" s="424"/>
      <c r="G147" s="425">
        <f t="shared" ca="1" si="17"/>
        <v>46308</v>
      </c>
      <c r="H147" s="426">
        <v>3</v>
      </c>
      <c r="I147" s="427" t="str">
        <f>VLOOKUP(H147,Secteurs!$A$2:$C$4,3)</f>
        <v>Armel SOKAMBA</v>
      </c>
      <c r="J147" s="464"/>
      <c r="K147" s="465">
        <v>0.5</v>
      </c>
      <c r="L147" s="465"/>
      <c r="M147" s="465"/>
      <c r="N147" s="465"/>
      <c r="O147" s="466">
        <v>0.5</v>
      </c>
      <c r="P147" s="433">
        <f t="shared" si="19"/>
        <v>0</v>
      </c>
      <c r="Q147" s="434">
        <f t="shared" si="19"/>
        <v>98</v>
      </c>
      <c r="R147" s="434">
        <f t="shared" si="19"/>
        <v>0</v>
      </c>
      <c r="S147" s="434">
        <f t="shared" si="19"/>
        <v>0</v>
      </c>
      <c r="T147" s="434">
        <f t="shared" si="19"/>
        <v>0</v>
      </c>
      <c r="U147" s="435">
        <f t="shared" si="19"/>
        <v>98</v>
      </c>
      <c r="V147" s="436">
        <f t="shared" si="18"/>
        <v>196</v>
      </c>
      <c r="W147" s="437"/>
      <c r="X147" s="453">
        <f t="shared" si="16"/>
        <v>0</v>
      </c>
      <c r="Y147" s="107"/>
      <c r="Z147" s="107"/>
      <c r="AA147" s="107"/>
      <c r="AB147" s="107"/>
      <c r="AC147" s="107"/>
      <c r="AD147" s="107"/>
      <c r="AE147" s="107"/>
      <c r="AF147" s="107"/>
      <c r="AG147" s="107"/>
    </row>
    <row r="148" spans="1:33" ht="16.899999999999999" customHeight="1">
      <c r="A148" s="422">
        <f t="shared" si="20"/>
        <v>1</v>
      </c>
      <c r="B148" s="156" t="s">
        <v>252</v>
      </c>
      <c r="C148" s="144" t="s">
        <v>36</v>
      </c>
      <c r="D148" s="400">
        <v>18</v>
      </c>
      <c r="E148" s="423">
        <f t="shared" si="15"/>
        <v>126</v>
      </c>
      <c r="F148" s="424"/>
      <c r="G148" s="425">
        <f t="shared" ca="1" si="17"/>
        <v>46308</v>
      </c>
      <c r="H148" s="426">
        <v>2</v>
      </c>
      <c r="I148" s="427" t="str">
        <f>VLOOKUP(H148,Secteurs!$A$2:$C$4,3)</f>
        <v>Félix OVOURA</v>
      </c>
      <c r="J148" s="464"/>
      <c r="K148" s="465">
        <v>0.5</v>
      </c>
      <c r="L148" s="465">
        <v>0.5</v>
      </c>
      <c r="M148" s="465"/>
      <c r="N148" s="465"/>
      <c r="O148" s="466"/>
      <c r="P148" s="433">
        <f t="shared" si="19"/>
        <v>0</v>
      </c>
      <c r="Q148" s="434">
        <f t="shared" si="19"/>
        <v>63</v>
      </c>
      <c r="R148" s="434">
        <f t="shared" si="19"/>
        <v>63</v>
      </c>
      <c r="S148" s="434">
        <f t="shared" si="19"/>
        <v>0</v>
      </c>
      <c r="T148" s="434">
        <f t="shared" si="19"/>
        <v>0</v>
      </c>
      <c r="U148" s="435">
        <f t="shared" si="19"/>
        <v>0</v>
      </c>
      <c r="V148" s="436">
        <f t="shared" si="18"/>
        <v>126</v>
      </c>
      <c r="W148" s="437"/>
      <c r="X148" s="453">
        <f t="shared" si="16"/>
        <v>0</v>
      </c>
      <c r="Y148" s="107"/>
      <c r="Z148" s="107"/>
      <c r="AA148" s="107"/>
      <c r="AB148" s="107"/>
      <c r="AC148" s="107"/>
      <c r="AD148" s="107"/>
      <c r="AE148" s="107"/>
      <c r="AF148" s="107"/>
      <c r="AG148" s="107"/>
    </row>
    <row r="149" spans="1:33" ht="16.899999999999999" customHeight="1">
      <c r="A149" s="422">
        <f t="shared" si="20"/>
        <v>1</v>
      </c>
      <c r="B149" s="156" t="s">
        <v>253</v>
      </c>
      <c r="C149" s="144" t="s">
        <v>36</v>
      </c>
      <c r="D149" s="400">
        <v>20</v>
      </c>
      <c r="E149" s="423">
        <f t="shared" ref="E149:E160" si="21">D149*7</f>
        <v>140</v>
      </c>
      <c r="F149" s="424"/>
      <c r="G149" s="425">
        <f t="shared" ca="1" si="17"/>
        <v>46308</v>
      </c>
      <c r="H149" s="426">
        <v>1</v>
      </c>
      <c r="I149" s="427" t="str">
        <f>VLOOKUP(H149,Secteurs!$A$2:$C$4,3)</f>
        <v>Alexis MABOUNDA</v>
      </c>
      <c r="J149" s="464"/>
      <c r="K149" s="465"/>
      <c r="L149" s="465"/>
      <c r="M149" s="465"/>
      <c r="N149" s="465">
        <v>0.5</v>
      </c>
      <c r="O149" s="466">
        <v>0.5</v>
      </c>
      <c r="P149" s="433">
        <f t="shared" si="19"/>
        <v>0</v>
      </c>
      <c r="Q149" s="434">
        <f t="shared" si="19"/>
        <v>0</v>
      </c>
      <c r="R149" s="434">
        <f t="shared" si="19"/>
        <v>0</v>
      </c>
      <c r="S149" s="434">
        <f t="shared" si="19"/>
        <v>0</v>
      </c>
      <c r="T149" s="434">
        <f t="shared" si="19"/>
        <v>70</v>
      </c>
      <c r="U149" s="435">
        <f t="shared" si="19"/>
        <v>70</v>
      </c>
      <c r="V149" s="436">
        <f t="shared" si="18"/>
        <v>140</v>
      </c>
      <c r="W149" s="437"/>
      <c r="X149" s="453">
        <f t="shared" ref="X149:X160" si="22">+V149-E149</f>
        <v>0</v>
      </c>
      <c r="Y149" s="107"/>
      <c r="Z149" s="107"/>
      <c r="AA149" s="107"/>
      <c r="AB149" s="107"/>
      <c r="AC149" s="107"/>
      <c r="AD149" s="107"/>
      <c r="AE149" s="107"/>
      <c r="AF149" s="107"/>
      <c r="AG149" s="107"/>
    </row>
    <row r="150" spans="1:33" ht="16.899999999999999" customHeight="1">
      <c r="A150" s="422">
        <f t="shared" si="20"/>
        <v>1</v>
      </c>
      <c r="B150" s="156" t="s">
        <v>255</v>
      </c>
      <c r="C150" s="144" t="s">
        <v>36</v>
      </c>
      <c r="D150" s="400">
        <v>16</v>
      </c>
      <c r="E150" s="423">
        <f t="shared" si="21"/>
        <v>112</v>
      </c>
      <c r="F150" s="424"/>
      <c r="G150" s="425">
        <f t="shared" ref="G150:G160" ca="1" si="23">+IF(A150=1,(+TODAY())-F150,"Sans objet")</f>
        <v>46308</v>
      </c>
      <c r="H150" s="426">
        <v>2</v>
      </c>
      <c r="I150" s="427" t="str">
        <f>VLOOKUP(H150,Secteurs!$A$2:$C$4,3)</f>
        <v>Félix OVOURA</v>
      </c>
      <c r="J150" s="464"/>
      <c r="K150" s="465"/>
      <c r="L150" s="465">
        <v>0.5</v>
      </c>
      <c r="M150" s="465"/>
      <c r="N150" s="465">
        <v>0.5</v>
      </c>
      <c r="O150" s="466"/>
      <c r="P150" s="433">
        <f t="shared" si="19"/>
        <v>0</v>
      </c>
      <c r="Q150" s="434">
        <f t="shared" si="19"/>
        <v>0</v>
      </c>
      <c r="R150" s="434">
        <f t="shared" si="19"/>
        <v>56</v>
      </c>
      <c r="S150" s="434">
        <f t="shared" si="19"/>
        <v>0</v>
      </c>
      <c r="T150" s="434">
        <f t="shared" si="19"/>
        <v>56</v>
      </c>
      <c r="U150" s="435">
        <f t="shared" si="19"/>
        <v>0</v>
      </c>
      <c r="V150" s="436">
        <f t="shared" si="18"/>
        <v>112</v>
      </c>
      <c r="W150" s="437"/>
      <c r="X150" s="453">
        <f t="shared" si="22"/>
        <v>0</v>
      </c>
      <c r="Y150" s="107"/>
      <c r="Z150" s="107"/>
      <c r="AA150" s="107"/>
      <c r="AB150" s="107"/>
      <c r="AC150" s="107"/>
      <c r="AD150" s="107"/>
      <c r="AE150" s="107"/>
      <c r="AF150" s="107"/>
      <c r="AG150" s="107"/>
    </row>
    <row r="151" spans="1:33" ht="16.899999999999999" customHeight="1">
      <c r="A151" s="422">
        <f t="shared" si="20"/>
        <v>1</v>
      </c>
      <c r="B151" s="156" t="s">
        <v>256</v>
      </c>
      <c r="C151" s="144" t="s">
        <v>36</v>
      </c>
      <c r="D151" s="400">
        <v>22</v>
      </c>
      <c r="E151" s="423">
        <f t="shared" si="21"/>
        <v>154</v>
      </c>
      <c r="F151" s="424"/>
      <c r="G151" s="425">
        <f t="shared" ca="1" si="23"/>
        <v>46308</v>
      </c>
      <c r="H151" s="426">
        <v>3</v>
      </c>
      <c r="I151" s="427" t="str">
        <f>VLOOKUP(H151,Secteurs!$A$2:$C$4,3)</f>
        <v>Armel SOKAMBA</v>
      </c>
      <c r="J151" s="464">
        <v>1</v>
      </c>
      <c r="K151" s="465"/>
      <c r="L151" s="465"/>
      <c r="M151" s="465"/>
      <c r="N151" s="465"/>
      <c r="O151" s="466"/>
      <c r="P151" s="433">
        <f t="shared" si="19"/>
        <v>154</v>
      </c>
      <c r="Q151" s="434">
        <f t="shared" si="19"/>
        <v>0</v>
      </c>
      <c r="R151" s="434">
        <f t="shared" si="19"/>
        <v>0</v>
      </c>
      <c r="S151" s="434">
        <f t="shared" si="19"/>
        <v>0</v>
      </c>
      <c r="T151" s="434">
        <f t="shared" si="19"/>
        <v>0</v>
      </c>
      <c r="U151" s="435">
        <f t="shared" si="19"/>
        <v>0</v>
      </c>
      <c r="V151" s="436">
        <f t="shared" ref="V151:V160" si="24">SUM(P151:U151)</f>
        <v>154</v>
      </c>
      <c r="W151" s="437"/>
      <c r="X151" s="453">
        <f t="shared" si="22"/>
        <v>0</v>
      </c>
      <c r="Y151" s="107"/>
      <c r="Z151" s="107"/>
      <c r="AA151" s="107"/>
      <c r="AB151" s="107"/>
      <c r="AC151" s="107"/>
      <c r="AD151" s="107"/>
      <c r="AE151" s="107"/>
      <c r="AF151" s="107"/>
      <c r="AG151" s="107"/>
    </row>
    <row r="152" spans="1:33" ht="16.899999999999999" customHeight="1">
      <c r="A152" s="422">
        <f t="shared" si="20"/>
        <v>1</v>
      </c>
      <c r="B152" s="156" t="s">
        <v>260</v>
      </c>
      <c r="C152" s="144" t="s">
        <v>36</v>
      </c>
      <c r="D152" s="401">
        <v>4</v>
      </c>
      <c r="E152" s="423">
        <f t="shared" si="21"/>
        <v>28</v>
      </c>
      <c r="F152" s="424"/>
      <c r="G152" s="425">
        <f t="shared" ca="1" si="23"/>
        <v>46308</v>
      </c>
      <c r="H152" s="443">
        <v>3</v>
      </c>
      <c r="I152" s="444" t="str">
        <f>VLOOKUP(H152,Secteurs!$A$2:$C$4,3)</f>
        <v>Armel SOKAMBA</v>
      </c>
      <c r="J152" s="464"/>
      <c r="K152" s="465"/>
      <c r="L152" s="465">
        <v>0.75</v>
      </c>
      <c r="M152" s="465"/>
      <c r="N152" s="465">
        <v>0.25</v>
      </c>
      <c r="O152" s="466"/>
      <c r="P152" s="433">
        <f t="shared" si="19"/>
        <v>0</v>
      </c>
      <c r="Q152" s="434">
        <f t="shared" si="19"/>
        <v>0</v>
      </c>
      <c r="R152" s="434">
        <f t="shared" si="19"/>
        <v>21</v>
      </c>
      <c r="S152" s="434">
        <f t="shared" si="19"/>
        <v>0</v>
      </c>
      <c r="T152" s="434">
        <f t="shared" si="19"/>
        <v>7</v>
      </c>
      <c r="U152" s="435">
        <f t="shared" si="19"/>
        <v>0</v>
      </c>
      <c r="V152" s="436">
        <f t="shared" si="24"/>
        <v>28</v>
      </c>
      <c r="W152" s="437"/>
      <c r="X152" s="453">
        <f t="shared" si="22"/>
        <v>0</v>
      </c>
      <c r="Y152" s="107"/>
      <c r="Z152" s="906"/>
      <c r="AA152" s="906"/>
      <c r="AB152" s="107"/>
      <c r="AC152" s="107"/>
      <c r="AD152" s="107"/>
      <c r="AE152" s="107"/>
      <c r="AF152" s="107"/>
      <c r="AG152" s="107"/>
    </row>
    <row r="153" spans="1:33" ht="16.899999999999999" customHeight="1">
      <c r="A153" s="422">
        <f t="shared" si="20"/>
        <v>1</v>
      </c>
      <c r="B153" s="156" t="s">
        <v>261</v>
      </c>
      <c r="C153" s="144" t="s">
        <v>36</v>
      </c>
      <c r="D153" s="401">
        <v>3</v>
      </c>
      <c r="E153" s="423">
        <f t="shared" si="21"/>
        <v>21</v>
      </c>
      <c r="F153" s="424"/>
      <c r="G153" s="425">
        <f t="shared" ca="1" si="23"/>
        <v>46308</v>
      </c>
      <c r="H153" s="426">
        <v>1</v>
      </c>
      <c r="I153" s="427" t="str">
        <f>VLOOKUP(H153,Secteurs!$A$2:$C$4,3)</f>
        <v>Alexis MABOUNDA</v>
      </c>
      <c r="J153" s="464"/>
      <c r="K153" s="465"/>
      <c r="L153" s="465">
        <v>0.75</v>
      </c>
      <c r="M153" s="465"/>
      <c r="N153" s="465">
        <v>0.25</v>
      </c>
      <c r="O153" s="466"/>
      <c r="P153" s="433">
        <f t="shared" si="19"/>
        <v>0</v>
      </c>
      <c r="Q153" s="434">
        <f t="shared" si="19"/>
        <v>0</v>
      </c>
      <c r="R153" s="434">
        <f t="shared" si="19"/>
        <v>15.75</v>
      </c>
      <c r="S153" s="434">
        <f t="shared" si="19"/>
        <v>0</v>
      </c>
      <c r="T153" s="434">
        <f t="shared" si="19"/>
        <v>5.25</v>
      </c>
      <c r="U153" s="435">
        <f t="shared" si="19"/>
        <v>0</v>
      </c>
      <c r="V153" s="436">
        <f t="shared" si="24"/>
        <v>21</v>
      </c>
      <c r="W153" s="437"/>
      <c r="X153" s="453">
        <f t="shared" si="22"/>
        <v>0</v>
      </c>
      <c r="Y153" s="107"/>
      <c r="Z153" s="906"/>
      <c r="AA153" s="906"/>
      <c r="AB153" s="107"/>
      <c r="AC153" s="107"/>
      <c r="AD153" s="107"/>
      <c r="AE153" s="107"/>
      <c r="AF153" s="107"/>
      <c r="AG153" s="107"/>
    </row>
    <row r="154" spans="1:33" ht="16.899999999999999" customHeight="1">
      <c r="A154" s="422">
        <f t="shared" si="20"/>
        <v>1</v>
      </c>
      <c r="B154" s="156" t="s">
        <v>263</v>
      </c>
      <c r="C154" s="144" t="s">
        <v>36</v>
      </c>
      <c r="D154" s="401">
        <v>4</v>
      </c>
      <c r="E154" s="423">
        <f t="shared" si="21"/>
        <v>28</v>
      </c>
      <c r="F154" s="424"/>
      <c r="G154" s="425">
        <f t="shared" ca="1" si="23"/>
        <v>46308</v>
      </c>
      <c r="H154" s="426">
        <v>3</v>
      </c>
      <c r="I154" s="427" t="str">
        <f>VLOOKUP(H154,Secteurs!$A$2:$C$4,3)</f>
        <v>Armel SOKAMBA</v>
      </c>
      <c r="J154" s="464"/>
      <c r="K154" s="465">
        <v>1</v>
      </c>
      <c r="L154" s="465"/>
      <c r="M154" s="465"/>
      <c r="N154" s="465"/>
      <c r="O154" s="466"/>
      <c r="P154" s="433">
        <f t="shared" si="19"/>
        <v>0</v>
      </c>
      <c r="Q154" s="434">
        <f t="shared" si="19"/>
        <v>28</v>
      </c>
      <c r="R154" s="434">
        <f t="shared" si="19"/>
        <v>0</v>
      </c>
      <c r="S154" s="434">
        <f t="shared" si="19"/>
        <v>0</v>
      </c>
      <c r="T154" s="434">
        <f t="shared" si="19"/>
        <v>0</v>
      </c>
      <c r="U154" s="435">
        <f t="shared" si="19"/>
        <v>0</v>
      </c>
      <c r="V154" s="436">
        <f t="shared" si="24"/>
        <v>28</v>
      </c>
      <c r="W154" s="437"/>
      <c r="X154" s="453">
        <f t="shared" si="22"/>
        <v>0</v>
      </c>
      <c r="Y154" s="107"/>
      <c r="Z154" s="906"/>
      <c r="AA154" s="906"/>
      <c r="AB154" s="107"/>
      <c r="AC154" s="107"/>
      <c r="AD154" s="107"/>
      <c r="AE154" s="107"/>
      <c r="AF154" s="107"/>
      <c r="AG154" s="107"/>
    </row>
    <row r="155" spans="1:33" ht="16.899999999999999" customHeight="1">
      <c r="A155" s="422">
        <f t="shared" si="20"/>
        <v>1</v>
      </c>
      <c r="B155" s="156" t="s">
        <v>316</v>
      </c>
      <c r="C155" s="144" t="s">
        <v>36</v>
      </c>
      <c r="D155" s="401">
        <v>4</v>
      </c>
      <c r="E155" s="423">
        <f t="shared" si="21"/>
        <v>28</v>
      </c>
      <c r="F155" s="424"/>
      <c r="G155" s="425">
        <f t="shared" ca="1" si="23"/>
        <v>46308</v>
      </c>
      <c r="H155" s="426">
        <v>1</v>
      </c>
      <c r="I155" s="427" t="str">
        <f>VLOOKUP(H155,Secteurs!$A$2:$C$4,3)</f>
        <v>Alexis MABOUNDA</v>
      </c>
      <c r="J155" s="464"/>
      <c r="K155" s="465"/>
      <c r="L155" s="465">
        <v>0.5</v>
      </c>
      <c r="M155" s="465"/>
      <c r="N155" s="465"/>
      <c r="O155" s="466">
        <v>0.5</v>
      </c>
      <c r="P155" s="433">
        <f t="shared" si="19"/>
        <v>0</v>
      </c>
      <c r="Q155" s="434">
        <f t="shared" si="19"/>
        <v>0</v>
      </c>
      <c r="R155" s="434">
        <f t="shared" si="19"/>
        <v>14</v>
      </c>
      <c r="S155" s="434">
        <f t="shared" si="19"/>
        <v>0</v>
      </c>
      <c r="T155" s="434">
        <f t="shared" si="19"/>
        <v>0</v>
      </c>
      <c r="U155" s="435">
        <f t="shared" si="19"/>
        <v>14</v>
      </c>
      <c r="V155" s="436">
        <f t="shared" si="24"/>
        <v>28</v>
      </c>
      <c r="W155" s="437"/>
      <c r="X155" s="453">
        <f t="shared" si="22"/>
        <v>0</v>
      </c>
      <c r="Y155" s="107"/>
      <c r="Z155" s="326"/>
      <c r="AA155" s="326"/>
      <c r="AB155" s="107"/>
      <c r="AC155" s="107"/>
      <c r="AD155" s="107"/>
      <c r="AE155" s="107"/>
      <c r="AF155" s="107"/>
      <c r="AG155" s="107"/>
    </row>
    <row r="156" spans="1:33" ht="16.899999999999999" customHeight="1">
      <c r="A156" s="422">
        <f t="shared" si="20"/>
        <v>0</v>
      </c>
      <c r="B156" s="445"/>
      <c r="C156" s="442"/>
      <c r="D156" s="400"/>
      <c r="E156" s="423">
        <f t="shared" si="21"/>
        <v>0</v>
      </c>
      <c r="F156" s="424"/>
      <c r="G156" s="425" t="str">
        <f t="shared" ca="1" si="23"/>
        <v>Sans objet</v>
      </c>
      <c r="H156" s="426"/>
      <c r="I156" s="427" t="e">
        <f>VLOOKUP(H156,Secteurs!$A$2:$C$4,3)</f>
        <v>#N/A</v>
      </c>
      <c r="J156" s="464"/>
      <c r="K156" s="465"/>
      <c r="L156" s="465">
        <v>0.5</v>
      </c>
      <c r="M156" s="465"/>
      <c r="N156" s="465">
        <v>0.5</v>
      </c>
      <c r="O156" s="466"/>
      <c r="P156" s="433">
        <f t="shared" si="19"/>
        <v>0</v>
      </c>
      <c r="Q156" s="434">
        <f t="shared" si="19"/>
        <v>0</v>
      </c>
      <c r="R156" s="434">
        <f t="shared" si="19"/>
        <v>0</v>
      </c>
      <c r="S156" s="434">
        <f t="shared" si="19"/>
        <v>0</v>
      </c>
      <c r="T156" s="434">
        <f t="shared" si="19"/>
        <v>0</v>
      </c>
      <c r="U156" s="435">
        <f t="shared" si="19"/>
        <v>0</v>
      </c>
      <c r="V156" s="436">
        <f t="shared" si="24"/>
        <v>0</v>
      </c>
      <c r="W156" s="437"/>
      <c r="X156" s="453">
        <f t="shared" si="22"/>
        <v>0</v>
      </c>
      <c r="Y156" s="86"/>
      <c r="Z156" s="107"/>
      <c r="AA156" s="107"/>
      <c r="AB156" s="107"/>
      <c r="AC156" s="107"/>
      <c r="AD156" s="107"/>
      <c r="AE156" s="107"/>
      <c r="AF156" s="107"/>
      <c r="AG156" s="107"/>
    </row>
    <row r="157" spans="1:33" ht="16.899999999999999" customHeight="1">
      <c r="A157" s="422">
        <f t="shared" si="20"/>
        <v>0</v>
      </c>
      <c r="B157" s="445"/>
      <c r="C157" s="442"/>
      <c r="D157" s="446"/>
      <c r="E157" s="423">
        <f t="shared" si="21"/>
        <v>0</v>
      </c>
      <c r="F157" s="424"/>
      <c r="G157" s="425" t="str">
        <f t="shared" ca="1" si="23"/>
        <v>Sans objet</v>
      </c>
      <c r="H157" s="426"/>
      <c r="I157" s="427" t="e">
        <f>VLOOKUP(H157,Secteurs!$A$2:$C$4,3)</f>
        <v>#N/A</v>
      </c>
      <c r="J157" s="464"/>
      <c r="K157" s="465"/>
      <c r="L157" s="465"/>
      <c r="M157" s="465"/>
      <c r="N157" s="465"/>
      <c r="O157" s="466"/>
      <c r="P157" s="433">
        <f t="shared" si="19"/>
        <v>0</v>
      </c>
      <c r="Q157" s="434">
        <f t="shared" si="19"/>
        <v>0</v>
      </c>
      <c r="R157" s="434">
        <f t="shared" si="19"/>
        <v>0</v>
      </c>
      <c r="S157" s="434">
        <f t="shared" si="19"/>
        <v>0</v>
      </c>
      <c r="T157" s="434">
        <f t="shared" si="19"/>
        <v>0</v>
      </c>
      <c r="U157" s="435">
        <f t="shared" ref="S157:U160" si="25">+$E157*O157</f>
        <v>0</v>
      </c>
      <c r="V157" s="436">
        <f t="shared" si="24"/>
        <v>0</v>
      </c>
      <c r="W157" s="437"/>
      <c r="X157" s="453">
        <f t="shared" si="22"/>
        <v>0</v>
      </c>
      <c r="Y157" s="86"/>
      <c r="Z157" s="86"/>
      <c r="AA157" s="107"/>
      <c r="AB157" s="107"/>
      <c r="AC157" s="107"/>
      <c r="AD157" s="107"/>
      <c r="AE157" s="107"/>
      <c r="AF157" s="107"/>
      <c r="AG157" s="107"/>
    </row>
    <row r="158" spans="1:33" ht="16.899999999999999" customHeight="1">
      <c r="A158" s="422">
        <f t="shared" si="20"/>
        <v>0</v>
      </c>
      <c r="B158" s="445"/>
      <c r="C158" s="442"/>
      <c r="D158" s="446"/>
      <c r="E158" s="423">
        <f t="shared" si="21"/>
        <v>0</v>
      </c>
      <c r="F158" s="424"/>
      <c r="G158" s="425" t="str">
        <f t="shared" ca="1" si="23"/>
        <v>Sans objet</v>
      </c>
      <c r="H158" s="426"/>
      <c r="I158" s="427" t="e">
        <f>VLOOKUP(H158,Secteurs!$A$2:$C$4,3)</f>
        <v>#N/A</v>
      </c>
      <c r="J158" s="447"/>
      <c r="K158" s="448"/>
      <c r="L158" s="448"/>
      <c r="M158" s="448"/>
      <c r="N158" s="448"/>
      <c r="O158" s="449"/>
      <c r="P158" s="433">
        <f t="shared" ref="P158:R160" si="26">+$E158*J158</f>
        <v>0</v>
      </c>
      <c r="Q158" s="434">
        <f t="shared" si="26"/>
        <v>0</v>
      </c>
      <c r="R158" s="434">
        <f t="shared" si="26"/>
        <v>0</v>
      </c>
      <c r="S158" s="434">
        <f t="shared" si="25"/>
        <v>0</v>
      </c>
      <c r="T158" s="434">
        <f t="shared" si="25"/>
        <v>0</v>
      </c>
      <c r="U158" s="435">
        <f t="shared" si="25"/>
        <v>0</v>
      </c>
      <c r="V158" s="436">
        <f t="shared" si="24"/>
        <v>0</v>
      </c>
      <c r="W158" s="437"/>
      <c r="X158" s="453">
        <f t="shared" si="22"/>
        <v>0</v>
      </c>
      <c r="Y158" s="86"/>
      <c r="Z158" s="86"/>
      <c r="AA158" s="107"/>
      <c r="AB158" s="107"/>
      <c r="AC158" s="107"/>
      <c r="AD158" s="107"/>
      <c r="AE158" s="107"/>
      <c r="AF158" s="107"/>
      <c r="AG158" s="107"/>
    </row>
    <row r="159" spans="1:33" ht="16.899999999999999" customHeight="1">
      <c r="A159" s="422">
        <f t="shared" si="20"/>
        <v>0</v>
      </c>
      <c r="B159" s="445"/>
      <c r="C159" s="442"/>
      <c r="D159" s="446"/>
      <c r="E159" s="423">
        <f t="shared" si="21"/>
        <v>0</v>
      </c>
      <c r="F159" s="424"/>
      <c r="G159" s="425" t="str">
        <f t="shared" ca="1" si="23"/>
        <v>Sans objet</v>
      </c>
      <c r="H159" s="426"/>
      <c r="I159" s="427" t="e">
        <f>VLOOKUP(H159,Secteurs!$A$2:$C$4,3)</f>
        <v>#N/A</v>
      </c>
      <c r="J159" s="447"/>
      <c r="K159" s="448"/>
      <c r="L159" s="448"/>
      <c r="M159" s="448"/>
      <c r="N159" s="448"/>
      <c r="O159" s="449"/>
      <c r="P159" s="433">
        <f t="shared" si="26"/>
        <v>0</v>
      </c>
      <c r="Q159" s="450">
        <f t="shared" si="26"/>
        <v>0</v>
      </c>
      <c r="R159" s="450">
        <f t="shared" si="26"/>
        <v>0</v>
      </c>
      <c r="S159" s="450">
        <f t="shared" si="25"/>
        <v>0</v>
      </c>
      <c r="T159" s="450">
        <f t="shared" si="25"/>
        <v>0</v>
      </c>
      <c r="U159" s="451">
        <f t="shared" si="25"/>
        <v>0</v>
      </c>
      <c r="V159" s="436">
        <f t="shared" si="24"/>
        <v>0</v>
      </c>
      <c r="W159" s="437"/>
      <c r="X159" s="453">
        <f t="shared" si="22"/>
        <v>0</v>
      </c>
      <c r="Y159" s="86"/>
      <c r="Z159" s="86"/>
      <c r="AA159" s="107"/>
      <c r="AB159" s="107"/>
      <c r="AC159" s="107"/>
      <c r="AD159" s="107"/>
      <c r="AE159" s="107"/>
      <c r="AF159" s="107"/>
      <c r="AG159" s="107"/>
    </row>
    <row r="160" spans="1:33" ht="16.899999999999999" customHeight="1">
      <c r="A160" s="422">
        <f t="shared" si="20"/>
        <v>0</v>
      </c>
      <c r="B160" s="445"/>
      <c r="C160" s="442"/>
      <c r="D160" s="446"/>
      <c r="E160" s="423">
        <f t="shared" si="21"/>
        <v>0</v>
      </c>
      <c r="F160" s="424"/>
      <c r="G160" s="425" t="str">
        <f t="shared" ca="1" si="23"/>
        <v>Sans objet</v>
      </c>
      <c r="H160" s="426"/>
      <c r="I160" s="427" t="e">
        <f>VLOOKUP(H160,Secteurs!$A$2:$C$4,3)</f>
        <v>#N/A</v>
      </c>
      <c r="J160" s="447"/>
      <c r="K160" s="448"/>
      <c r="L160" s="448"/>
      <c r="M160" s="448"/>
      <c r="N160" s="448"/>
      <c r="O160" s="449"/>
      <c r="P160" s="433"/>
      <c r="Q160" s="450">
        <f t="shared" si="26"/>
        <v>0</v>
      </c>
      <c r="R160" s="450"/>
      <c r="S160" s="450">
        <f t="shared" si="25"/>
        <v>0</v>
      </c>
      <c r="T160" s="450">
        <f t="shared" si="25"/>
        <v>0</v>
      </c>
      <c r="U160" s="451">
        <f t="shared" si="25"/>
        <v>0</v>
      </c>
      <c r="V160" s="436">
        <f t="shared" si="24"/>
        <v>0</v>
      </c>
      <c r="W160" s="437"/>
      <c r="X160" s="453">
        <f t="shared" si="22"/>
        <v>0</v>
      </c>
      <c r="Y160" s="86"/>
      <c r="Z160" s="86"/>
      <c r="AA160" s="107"/>
      <c r="AB160" s="107"/>
      <c r="AC160" s="107"/>
      <c r="AD160" s="107"/>
      <c r="AE160" s="107"/>
      <c r="AF160" s="107"/>
      <c r="AG160" s="107"/>
    </row>
    <row r="161" spans="1:34" ht="16.899999999999999" customHeight="1">
      <c r="A161" s="327"/>
      <c r="B161" s="328"/>
      <c r="C161" s="402"/>
      <c r="D161" s="329"/>
      <c r="E161" s="330"/>
      <c r="F161" s="331"/>
      <c r="G161" s="331"/>
      <c r="H161" s="332"/>
      <c r="I161" s="332"/>
      <c r="J161" s="333"/>
      <c r="K161" s="334"/>
      <c r="L161" s="334"/>
      <c r="M161" s="334"/>
      <c r="N161" s="334"/>
      <c r="O161" s="335"/>
      <c r="P161" s="336"/>
      <c r="Q161" s="337"/>
      <c r="R161" s="337"/>
      <c r="S161" s="337"/>
      <c r="T161" s="337"/>
      <c r="U161" s="338"/>
      <c r="V161" s="339"/>
      <c r="W161" s="340"/>
      <c r="X161" s="307"/>
      <c r="Y161" s="86"/>
      <c r="Z161" s="86"/>
      <c r="AA161" s="107"/>
      <c r="AB161" s="107"/>
      <c r="AC161" s="107"/>
      <c r="AD161" s="107"/>
      <c r="AE161" s="107"/>
      <c r="AF161" s="107"/>
      <c r="AG161" s="107"/>
    </row>
    <row r="162" spans="1:34" ht="18.75">
      <c r="A162" s="341">
        <f>SUBTOTAL(9,A21:A161)</f>
        <v>135</v>
      </c>
      <c r="B162" s="341"/>
      <c r="C162" s="404"/>
      <c r="D162" s="342">
        <f>SUBTOTAL(9,D21:D161)</f>
        <v>2930</v>
      </c>
      <c r="E162" s="456">
        <f>SUBTOTAL(9,E21:E161)</f>
        <v>20510</v>
      </c>
      <c r="F162" s="343"/>
      <c r="G162" s="344">
        <f ca="1">(SUBTOTAL(9,G21:G161))/A162</f>
        <v>46308</v>
      </c>
      <c r="H162" s="345"/>
      <c r="I162" s="345"/>
      <c r="J162" s="346">
        <f>(SUBTOTAL(9,J21:J161))/O$172</f>
        <v>0.56578947368421051</v>
      </c>
      <c r="K162" s="347">
        <f>(SUBTOTAL(9,K21:K161))/P$172</f>
        <v>0.47727272727272729</v>
      </c>
      <c r="L162" s="347">
        <f>(SUBTOTAL(9,L21:L161))/R$172</f>
        <v>0.43421052631578949</v>
      </c>
      <c r="M162" s="347">
        <f>(SUBTOTAL(9,M21:M161))/S$172</f>
        <v>0.40540540540540543</v>
      </c>
      <c r="N162" s="347">
        <f>(SUBTOTAL(9,N21:N161))/T$172</f>
        <v>0.52027027027027029</v>
      </c>
      <c r="O162" s="348">
        <f>(SUBTOTAL(9,O21:O161))/U$172</f>
        <v>0.46078431372549017</v>
      </c>
      <c r="P162" s="457">
        <f t="shared" ref="P162:V162" si="27">SUBTOTAL(9,P21:P161)</f>
        <v>7514.5</v>
      </c>
      <c r="Q162" s="457">
        <f t="shared" si="27"/>
        <v>1228.5</v>
      </c>
      <c r="R162" s="457">
        <f t="shared" si="27"/>
        <v>3011.75</v>
      </c>
      <c r="S162" s="457">
        <f t="shared" si="27"/>
        <v>2376.5</v>
      </c>
      <c r="T162" s="457">
        <f t="shared" si="27"/>
        <v>2665.25</v>
      </c>
      <c r="U162" s="457">
        <f t="shared" si="27"/>
        <v>3713.5</v>
      </c>
      <c r="V162" s="455">
        <f t="shared" si="27"/>
        <v>20510</v>
      </c>
      <c r="W162" s="342"/>
      <c r="X162" s="349"/>
      <c r="Y162" s="86"/>
      <c r="Z162" s="86"/>
      <c r="AA162" s="107"/>
      <c r="AB162" s="107"/>
      <c r="AC162" s="107"/>
      <c r="AD162" s="107"/>
      <c r="AE162" s="107"/>
      <c r="AF162" s="107"/>
      <c r="AG162" s="107"/>
    </row>
    <row r="163" spans="1:34" ht="23.25">
      <c r="A163" s="107"/>
      <c r="B163" s="350"/>
      <c r="C163" s="405"/>
      <c r="D163" s="107"/>
      <c r="E163" s="107"/>
      <c r="F163" s="107"/>
      <c r="G163" s="107"/>
      <c r="H163" s="107"/>
      <c r="I163" s="107"/>
      <c r="J163" s="321"/>
      <c r="K163" s="321"/>
      <c r="L163" s="321"/>
      <c r="M163" s="321"/>
      <c r="O163" s="321"/>
      <c r="P163" s="460">
        <f>P162/E162</f>
        <v>0.36638225255972695</v>
      </c>
      <c r="Q163" s="460">
        <f>Q162/E162</f>
        <v>5.9897610921501705E-2</v>
      </c>
      <c r="R163" s="460">
        <f>R162/E162</f>
        <v>0.14684300341296927</v>
      </c>
      <c r="S163" s="460">
        <f>S162/E162</f>
        <v>0.1158703071672355</v>
      </c>
      <c r="T163" s="460">
        <f>T162/E162</f>
        <v>0.12994880546075085</v>
      </c>
      <c r="U163" s="460">
        <f>U162/E162</f>
        <v>0.18105802047781569</v>
      </c>
      <c r="V163" s="321"/>
      <c r="W163" s="321"/>
      <c r="X163" s="351"/>
      <c r="Y163" s="349"/>
      <c r="Z163" s="86"/>
      <c r="AA163" s="107"/>
      <c r="AB163" s="107"/>
      <c r="AC163" s="107"/>
      <c r="AD163" s="107"/>
      <c r="AE163" s="107"/>
      <c r="AF163" s="107"/>
      <c r="AG163" s="107"/>
    </row>
    <row r="164" spans="1:34" ht="23.25">
      <c r="A164" s="107"/>
      <c r="B164" s="350"/>
      <c r="C164" s="405"/>
      <c r="D164" s="107"/>
      <c r="E164" s="107"/>
      <c r="F164" s="107"/>
      <c r="G164" s="107"/>
      <c r="H164" s="107"/>
      <c r="I164" s="107"/>
      <c r="J164" s="321"/>
      <c r="K164" s="321"/>
      <c r="L164" s="321"/>
      <c r="M164" s="321"/>
      <c r="O164" s="321"/>
      <c r="P164" s="460"/>
      <c r="Q164" s="460"/>
      <c r="R164" s="460"/>
      <c r="S164" s="460"/>
      <c r="T164" s="460"/>
      <c r="U164" s="460"/>
      <c r="V164" s="321"/>
      <c r="W164" s="321"/>
      <c r="X164" s="351"/>
      <c r="Y164" s="349"/>
      <c r="Z164" s="86"/>
      <c r="AA164" s="107"/>
      <c r="AB164" s="107"/>
      <c r="AC164" s="107"/>
      <c r="AD164" s="107"/>
      <c r="AE164" s="107"/>
      <c r="AF164" s="107"/>
      <c r="AG164" s="107"/>
    </row>
    <row r="165" spans="1:34" ht="21">
      <c r="A165" s="352" t="s">
        <v>267</v>
      </c>
      <c r="B165" s="353" t="s">
        <v>268</v>
      </c>
      <c r="C165" s="406"/>
      <c r="D165" s="353" t="s">
        <v>269</v>
      </c>
      <c r="E165" s="87"/>
      <c r="F165" s="87"/>
      <c r="G165" s="87"/>
      <c r="H165" s="87"/>
      <c r="I165" s="87"/>
      <c r="N165" s="354" t="s">
        <v>270</v>
      </c>
      <c r="O165" s="355" t="s">
        <v>284</v>
      </c>
      <c r="P165" s="356" t="s">
        <v>271</v>
      </c>
      <c r="Q165" s="87" t="s">
        <v>24</v>
      </c>
      <c r="R165" s="87" t="s">
        <v>26</v>
      </c>
      <c r="S165" s="87" t="s">
        <v>27</v>
      </c>
      <c r="T165" s="357" t="s">
        <v>28</v>
      </c>
      <c r="U165" s="357" t="s">
        <v>29</v>
      </c>
      <c r="X165" s="358"/>
      <c r="Y165" s="107"/>
      <c r="Z165" s="86"/>
      <c r="AA165" s="107"/>
      <c r="AB165" s="107"/>
      <c r="AC165" s="107"/>
      <c r="AD165" s="107"/>
      <c r="AE165" s="107"/>
      <c r="AF165" s="107"/>
      <c r="AG165" s="107"/>
    </row>
    <row r="166" spans="1:34" ht="21">
      <c r="A166" s="359" t="s">
        <v>282</v>
      </c>
      <c r="B166" s="360">
        <f>+P162</f>
        <v>7514.5</v>
      </c>
      <c r="C166" s="407"/>
      <c r="D166" s="361">
        <f>B166/$E$162</f>
        <v>0.36638225255972695</v>
      </c>
      <c r="E166" s="107"/>
      <c r="F166" s="107"/>
      <c r="G166" s="107"/>
      <c r="H166" s="107"/>
      <c r="I166" s="107"/>
      <c r="N166" s="362">
        <v>0.25</v>
      </c>
      <c r="O166" s="363">
        <f t="shared" ref="O166:P169" si="28">+SUMIF(J$21:J$161,$N166,$A$21:$A$161)</f>
        <v>2</v>
      </c>
      <c r="P166" s="364">
        <f t="shared" si="28"/>
        <v>10</v>
      </c>
      <c r="Q166" s="365">
        <f>+O166+P166</f>
        <v>12</v>
      </c>
      <c r="R166" s="365">
        <f t="shared" ref="R166:U169" si="29">+SUMIF(L$21:L$161,$N166,$A$21:$A$161)</f>
        <v>23</v>
      </c>
      <c r="S166" s="365">
        <f t="shared" si="29"/>
        <v>20</v>
      </c>
      <c r="T166" s="365">
        <f t="shared" si="29"/>
        <v>13</v>
      </c>
      <c r="U166" s="365">
        <f t="shared" si="29"/>
        <v>16</v>
      </c>
      <c r="V166" s="366"/>
      <c r="X166" s="367"/>
      <c r="Y166" s="358"/>
      <c r="Z166" s="87"/>
      <c r="AA166" s="87"/>
      <c r="AB166" s="87"/>
      <c r="AC166" s="87"/>
      <c r="AD166" s="87"/>
      <c r="AE166" s="87"/>
      <c r="AF166" s="87"/>
      <c r="AG166" s="87"/>
    </row>
    <row r="167" spans="1:34" ht="18.75">
      <c r="A167" s="368" t="s">
        <v>271</v>
      </c>
      <c r="B167" s="369">
        <f>+Q162</f>
        <v>1228.5</v>
      </c>
      <c r="C167" s="408"/>
      <c r="D167" s="370">
        <f t="shared" ref="D167" si="30">B167/$E$162</f>
        <v>5.9897610921501705E-2</v>
      </c>
      <c r="E167" s="107"/>
      <c r="F167" s="107"/>
      <c r="G167" s="107"/>
      <c r="H167" s="107"/>
      <c r="I167" s="107"/>
      <c r="N167" s="362">
        <v>0.5</v>
      </c>
      <c r="O167" s="363">
        <f t="shared" si="28"/>
        <v>61</v>
      </c>
      <c r="P167" s="364">
        <f t="shared" si="28"/>
        <v>8</v>
      </c>
      <c r="Q167" s="365">
        <f t="shared" ref="Q167:Q169" si="31">+O167+P167</f>
        <v>69</v>
      </c>
      <c r="R167" s="365">
        <f t="shared" si="29"/>
        <v>30</v>
      </c>
      <c r="S167" s="365">
        <f t="shared" si="29"/>
        <v>14</v>
      </c>
      <c r="T167" s="365">
        <f t="shared" si="29"/>
        <v>17</v>
      </c>
      <c r="U167" s="365">
        <f t="shared" si="29"/>
        <v>31</v>
      </c>
      <c r="V167" s="366"/>
      <c r="X167" s="371"/>
      <c r="Y167" s="367"/>
      <c r="Z167" s="107"/>
      <c r="AA167" s="107"/>
      <c r="AB167" s="107"/>
      <c r="AC167" s="107"/>
      <c r="AD167" s="107"/>
      <c r="AE167" s="107"/>
      <c r="AF167" s="107"/>
      <c r="AG167" s="107"/>
      <c r="AH167" s="107"/>
    </row>
    <row r="168" spans="1:34" ht="21">
      <c r="A168" s="324" t="s">
        <v>24</v>
      </c>
      <c r="B168" s="372">
        <f>B166+B167</f>
        <v>8743</v>
      </c>
      <c r="C168" s="409"/>
      <c r="D168" s="373">
        <f>B168/$E$162</f>
        <v>0.42627986348122865</v>
      </c>
      <c r="E168" s="374">
        <f>+D168-Q173</f>
        <v>2.9983567184932336E-2</v>
      </c>
      <c r="F168" s="374"/>
      <c r="G168" s="374"/>
      <c r="H168" s="375"/>
      <c r="I168" s="375"/>
      <c r="N168" s="362">
        <v>0.75</v>
      </c>
      <c r="O168" s="363">
        <f t="shared" si="28"/>
        <v>4</v>
      </c>
      <c r="P168" s="364">
        <f t="shared" si="28"/>
        <v>0</v>
      </c>
      <c r="Q168" s="365">
        <f t="shared" si="31"/>
        <v>4</v>
      </c>
      <c r="R168" s="365">
        <f t="shared" si="29"/>
        <v>2</v>
      </c>
      <c r="S168" s="365">
        <f t="shared" si="29"/>
        <v>0</v>
      </c>
      <c r="T168" s="365">
        <f t="shared" si="29"/>
        <v>0</v>
      </c>
      <c r="U168" s="365">
        <f t="shared" si="29"/>
        <v>0</v>
      </c>
      <c r="V168" s="366"/>
      <c r="X168" s="367"/>
      <c r="Y168" s="371"/>
      <c r="Z168" s="107"/>
      <c r="AA168" s="94"/>
      <c r="AB168" s="107"/>
      <c r="AC168" s="107"/>
      <c r="AD168" s="107"/>
      <c r="AE168" s="107"/>
      <c r="AF168" s="107"/>
      <c r="AG168" s="94"/>
      <c r="AH168" s="107"/>
    </row>
    <row r="169" spans="1:34" ht="21">
      <c r="A169" s="324" t="s">
        <v>26</v>
      </c>
      <c r="B169" s="372">
        <f>R162</f>
        <v>3011.75</v>
      </c>
      <c r="C169" s="409"/>
      <c r="D169" s="373">
        <f>B169/$E$162</f>
        <v>0.14684300341296927</v>
      </c>
      <c r="E169" s="374">
        <f>+D169-R173</f>
        <v>-3.6490329920364051E-2</v>
      </c>
      <c r="F169" s="374"/>
      <c r="G169" s="374"/>
      <c r="H169" s="375"/>
      <c r="I169" s="375"/>
      <c r="N169" s="362">
        <v>1</v>
      </c>
      <c r="O169" s="363">
        <f t="shared" si="28"/>
        <v>9</v>
      </c>
      <c r="P169" s="364">
        <f t="shared" si="28"/>
        <v>4</v>
      </c>
      <c r="Q169" s="365">
        <f t="shared" si="31"/>
        <v>13</v>
      </c>
      <c r="R169" s="365">
        <f t="shared" si="29"/>
        <v>2</v>
      </c>
      <c r="S169" s="365">
        <f t="shared" si="29"/>
        <v>3</v>
      </c>
      <c r="T169" s="365">
        <f t="shared" si="29"/>
        <v>7</v>
      </c>
      <c r="U169" s="365">
        <f t="shared" si="29"/>
        <v>4</v>
      </c>
      <c r="V169" s="366"/>
      <c r="X169" s="289"/>
      <c r="Y169" s="367"/>
      <c r="Z169" s="107"/>
      <c r="AA169" s="107"/>
      <c r="AB169" s="107"/>
      <c r="AC169" s="107"/>
      <c r="AD169" s="107"/>
      <c r="AE169" s="107"/>
      <c r="AF169" s="107"/>
      <c r="AG169" s="107"/>
      <c r="AH169" s="107"/>
    </row>
    <row r="170" spans="1:34" ht="21">
      <c r="A170" s="324" t="s">
        <v>27</v>
      </c>
      <c r="B170" s="372">
        <f>S162</f>
        <v>2376.5</v>
      </c>
      <c r="C170" s="409"/>
      <c r="D170" s="373">
        <f>B170/$E$162</f>
        <v>0.1158703071672355</v>
      </c>
      <c r="E170" s="374">
        <f>+D170-S173</f>
        <v>4.7591960561243901E-3</v>
      </c>
      <c r="F170" s="374"/>
      <c r="G170" s="374"/>
      <c r="H170" s="375"/>
      <c r="I170" s="375"/>
      <c r="N170" s="376" t="s">
        <v>320</v>
      </c>
      <c r="O170" s="377">
        <f>+SUMPRODUCT($N$166:$N$169,O166:O169)/O172</f>
        <v>0.56578947368421051</v>
      </c>
      <c r="P170" s="378">
        <f t="shared" ref="P170:S170" si="32">+SUMPRODUCT($N$166:$N$169,P166:P169)/P172</f>
        <v>0.47727272727272729</v>
      </c>
      <c r="Q170" s="379">
        <f t="shared" si="32"/>
        <v>0.54591836734693877</v>
      </c>
      <c r="R170" s="379">
        <f>+SUMPRODUCT($N$166:$N$169,R166:R169)/R172</f>
        <v>0.42543859649122806</v>
      </c>
      <c r="S170" s="379">
        <f t="shared" si="32"/>
        <v>0.40540540540540543</v>
      </c>
      <c r="T170" s="379">
        <f>+SUMPRODUCT($N$166:$N$169,T166:T169)/T172</f>
        <v>0.5067567567567568</v>
      </c>
      <c r="U170" s="379">
        <f>+SUMPRODUCT($N$166:$N$169,U166:U169)/U172</f>
        <v>0.46078431372549017</v>
      </c>
      <c r="V170" s="380"/>
      <c r="X170" s="289"/>
      <c r="Y170" s="367"/>
      <c r="Z170" s="107"/>
      <c r="AA170" s="107"/>
      <c r="AB170" s="107"/>
      <c r="AC170" s="107"/>
      <c r="AD170" s="107"/>
      <c r="AE170" s="107"/>
      <c r="AF170" s="107"/>
      <c r="AG170" s="107"/>
      <c r="AH170" s="107"/>
    </row>
    <row r="171" spans="1:34" ht="18.75">
      <c r="A171" s="324" t="s">
        <v>28</v>
      </c>
      <c r="B171" s="381">
        <f>T162</f>
        <v>2665.25</v>
      </c>
      <c r="C171" s="410"/>
      <c r="D171" s="373">
        <f>B171/$E$162</f>
        <v>0.12994880546075085</v>
      </c>
      <c r="E171" s="374">
        <f>+D171-T173</f>
        <v>-1.2643787131841749E-2</v>
      </c>
      <c r="F171" s="374"/>
      <c r="G171" s="374"/>
      <c r="H171" s="375"/>
      <c r="I171" s="375"/>
      <c r="N171" s="376"/>
      <c r="O171" s="382">
        <f>+J162</f>
        <v>0.56578947368421051</v>
      </c>
      <c r="P171" s="383">
        <f>+K162</f>
        <v>0.47727272727272729</v>
      </c>
      <c r="Q171" s="384">
        <f>+(O171*O172+P171*P172)/Q172</f>
        <v>0.54591836734693877</v>
      </c>
      <c r="R171" s="384">
        <f>+L162</f>
        <v>0.43421052631578949</v>
      </c>
      <c r="S171" s="384">
        <f>+M162</f>
        <v>0.40540540540540543</v>
      </c>
      <c r="T171" s="384">
        <f>+N162</f>
        <v>0.52027027027027029</v>
      </c>
      <c r="U171" s="384">
        <f>+O162</f>
        <v>0.46078431372549017</v>
      </c>
      <c r="X171" s="289"/>
      <c r="Y171" s="367"/>
      <c r="Z171" s="107"/>
      <c r="AA171" s="107"/>
      <c r="AB171" s="107"/>
      <c r="AC171" s="107"/>
      <c r="AD171" s="107"/>
      <c r="AE171" s="107"/>
      <c r="AF171" s="107"/>
      <c r="AG171" s="107"/>
      <c r="AH171" s="107"/>
    </row>
    <row r="172" spans="1:34" ht="18.75">
      <c r="A172" s="324" t="s">
        <v>29</v>
      </c>
      <c r="B172" s="381">
        <f>U162</f>
        <v>3713.5</v>
      </c>
      <c r="C172" s="410"/>
      <c r="D172" s="373">
        <f>B172/$E$162</f>
        <v>0.18105802047781569</v>
      </c>
      <c r="E172" s="374">
        <f>+D172-U173</f>
        <v>6.9839464037416144E-3</v>
      </c>
      <c r="F172" s="374"/>
      <c r="G172" s="374"/>
      <c r="H172" s="375"/>
      <c r="I172" s="375"/>
      <c r="M172" s="385">
        <f>+A162</f>
        <v>135</v>
      </c>
      <c r="N172" s="386" t="s">
        <v>272</v>
      </c>
      <c r="O172" s="387">
        <f>SUM(O166:O169)</f>
        <v>76</v>
      </c>
      <c r="P172" s="387">
        <f>SUM(P166:P169)</f>
        <v>22</v>
      </c>
      <c r="Q172" s="388">
        <f>SUM(Q166:Q169)</f>
        <v>98</v>
      </c>
      <c r="R172" s="387">
        <f>SUM(R166:R169)</f>
        <v>57</v>
      </c>
      <c r="S172" s="387">
        <f t="shared" ref="S172" si="33">SUM(S166:S169)</f>
        <v>37</v>
      </c>
      <c r="T172" s="387">
        <f>SUM(T166:T169)</f>
        <v>37</v>
      </c>
      <c r="U172" s="387">
        <f>SUM(U166:U169)</f>
        <v>51</v>
      </c>
      <c r="V172" s="389"/>
      <c r="X172" s="289"/>
      <c r="Y172" s="367"/>
      <c r="Z172" s="107"/>
      <c r="AA172" s="107"/>
      <c r="AB172" s="107"/>
      <c r="AC172" s="107"/>
      <c r="AD172" s="107"/>
      <c r="AE172" s="107"/>
      <c r="AF172" s="107"/>
      <c r="AG172" s="107"/>
      <c r="AH172" s="107"/>
    </row>
    <row r="173" spans="1:34" ht="18.75">
      <c r="A173" s="390" t="s">
        <v>30</v>
      </c>
      <c r="B173" s="391">
        <f>SUM(B168:B172)</f>
        <v>20510</v>
      </c>
      <c r="C173" s="411"/>
      <c r="D173" s="392">
        <f>SUM(D168:D172)</f>
        <v>0.99999999999999989</v>
      </c>
      <c r="E173" s="107"/>
      <c r="F173" s="107"/>
      <c r="G173" s="107"/>
      <c r="H173" s="107"/>
      <c r="I173" s="107"/>
      <c r="M173" s="393"/>
      <c r="N173" s="394" t="s">
        <v>273</v>
      </c>
      <c r="O173" s="395">
        <f>+(O171*O172)/$M$172</f>
        <v>0.31851851851851853</v>
      </c>
      <c r="P173" s="396">
        <f t="shared" ref="P173:U173" si="34">+(P171*P172)/$M$172</f>
        <v>7.7777777777777779E-2</v>
      </c>
      <c r="Q173" s="373">
        <f>+P173+O173</f>
        <v>0.39629629629629631</v>
      </c>
      <c r="R173" s="373">
        <f t="shared" si="34"/>
        <v>0.18333333333333332</v>
      </c>
      <c r="S173" s="373">
        <f t="shared" si="34"/>
        <v>0.1111111111111111</v>
      </c>
      <c r="T173" s="373">
        <f t="shared" si="34"/>
        <v>0.1425925925925926</v>
      </c>
      <c r="U173" s="373">
        <f t="shared" si="34"/>
        <v>0.17407407407407408</v>
      </c>
      <c r="V173" s="397"/>
      <c r="X173" s="289"/>
      <c r="Y173" s="398"/>
      <c r="Z173" s="107"/>
      <c r="AA173" s="107"/>
      <c r="AB173" s="107"/>
      <c r="AC173" s="107"/>
      <c r="AD173" s="107"/>
      <c r="AE173" s="107"/>
      <c r="AF173" s="107"/>
      <c r="AG173" s="107"/>
      <c r="AH173" s="107"/>
    </row>
    <row r="174" spans="1:34" ht="18.75">
      <c r="A174" s="399"/>
      <c r="D174" s="107"/>
      <c r="E174" s="107"/>
      <c r="F174" s="107"/>
      <c r="G174" s="107"/>
      <c r="H174" s="107"/>
      <c r="I174" s="107"/>
      <c r="X174" s="289"/>
      <c r="Y174" s="397"/>
      <c r="Z174" s="107"/>
      <c r="AA174" s="107"/>
      <c r="AB174" s="107"/>
      <c r="AC174" s="107"/>
      <c r="AD174" s="107"/>
      <c r="AE174" s="107"/>
      <c r="AF174" s="107"/>
      <c r="AG174" s="107"/>
      <c r="AH174" s="324"/>
    </row>
    <row r="175" spans="1:34" ht="18.75">
      <c r="A175" s="324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R175" s="107"/>
      <c r="S175" s="107"/>
      <c r="T175" s="107"/>
      <c r="U175" s="107"/>
      <c r="Y175" s="397"/>
      <c r="Z175" s="324"/>
      <c r="AA175" s="324"/>
      <c r="AB175" s="324"/>
      <c r="AC175" s="324"/>
      <c r="AD175" s="324"/>
      <c r="AE175" s="324"/>
      <c r="AF175" s="324"/>
      <c r="AG175" s="324"/>
      <c r="AH175" s="107"/>
    </row>
    <row r="176" spans="1:34" ht="18.75">
      <c r="A176" s="397"/>
      <c r="B176" s="397"/>
      <c r="C176" s="86"/>
      <c r="D176" s="107"/>
      <c r="Z176" s="107"/>
      <c r="AA176" s="107"/>
      <c r="AB176" s="107"/>
      <c r="AC176" s="107"/>
      <c r="AD176" s="107"/>
      <c r="AE176" s="107"/>
      <c r="AF176" s="107"/>
      <c r="AG176" s="107"/>
      <c r="AH176" s="107"/>
    </row>
    <row r="177" spans="26:33" ht="18.75">
      <c r="Z177" s="107"/>
      <c r="AA177" s="107"/>
      <c r="AB177" s="107"/>
      <c r="AC177" s="107"/>
      <c r="AD177" s="107"/>
      <c r="AE177" s="107"/>
      <c r="AF177" s="107"/>
      <c r="AG177" s="107"/>
    </row>
  </sheetData>
  <autoFilter ref="A1:W161" xr:uid="{869CAAC0-E905-4B0C-BDD4-CFCF71037FC4}"/>
  <mergeCells count="4">
    <mergeCell ref="AA75:AB75"/>
    <mergeCell ref="Z152:AA152"/>
    <mergeCell ref="Z153:AA153"/>
    <mergeCell ref="Z154:AA154"/>
  </mergeCells>
  <conditionalFormatting sqref="G2:G160">
    <cfRule type="cellIs" dxfId="65" priority="1" operator="lessThan">
      <formula>7</formula>
    </cfRule>
    <cfRule type="cellIs" dxfId="64" priority="2" operator="between">
      <formula>14</formula>
      <formula>7</formula>
    </cfRule>
    <cfRule type="cellIs" dxfId="63" priority="3" operator="greaterThan">
      <formula>14</formula>
    </cfRule>
  </conditionalFormatting>
  <conditionalFormatting sqref="G162">
    <cfRule type="cellIs" dxfId="62" priority="4" operator="lessThan">
      <formula>7</formula>
    </cfRule>
    <cfRule type="cellIs" dxfId="61" priority="5" operator="between">
      <formula>14</formula>
      <formula>7</formula>
    </cfRule>
    <cfRule type="cellIs" dxfId="60" priority="6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A63F-E096-4FDC-86EE-39174D0BECB6}">
  <dimension ref="A1:AH159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1.57031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 t="shared" ref="A2:A85" si="0"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4" si="1">D2*7</f>
        <v>210</v>
      </c>
      <c r="F2" s="424"/>
      <c r="G2" s="425">
        <f ca="1">+IF(A2=1,(+TODAY())-F2,"Sans objet")</f>
        <v>46308</v>
      </c>
      <c r="H2" s="426">
        <v>2</v>
      </c>
      <c r="I2" s="427" t="str">
        <f>VLOOKUP(H2,Secteurs!$A$2:$C$4,3)</f>
        <v>Félix OVOURA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2">+$E2*K2</f>
        <v>0</v>
      </c>
      <c r="R2" s="429">
        <f t="shared" si="2"/>
        <v>0</v>
      </c>
      <c r="S2" s="429">
        <f t="shared" si="2"/>
        <v>0</v>
      </c>
      <c r="T2" s="429">
        <f t="shared" si="2"/>
        <v>0</v>
      </c>
      <c r="U2" s="430">
        <f t="shared" si="2"/>
        <v>0</v>
      </c>
      <c r="V2" s="431">
        <f>SUM(P2:U2)</f>
        <v>210</v>
      </c>
      <c r="W2" s="432"/>
      <c r="X2" s="453">
        <f t="shared" ref="X2:X84" si="3">+V2-E2</f>
        <v>0</v>
      </c>
      <c r="Y2" s="306"/>
      <c r="Z2" s="308">
        <v>40</v>
      </c>
      <c r="AA2" s="309">
        <v>0.33</v>
      </c>
      <c r="AB2" s="310">
        <v>0.09</v>
      </c>
      <c r="AC2" s="311">
        <f>+AA2+AB2</f>
        <v>0.42000000000000004</v>
      </c>
      <c r="AD2" s="312">
        <v>0.15</v>
      </c>
      <c r="AE2" s="312">
        <v>0.12</v>
      </c>
      <c r="AF2" s="312">
        <v>0.11</v>
      </c>
      <c r="AG2" s="312">
        <v>0.2</v>
      </c>
      <c r="AH2" s="313">
        <f>SUM(AC2:AG2)</f>
        <v>1</v>
      </c>
    </row>
    <row r="3" spans="1:34" ht="18.75">
      <c r="A3" s="422">
        <f t="shared" si="0"/>
        <v>1</v>
      </c>
      <c r="B3" s="143" t="s">
        <v>71</v>
      </c>
      <c r="C3" s="144" t="s">
        <v>36</v>
      </c>
      <c r="D3" s="400">
        <v>24</v>
      </c>
      <c r="E3" s="423">
        <f t="shared" si="1"/>
        <v>168</v>
      </c>
      <c r="F3" s="424"/>
      <c r="G3" s="425">
        <f t="shared" ref="G3:G85" ca="1" si="4">+IF(A3=1,(+TODAY())-F3,"Sans objet")</f>
        <v>46308</v>
      </c>
      <c r="H3" s="426">
        <v>3</v>
      </c>
      <c r="I3" s="427" t="str">
        <f>VLOOKUP(H3,Secteurs!$A$2:$C$4,3)</f>
        <v>Armel SOKAMBA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2"/>
        <v>0</v>
      </c>
      <c r="R3" s="434">
        <f t="shared" si="2"/>
        <v>84</v>
      </c>
      <c r="S3" s="434">
        <f t="shared" si="2"/>
        <v>0</v>
      </c>
      <c r="T3" s="434">
        <f t="shared" si="2"/>
        <v>0</v>
      </c>
      <c r="U3" s="435">
        <f t="shared" si="2"/>
        <v>0</v>
      </c>
      <c r="V3" s="436">
        <f>SUM(P3:U3)</f>
        <v>168</v>
      </c>
      <c r="W3" s="437"/>
      <c r="X3" s="453">
        <f t="shared" si="3"/>
        <v>0</v>
      </c>
      <c r="Z3" s="314">
        <v>41</v>
      </c>
      <c r="AA3" s="309">
        <v>0.33190099690615332</v>
      </c>
      <c r="AB3" s="310">
        <v>8.4393262289446547E-2</v>
      </c>
      <c r="AC3" s="311">
        <f>+AA3+AB3</f>
        <v>0.41629425919559987</v>
      </c>
      <c r="AD3" s="312">
        <v>0.15520797524922653</v>
      </c>
      <c r="AE3" s="312">
        <v>0.11816775524235132</v>
      </c>
      <c r="AF3" s="312">
        <v>0.11112066002062565</v>
      </c>
      <c r="AG3" s="312">
        <v>0.19920935029219664</v>
      </c>
      <c r="AH3" s="313">
        <f>SUM(AC3:AG3)</f>
        <v>1</v>
      </c>
    </row>
    <row r="4" spans="1:34" ht="18.75">
      <c r="A4" s="422">
        <f t="shared" si="0"/>
        <v>1</v>
      </c>
      <c r="B4" s="143" t="s">
        <v>74</v>
      </c>
      <c r="C4" s="144" t="s">
        <v>36</v>
      </c>
      <c r="D4" s="400">
        <v>30</v>
      </c>
      <c r="E4" s="423">
        <f t="shared" si="1"/>
        <v>210</v>
      </c>
      <c r="F4" s="424"/>
      <c r="G4" s="425">
        <f t="shared" ca="1" si="4"/>
        <v>46308</v>
      </c>
      <c r="H4" s="426">
        <v>2</v>
      </c>
      <c r="I4" s="427" t="str">
        <f>VLOOKUP(H4,Secteurs!$A$2:$C$4,3)</f>
        <v>Félix OVOURA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2"/>
        <v>0</v>
      </c>
      <c r="R4" s="434">
        <f t="shared" si="2"/>
        <v>0</v>
      </c>
      <c r="S4" s="434">
        <f t="shared" si="2"/>
        <v>0</v>
      </c>
      <c r="T4" s="434">
        <f t="shared" si="2"/>
        <v>52.5</v>
      </c>
      <c r="U4" s="435">
        <f t="shared" si="2"/>
        <v>0</v>
      </c>
      <c r="V4" s="436">
        <f t="shared" ref="V4:V86" si="6">SUM(P4:U4)</f>
        <v>210</v>
      </c>
      <c r="W4" s="437"/>
      <c r="X4" s="453">
        <f t="shared" si="3"/>
        <v>0</v>
      </c>
      <c r="Z4" s="314">
        <v>42</v>
      </c>
      <c r="AA4" s="309">
        <v>0.36638225255972695</v>
      </c>
      <c r="AB4" s="310">
        <v>5.9897610921501705E-2</v>
      </c>
      <c r="AC4" s="311">
        <f>+AA4+AB4</f>
        <v>0.42627986348122865</v>
      </c>
      <c r="AD4" s="312">
        <v>0.14684300341296927</v>
      </c>
      <c r="AE4" s="312">
        <v>0.1158703071672355</v>
      </c>
      <c r="AF4" s="312">
        <v>0.12994880546075085</v>
      </c>
      <c r="AG4" s="312">
        <v>0.18105802047781569</v>
      </c>
      <c r="AH4" s="313">
        <f>SUM(AC4:AG4)</f>
        <v>0.99999999999999989</v>
      </c>
    </row>
    <row r="5" spans="1:34" ht="18.75">
      <c r="A5" s="422">
        <f t="shared" si="0"/>
        <v>1</v>
      </c>
      <c r="B5" s="143" t="s">
        <v>76</v>
      </c>
      <c r="C5" s="144" t="s">
        <v>36</v>
      </c>
      <c r="D5" s="400">
        <v>28</v>
      </c>
      <c r="E5" s="423">
        <f t="shared" si="1"/>
        <v>196</v>
      </c>
      <c r="F5" s="424"/>
      <c r="G5" s="425">
        <f t="shared" ca="1" si="4"/>
        <v>46308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2"/>
        <v>0</v>
      </c>
      <c r="R5" s="434">
        <f t="shared" si="2"/>
        <v>0</v>
      </c>
      <c r="S5" s="434">
        <f t="shared" si="2"/>
        <v>0</v>
      </c>
      <c r="T5" s="434">
        <f t="shared" si="2"/>
        <v>98</v>
      </c>
      <c r="U5" s="435">
        <f t="shared" si="2"/>
        <v>0</v>
      </c>
      <c r="V5" s="436">
        <f t="shared" si="6"/>
        <v>196</v>
      </c>
      <c r="W5" s="437"/>
      <c r="X5" s="453">
        <f t="shared" si="3"/>
        <v>0</v>
      </c>
      <c r="Y5" s="107"/>
      <c r="Z5" s="314">
        <v>43</v>
      </c>
      <c r="AA5" s="309">
        <f>D148</f>
        <v>0.38998357963875208</v>
      </c>
      <c r="AB5" s="310">
        <f>D149</f>
        <v>4.0065681444991792E-2</v>
      </c>
      <c r="AC5" s="311">
        <f>+AA5+AB5</f>
        <v>0.43004926108374386</v>
      </c>
      <c r="AD5" s="312">
        <f>D151</f>
        <v>0.16141215106732348</v>
      </c>
      <c r="AE5" s="312">
        <f>D152</f>
        <v>0.10952380952380952</v>
      </c>
      <c r="AF5" s="312">
        <f>D153</f>
        <v>0.12036124794745484</v>
      </c>
      <c r="AG5" s="312">
        <f>D154</f>
        <v>0.17865353037766832</v>
      </c>
      <c r="AH5" s="313">
        <f>SUM(AC5:AG5)</f>
        <v>1</v>
      </c>
    </row>
    <row r="6" spans="1:34" ht="18.75">
      <c r="A6" s="422">
        <f t="shared" si="0"/>
        <v>1</v>
      </c>
      <c r="B6" s="143" t="s">
        <v>77</v>
      </c>
      <c r="C6" s="144" t="s">
        <v>36</v>
      </c>
      <c r="D6" s="400">
        <v>28</v>
      </c>
      <c r="E6" s="423">
        <f t="shared" si="1"/>
        <v>196</v>
      </c>
      <c r="F6" s="424"/>
      <c r="G6" s="425">
        <f t="shared" ca="1" si="4"/>
        <v>46308</v>
      </c>
      <c r="H6" s="426">
        <v>1</v>
      </c>
      <c r="I6" s="427" t="str">
        <f>VLOOKUP(H6,Secteurs!$A$2:$C$4,3)</f>
        <v>Alexis MABOUNDA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2"/>
        <v>0</v>
      </c>
      <c r="R6" s="434">
        <f t="shared" si="2"/>
        <v>49</v>
      </c>
      <c r="S6" s="434">
        <f t="shared" si="2"/>
        <v>0</v>
      </c>
      <c r="T6" s="434">
        <f t="shared" si="2"/>
        <v>0</v>
      </c>
      <c r="U6" s="435">
        <f t="shared" si="2"/>
        <v>0</v>
      </c>
      <c r="V6" s="436">
        <f>SUM(P6:U6)</f>
        <v>196</v>
      </c>
      <c r="W6" s="437"/>
      <c r="X6" s="453">
        <f t="shared" si="3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0"/>
        <v>1</v>
      </c>
      <c r="B7" s="143" t="s">
        <v>79</v>
      </c>
      <c r="C7" s="144" t="s">
        <v>36</v>
      </c>
      <c r="D7" s="400">
        <v>36</v>
      </c>
      <c r="E7" s="423">
        <f t="shared" si="1"/>
        <v>252</v>
      </c>
      <c r="F7" s="424"/>
      <c r="G7" s="425">
        <f t="shared" ca="1" si="4"/>
        <v>46308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2"/>
        <v>0</v>
      </c>
      <c r="R7" s="434">
        <f t="shared" si="2"/>
        <v>63</v>
      </c>
      <c r="S7" s="434">
        <f t="shared" si="2"/>
        <v>0</v>
      </c>
      <c r="T7" s="434">
        <f t="shared" si="2"/>
        <v>0</v>
      </c>
      <c r="U7" s="435">
        <f t="shared" si="2"/>
        <v>63</v>
      </c>
      <c r="V7" s="436">
        <f>SUM(P7:U7)</f>
        <v>252</v>
      </c>
      <c r="W7" s="437"/>
      <c r="X7" s="453">
        <f t="shared" si="3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0"/>
        <v>1</v>
      </c>
      <c r="B8" s="143" t="s">
        <v>82</v>
      </c>
      <c r="C8" s="157" t="s">
        <v>36</v>
      </c>
      <c r="D8" s="400">
        <v>20</v>
      </c>
      <c r="E8" s="423">
        <f t="shared" si="1"/>
        <v>140</v>
      </c>
      <c r="F8" s="424"/>
      <c r="G8" s="425">
        <f t="shared" ca="1" si="4"/>
        <v>46308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2"/>
        <v>0</v>
      </c>
      <c r="R8" s="434">
        <f t="shared" si="2"/>
        <v>70</v>
      </c>
      <c r="S8" s="434">
        <f t="shared" si="2"/>
        <v>0</v>
      </c>
      <c r="T8" s="434">
        <f t="shared" si="2"/>
        <v>0</v>
      </c>
      <c r="U8" s="435">
        <f t="shared" si="2"/>
        <v>0</v>
      </c>
      <c r="V8" s="436">
        <f t="shared" si="6"/>
        <v>140</v>
      </c>
      <c r="W8" s="437"/>
      <c r="X8" s="454">
        <f t="shared" si="3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0"/>
        <v>1</v>
      </c>
      <c r="B9" s="143" t="s">
        <v>285</v>
      </c>
      <c r="C9" s="157" t="s">
        <v>36</v>
      </c>
      <c r="D9" s="400">
        <v>30</v>
      </c>
      <c r="E9" s="423">
        <v>210</v>
      </c>
      <c r="F9" s="424"/>
      <c r="G9" s="425">
        <v>45969</v>
      </c>
      <c r="H9" s="426">
        <v>2</v>
      </c>
      <c r="I9" s="427" t="s">
        <v>333</v>
      </c>
      <c r="J9" s="464">
        <v>1</v>
      </c>
      <c r="K9" s="465"/>
      <c r="L9" s="465"/>
      <c r="M9" s="465"/>
      <c r="N9" s="465"/>
      <c r="O9" s="466"/>
      <c r="P9" s="433">
        <f t="shared" ref="P9:P36" si="7">+$E9*J9</f>
        <v>210</v>
      </c>
      <c r="Q9" s="434">
        <f t="shared" si="2"/>
        <v>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5">
        <f t="shared" si="2"/>
        <v>0</v>
      </c>
      <c r="V9" s="436">
        <f t="shared" si="6"/>
        <v>210</v>
      </c>
      <c r="W9" s="437"/>
      <c r="X9" s="454">
        <f t="shared" si="3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0"/>
        <v>1</v>
      </c>
      <c r="B10" s="143" t="s">
        <v>286</v>
      </c>
      <c r="C10" s="157" t="s">
        <v>36</v>
      </c>
      <c r="D10" s="400">
        <v>20</v>
      </c>
      <c r="E10" s="423">
        <v>140</v>
      </c>
      <c r="F10" s="424"/>
      <c r="G10" s="425">
        <v>45969</v>
      </c>
      <c r="H10" s="426">
        <v>3</v>
      </c>
      <c r="I10" s="427" t="s">
        <v>334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si="7"/>
        <v>70</v>
      </c>
      <c r="Q10" s="434">
        <f t="shared" si="2"/>
        <v>0</v>
      </c>
      <c r="R10" s="434">
        <f t="shared" si="2"/>
        <v>35</v>
      </c>
      <c r="S10" s="434">
        <f t="shared" si="2"/>
        <v>0</v>
      </c>
      <c r="T10" s="434">
        <f t="shared" si="2"/>
        <v>35</v>
      </c>
      <c r="U10" s="435">
        <f t="shared" si="2"/>
        <v>0</v>
      </c>
      <c r="V10" s="436">
        <f t="shared" si="6"/>
        <v>140</v>
      </c>
      <c r="W10" s="437"/>
      <c r="X10" s="454">
        <f t="shared" si="3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0"/>
        <v>1</v>
      </c>
      <c r="B11" s="143" t="s">
        <v>287</v>
      </c>
      <c r="C11" s="157" t="s">
        <v>36</v>
      </c>
      <c r="D11" s="400">
        <v>30</v>
      </c>
      <c r="E11" s="423">
        <v>210</v>
      </c>
      <c r="F11" s="424"/>
      <c r="G11" s="425">
        <v>45969</v>
      </c>
      <c r="H11" s="426">
        <v>2</v>
      </c>
      <c r="I11" s="427" t="s">
        <v>333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2"/>
        <v>0</v>
      </c>
      <c r="R11" s="434">
        <f t="shared" si="2"/>
        <v>105</v>
      </c>
      <c r="S11" s="434">
        <f t="shared" si="2"/>
        <v>0</v>
      </c>
      <c r="T11" s="434">
        <f t="shared" si="2"/>
        <v>0</v>
      </c>
      <c r="U11" s="435">
        <f t="shared" si="2"/>
        <v>0</v>
      </c>
      <c r="V11" s="436">
        <f t="shared" si="6"/>
        <v>210</v>
      </c>
      <c r="W11" s="437"/>
      <c r="X11" s="454">
        <f t="shared" si="3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0"/>
        <v>1</v>
      </c>
      <c r="B12" s="143" t="s">
        <v>288</v>
      </c>
      <c r="C12" s="157" t="s">
        <v>36</v>
      </c>
      <c r="D12" s="400">
        <v>24</v>
      </c>
      <c r="E12" s="423">
        <v>168</v>
      </c>
      <c r="F12" s="424"/>
      <c r="G12" s="425">
        <v>45969</v>
      </c>
      <c r="H12" s="426">
        <v>2</v>
      </c>
      <c r="I12" s="427" t="s">
        <v>333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2"/>
        <v>0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5">
        <f t="shared" si="2"/>
        <v>0</v>
      </c>
      <c r="V12" s="436">
        <f t="shared" si="6"/>
        <v>168</v>
      </c>
      <c r="W12" s="437"/>
      <c r="X12" s="454">
        <f t="shared" si="3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0"/>
        <v>1</v>
      </c>
      <c r="B13" s="143" t="s">
        <v>289</v>
      </c>
      <c r="C13" s="157" t="s">
        <v>36</v>
      </c>
      <c r="D13" s="400">
        <v>28</v>
      </c>
      <c r="E13" s="423">
        <v>196</v>
      </c>
      <c r="F13" s="424"/>
      <c r="G13" s="425">
        <v>45969</v>
      </c>
      <c r="H13" s="426">
        <v>1</v>
      </c>
      <c r="I13" s="427" t="s">
        <v>335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2"/>
        <v>0</v>
      </c>
      <c r="R13" s="434">
        <f t="shared" si="2"/>
        <v>98</v>
      </c>
      <c r="S13" s="434">
        <f t="shared" si="2"/>
        <v>0</v>
      </c>
      <c r="T13" s="434">
        <f t="shared" si="2"/>
        <v>0</v>
      </c>
      <c r="U13" s="435">
        <f t="shared" si="2"/>
        <v>0</v>
      </c>
      <c r="V13" s="436">
        <f t="shared" si="6"/>
        <v>196</v>
      </c>
      <c r="W13" s="437"/>
      <c r="X13" s="454">
        <f t="shared" si="3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0"/>
        <v>1</v>
      </c>
      <c r="B14" s="143" t="s">
        <v>291</v>
      </c>
      <c r="C14" s="157" t="s">
        <v>36</v>
      </c>
      <c r="D14" s="400">
        <v>36</v>
      </c>
      <c r="E14" s="423">
        <v>252</v>
      </c>
      <c r="F14" s="424"/>
      <c r="G14" s="425">
        <v>45969</v>
      </c>
      <c r="H14" s="426">
        <v>3</v>
      </c>
      <c r="I14" s="427" t="s">
        <v>334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2"/>
        <v>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5">
        <f t="shared" si="2"/>
        <v>126</v>
      </c>
      <c r="V14" s="436">
        <f t="shared" si="6"/>
        <v>252</v>
      </c>
      <c r="W14" s="437"/>
      <c r="X14" s="454">
        <f t="shared" si="3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0"/>
        <v>1</v>
      </c>
      <c r="B15" s="143" t="s">
        <v>292</v>
      </c>
      <c r="C15" s="157" t="s">
        <v>36</v>
      </c>
      <c r="D15" s="400">
        <v>20</v>
      </c>
      <c r="E15" s="423">
        <v>140</v>
      </c>
      <c r="F15" s="424"/>
      <c r="G15" s="425">
        <v>45969</v>
      </c>
      <c r="H15" s="426">
        <v>2</v>
      </c>
      <c r="I15" s="427" t="s">
        <v>333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2"/>
        <v>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5">
        <f t="shared" si="2"/>
        <v>70</v>
      </c>
      <c r="V15" s="436">
        <f t="shared" si="6"/>
        <v>140</v>
      </c>
      <c r="W15" s="437"/>
      <c r="X15" s="454">
        <f t="shared" si="3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0"/>
        <v>1</v>
      </c>
      <c r="B16" s="143" t="s">
        <v>293</v>
      </c>
      <c r="C16" s="157" t="s">
        <v>36</v>
      </c>
      <c r="D16" s="400">
        <v>20</v>
      </c>
      <c r="E16" s="423">
        <v>140</v>
      </c>
      <c r="F16" s="424"/>
      <c r="G16" s="425">
        <v>45969</v>
      </c>
      <c r="H16" s="426">
        <v>3</v>
      </c>
      <c r="I16" s="427" t="s">
        <v>334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2"/>
        <v>0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5">
        <f t="shared" si="2"/>
        <v>70</v>
      </c>
      <c r="V16" s="436">
        <f t="shared" si="6"/>
        <v>140</v>
      </c>
      <c r="W16" s="437"/>
      <c r="X16" s="454">
        <f t="shared" si="3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0"/>
        <v>1</v>
      </c>
      <c r="B17" s="143" t="s">
        <v>53</v>
      </c>
      <c r="C17" s="157" t="s">
        <v>36</v>
      </c>
      <c r="D17" s="400">
        <v>40</v>
      </c>
      <c r="E17" s="423">
        <v>280</v>
      </c>
      <c r="F17" s="424"/>
      <c r="G17" s="425">
        <v>45969</v>
      </c>
      <c r="H17" s="426">
        <v>2</v>
      </c>
      <c r="I17" s="427" t="s">
        <v>333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2"/>
        <v>0</v>
      </c>
      <c r="R17" s="434">
        <f t="shared" si="2"/>
        <v>140</v>
      </c>
      <c r="S17" s="434">
        <f t="shared" si="2"/>
        <v>0</v>
      </c>
      <c r="T17" s="434">
        <f t="shared" si="2"/>
        <v>0</v>
      </c>
      <c r="U17" s="435">
        <f t="shared" si="2"/>
        <v>0</v>
      </c>
      <c r="V17" s="436">
        <f t="shared" si="6"/>
        <v>280</v>
      </c>
      <c r="W17" s="437"/>
      <c r="X17" s="454">
        <f t="shared" si="3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0"/>
        <v>1</v>
      </c>
      <c r="B18" s="143" t="s">
        <v>55</v>
      </c>
      <c r="C18" s="157" t="s">
        <v>36</v>
      </c>
      <c r="D18" s="400">
        <v>30</v>
      </c>
      <c r="E18" s="423">
        <v>210</v>
      </c>
      <c r="F18" s="424"/>
      <c r="G18" s="425">
        <v>45969</v>
      </c>
      <c r="H18" s="426">
        <v>1</v>
      </c>
      <c r="I18" s="427" t="s">
        <v>335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2"/>
        <v>0</v>
      </c>
      <c r="R18" s="434">
        <f t="shared" si="2"/>
        <v>105</v>
      </c>
      <c r="S18" s="434">
        <f t="shared" si="2"/>
        <v>0</v>
      </c>
      <c r="T18" s="434">
        <f t="shared" si="2"/>
        <v>0</v>
      </c>
      <c r="U18" s="435">
        <f t="shared" si="2"/>
        <v>0</v>
      </c>
      <c r="V18" s="436">
        <f t="shared" si="6"/>
        <v>210</v>
      </c>
      <c r="W18" s="437"/>
      <c r="X18" s="454">
        <f t="shared" si="3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0"/>
        <v>1</v>
      </c>
      <c r="B19" s="143" t="s">
        <v>56</v>
      </c>
      <c r="C19" s="157" t="s">
        <v>36</v>
      </c>
      <c r="D19" s="400">
        <v>26</v>
      </c>
      <c r="E19" s="423">
        <v>182</v>
      </c>
      <c r="F19" s="424"/>
      <c r="G19" s="425">
        <v>45969</v>
      </c>
      <c r="H19" s="426">
        <v>3</v>
      </c>
      <c r="I19" s="427" t="s">
        <v>334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2"/>
        <v>0</v>
      </c>
      <c r="R19" s="434">
        <f t="shared" si="2"/>
        <v>0</v>
      </c>
      <c r="S19" s="434">
        <f t="shared" si="2"/>
        <v>0</v>
      </c>
      <c r="T19" s="434">
        <f t="shared" si="2"/>
        <v>0</v>
      </c>
      <c r="U19" s="435">
        <f t="shared" si="2"/>
        <v>91</v>
      </c>
      <c r="V19" s="436">
        <f t="shared" si="6"/>
        <v>182</v>
      </c>
      <c r="W19" s="437"/>
      <c r="X19" s="454">
        <f t="shared" si="3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0"/>
        <v>1</v>
      </c>
      <c r="B20" s="143" t="s">
        <v>58</v>
      </c>
      <c r="C20" s="157" t="s">
        <v>36</v>
      </c>
      <c r="D20" s="400">
        <v>46</v>
      </c>
      <c r="E20" s="423">
        <v>322</v>
      </c>
      <c r="F20" s="424"/>
      <c r="G20" s="425">
        <v>45969</v>
      </c>
      <c r="H20" s="426">
        <v>3</v>
      </c>
      <c r="I20" s="427" t="s">
        <v>334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2"/>
        <v>0</v>
      </c>
      <c r="R20" s="434">
        <f t="shared" si="2"/>
        <v>0</v>
      </c>
      <c r="S20" s="434">
        <f t="shared" si="2"/>
        <v>161</v>
      </c>
      <c r="T20" s="434">
        <f t="shared" si="2"/>
        <v>0</v>
      </c>
      <c r="U20" s="435">
        <f t="shared" si="2"/>
        <v>0</v>
      </c>
      <c r="V20" s="436">
        <f t="shared" si="6"/>
        <v>322</v>
      </c>
      <c r="W20" s="437"/>
      <c r="X20" s="454">
        <f t="shared" si="3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0"/>
        <v>1</v>
      </c>
      <c r="B21" s="143" t="s">
        <v>59</v>
      </c>
      <c r="C21" s="157" t="s">
        <v>36</v>
      </c>
      <c r="D21" s="400">
        <v>16</v>
      </c>
      <c r="E21" s="423">
        <v>112</v>
      </c>
      <c r="F21" s="424"/>
      <c r="G21" s="425">
        <v>45969</v>
      </c>
      <c r="H21" s="426">
        <v>3</v>
      </c>
      <c r="I21" s="427" t="s">
        <v>334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2"/>
        <v>0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5">
        <f t="shared" si="2"/>
        <v>56</v>
      </c>
      <c r="V21" s="436">
        <f t="shared" si="6"/>
        <v>112</v>
      </c>
      <c r="W21" s="437"/>
      <c r="X21" s="454">
        <f t="shared" si="3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0"/>
        <v>1</v>
      </c>
      <c r="B22" s="143" t="s">
        <v>294</v>
      </c>
      <c r="C22" s="157" t="s">
        <v>36</v>
      </c>
      <c r="D22" s="400">
        <v>26</v>
      </c>
      <c r="E22" s="423">
        <v>182</v>
      </c>
      <c r="F22" s="424"/>
      <c r="G22" s="425">
        <v>45969</v>
      </c>
      <c r="H22" s="426">
        <v>3</v>
      </c>
      <c r="I22" s="427" t="s">
        <v>334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2"/>
        <v>0</v>
      </c>
      <c r="R22" s="434">
        <f t="shared" si="2"/>
        <v>91</v>
      </c>
      <c r="S22" s="434">
        <f t="shared" si="2"/>
        <v>0</v>
      </c>
      <c r="T22" s="434">
        <f t="shared" si="2"/>
        <v>0</v>
      </c>
      <c r="U22" s="435">
        <f t="shared" si="2"/>
        <v>0</v>
      </c>
      <c r="V22" s="436">
        <f t="shared" si="6"/>
        <v>182</v>
      </c>
      <c r="W22" s="437"/>
      <c r="X22" s="454">
        <f t="shared" si="3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0"/>
        <v>1</v>
      </c>
      <c r="B23" s="143" t="s">
        <v>62</v>
      </c>
      <c r="C23" s="157" t="s">
        <v>36</v>
      </c>
      <c r="D23" s="400">
        <v>16</v>
      </c>
      <c r="E23" s="423">
        <v>112</v>
      </c>
      <c r="F23" s="424"/>
      <c r="G23" s="425">
        <v>45969</v>
      </c>
      <c r="H23" s="426">
        <v>3</v>
      </c>
      <c r="I23" s="427" t="s">
        <v>334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2"/>
        <v>0</v>
      </c>
      <c r="R23" s="434">
        <f t="shared" si="2"/>
        <v>0</v>
      </c>
      <c r="S23" s="434">
        <f t="shared" si="2"/>
        <v>56</v>
      </c>
      <c r="T23" s="434">
        <f t="shared" si="2"/>
        <v>0</v>
      </c>
      <c r="U23" s="435">
        <f t="shared" si="2"/>
        <v>0</v>
      </c>
      <c r="V23" s="436">
        <f t="shared" si="6"/>
        <v>112</v>
      </c>
      <c r="W23" s="437"/>
      <c r="X23" s="454">
        <f t="shared" si="3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0"/>
        <v>1</v>
      </c>
      <c r="B24" s="143" t="s">
        <v>63</v>
      </c>
      <c r="C24" s="157" t="s">
        <v>36</v>
      </c>
      <c r="D24" s="400">
        <v>22</v>
      </c>
      <c r="E24" s="423">
        <v>154</v>
      </c>
      <c r="F24" s="424"/>
      <c r="G24" s="425">
        <v>45969</v>
      </c>
      <c r="H24" s="426">
        <v>3</v>
      </c>
      <c r="I24" s="427" t="s">
        <v>334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2"/>
        <v>0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5">
        <f t="shared" si="2"/>
        <v>77</v>
      </c>
      <c r="V24" s="436">
        <f t="shared" si="6"/>
        <v>154</v>
      </c>
      <c r="W24" s="437"/>
      <c r="X24" s="454">
        <f t="shared" si="3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0"/>
        <v>1</v>
      </c>
      <c r="B25" s="143" t="s">
        <v>65</v>
      </c>
      <c r="C25" s="157" t="s">
        <v>36</v>
      </c>
      <c r="D25" s="400">
        <v>22</v>
      </c>
      <c r="E25" s="423">
        <v>154</v>
      </c>
      <c r="F25" s="424"/>
      <c r="G25" s="425">
        <v>45969</v>
      </c>
      <c r="H25" s="426">
        <v>3</v>
      </c>
      <c r="I25" s="427" t="s">
        <v>334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2"/>
        <v>0</v>
      </c>
      <c r="R25" s="434">
        <f t="shared" si="2"/>
        <v>77</v>
      </c>
      <c r="S25" s="434">
        <f t="shared" si="2"/>
        <v>0</v>
      </c>
      <c r="T25" s="434">
        <f t="shared" si="2"/>
        <v>0</v>
      </c>
      <c r="U25" s="435">
        <f t="shared" si="2"/>
        <v>0</v>
      </c>
      <c r="V25" s="436">
        <f t="shared" si="6"/>
        <v>154</v>
      </c>
      <c r="W25" s="437"/>
      <c r="X25" s="454">
        <f t="shared" si="3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0"/>
        <v>1</v>
      </c>
      <c r="B26" s="143" t="s">
        <v>66</v>
      </c>
      <c r="C26" s="157" t="s">
        <v>36</v>
      </c>
      <c r="D26" s="400">
        <v>20</v>
      </c>
      <c r="E26" s="423">
        <v>140</v>
      </c>
      <c r="F26" s="424"/>
      <c r="G26" s="425">
        <v>45969</v>
      </c>
      <c r="H26" s="426">
        <v>2</v>
      </c>
      <c r="I26" s="427" t="s">
        <v>333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2"/>
        <v>0</v>
      </c>
      <c r="R26" s="434">
        <f t="shared" si="2"/>
        <v>35</v>
      </c>
      <c r="S26" s="434">
        <f t="shared" si="2"/>
        <v>0</v>
      </c>
      <c r="T26" s="434">
        <f t="shared" si="2"/>
        <v>0</v>
      </c>
      <c r="U26" s="435">
        <f t="shared" si="2"/>
        <v>35</v>
      </c>
      <c r="V26" s="436">
        <f t="shared" si="6"/>
        <v>140</v>
      </c>
      <c r="W26" s="437"/>
      <c r="X26" s="454">
        <f t="shared" si="3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0"/>
        <v>1</v>
      </c>
      <c r="B27" s="143" t="s">
        <v>68</v>
      </c>
      <c r="C27" s="157" t="s">
        <v>36</v>
      </c>
      <c r="D27" s="400">
        <v>16</v>
      </c>
      <c r="E27" s="423">
        <v>112</v>
      </c>
      <c r="F27" s="424"/>
      <c r="G27" s="425">
        <v>45969</v>
      </c>
      <c r="H27" s="426">
        <v>3</v>
      </c>
      <c r="I27" s="427" t="s">
        <v>334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2"/>
        <v>0</v>
      </c>
      <c r="R27" s="434">
        <f t="shared" si="2"/>
        <v>56</v>
      </c>
      <c r="S27" s="434">
        <f t="shared" si="2"/>
        <v>0</v>
      </c>
      <c r="T27" s="434">
        <f t="shared" si="2"/>
        <v>0</v>
      </c>
      <c r="U27" s="435">
        <f t="shared" si="2"/>
        <v>0</v>
      </c>
      <c r="V27" s="436">
        <f t="shared" si="6"/>
        <v>112</v>
      </c>
      <c r="W27" s="437"/>
      <c r="X27" s="454">
        <f t="shared" si="3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0"/>
        <v>1</v>
      </c>
      <c r="B28" s="143" t="s">
        <v>84</v>
      </c>
      <c r="C28" s="157" t="s">
        <v>36</v>
      </c>
      <c r="D28" s="400">
        <v>20</v>
      </c>
      <c r="E28" s="423">
        <f t="shared" si="1"/>
        <v>140</v>
      </c>
      <c r="F28" s="424"/>
      <c r="G28" s="425">
        <f t="shared" ca="1" si="4"/>
        <v>46308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2"/>
        <v>0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5">
        <f t="shared" si="2"/>
        <v>0</v>
      </c>
      <c r="V28" s="436">
        <f t="shared" si="6"/>
        <v>140</v>
      </c>
      <c r="W28" s="437"/>
      <c r="X28" s="454">
        <f t="shared" si="3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0"/>
        <v>1</v>
      </c>
      <c r="B29" s="143" t="s">
        <v>86</v>
      </c>
      <c r="C29" s="144" t="s">
        <v>36</v>
      </c>
      <c r="D29" s="400">
        <v>40</v>
      </c>
      <c r="E29" s="423">
        <f t="shared" si="1"/>
        <v>280</v>
      </c>
      <c r="F29" s="424"/>
      <c r="G29" s="425">
        <f t="shared" ca="1" si="4"/>
        <v>46308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7"/>
        <v>140</v>
      </c>
      <c r="Q29" s="434">
        <f t="shared" si="2"/>
        <v>0</v>
      </c>
      <c r="R29" s="434">
        <f t="shared" si="2"/>
        <v>0</v>
      </c>
      <c r="S29" s="434">
        <f t="shared" si="2"/>
        <v>70</v>
      </c>
      <c r="T29" s="434">
        <f t="shared" si="2"/>
        <v>70</v>
      </c>
      <c r="U29" s="435">
        <f t="shared" si="2"/>
        <v>0</v>
      </c>
      <c r="V29" s="436">
        <f t="shared" si="6"/>
        <v>280</v>
      </c>
      <c r="W29" s="437"/>
      <c r="X29" s="454">
        <f t="shared" si="3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0"/>
        <v>1</v>
      </c>
      <c r="B30" s="143" t="s">
        <v>88</v>
      </c>
      <c r="C30" s="144" t="s">
        <v>36</v>
      </c>
      <c r="D30" s="400">
        <v>30</v>
      </c>
      <c r="E30" s="423">
        <f t="shared" si="1"/>
        <v>210</v>
      </c>
      <c r="F30" s="424"/>
      <c r="G30" s="425">
        <f t="shared" ca="1" si="4"/>
        <v>46308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2"/>
        <v>0</v>
      </c>
      <c r="R30" s="434">
        <f t="shared" si="2"/>
        <v>0</v>
      </c>
      <c r="S30" s="434">
        <f t="shared" si="2"/>
        <v>0</v>
      </c>
      <c r="T30" s="434">
        <f t="shared" si="2"/>
        <v>0</v>
      </c>
      <c r="U30" s="435">
        <f t="shared" si="2"/>
        <v>105</v>
      </c>
      <c r="V30" s="436">
        <f t="shared" si="6"/>
        <v>210</v>
      </c>
      <c r="W30" s="437"/>
      <c r="X30" s="454">
        <f t="shared" si="3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0"/>
        <v>1</v>
      </c>
      <c r="B31" s="143" t="s">
        <v>296</v>
      </c>
      <c r="C31" s="144" t="s">
        <v>36</v>
      </c>
      <c r="D31" s="400">
        <v>22</v>
      </c>
      <c r="E31" s="423">
        <f t="shared" si="1"/>
        <v>154</v>
      </c>
      <c r="F31" s="424"/>
      <c r="G31" s="425">
        <f t="shared" ca="1" si="4"/>
        <v>46308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7"/>
        <v>115.5</v>
      </c>
      <c r="Q31" s="434">
        <f t="shared" si="2"/>
        <v>0</v>
      </c>
      <c r="R31" s="434">
        <f t="shared" si="2"/>
        <v>38.5</v>
      </c>
      <c r="S31" s="434">
        <f t="shared" si="2"/>
        <v>0</v>
      </c>
      <c r="T31" s="434">
        <f t="shared" si="2"/>
        <v>0</v>
      </c>
      <c r="U31" s="435">
        <f t="shared" si="2"/>
        <v>0</v>
      </c>
      <c r="V31" s="436">
        <f t="shared" si="6"/>
        <v>154</v>
      </c>
      <c r="W31" s="437"/>
      <c r="X31" s="454">
        <f t="shared" si="3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0"/>
        <v>1</v>
      </c>
      <c r="B32" s="143" t="s">
        <v>90</v>
      </c>
      <c r="C32" s="144" t="s">
        <v>36</v>
      </c>
      <c r="D32" s="400">
        <v>26</v>
      </c>
      <c r="E32" s="423">
        <f t="shared" si="1"/>
        <v>182</v>
      </c>
      <c r="F32" s="424"/>
      <c r="G32" s="425">
        <f t="shared" ca="1" si="4"/>
        <v>46308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7"/>
        <v>91</v>
      </c>
      <c r="Q32" s="434">
        <f t="shared" si="2"/>
        <v>0</v>
      </c>
      <c r="R32" s="434">
        <f t="shared" si="2"/>
        <v>91</v>
      </c>
      <c r="S32" s="434">
        <f t="shared" si="2"/>
        <v>0</v>
      </c>
      <c r="T32" s="434">
        <f t="shared" si="2"/>
        <v>0</v>
      </c>
      <c r="U32" s="435">
        <f t="shared" si="2"/>
        <v>0</v>
      </c>
      <c r="V32" s="436">
        <f t="shared" si="6"/>
        <v>182</v>
      </c>
      <c r="W32" s="437"/>
      <c r="X32" s="454">
        <f t="shared" si="3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0"/>
        <v>1</v>
      </c>
      <c r="B33" s="143" t="s">
        <v>91</v>
      </c>
      <c r="C33" s="144" t="s">
        <v>36</v>
      </c>
      <c r="D33" s="400">
        <v>16</v>
      </c>
      <c r="E33" s="423">
        <f t="shared" si="1"/>
        <v>112</v>
      </c>
      <c r="F33" s="424"/>
      <c r="G33" s="425">
        <f t="shared" ca="1" si="4"/>
        <v>46308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7"/>
        <v>56</v>
      </c>
      <c r="Q33" s="434">
        <f t="shared" si="2"/>
        <v>0</v>
      </c>
      <c r="R33" s="434">
        <f t="shared" si="2"/>
        <v>56</v>
      </c>
      <c r="S33" s="434">
        <f t="shared" si="2"/>
        <v>0</v>
      </c>
      <c r="T33" s="434">
        <f t="shared" si="2"/>
        <v>0</v>
      </c>
      <c r="U33" s="435">
        <f t="shared" si="2"/>
        <v>0</v>
      </c>
      <c r="V33" s="436">
        <f t="shared" si="6"/>
        <v>112</v>
      </c>
      <c r="W33" s="437"/>
      <c r="X33" s="454">
        <f t="shared" si="3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0"/>
        <v>1</v>
      </c>
      <c r="B34" s="143" t="s">
        <v>92</v>
      </c>
      <c r="C34" s="144" t="s">
        <v>36</v>
      </c>
      <c r="D34" s="400">
        <v>26</v>
      </c>
      <c r="E34" s="423">
        <f t="shared" si="1"/>
        <v>182</v>
      </c>
      <c r="F34" s="424"/>
      <c r="G34" s="425">
        <f t="shared" ca="1" si="4"/>
        <v>46308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7"/>
        <v>91</v>
      </c>
      <c r="Q34" s="434">
        <f t="shared" si="2"/>
        <v>0</v>
      </c>
      <c r="R34" s="434">
        <f t="shared" si="2"/>
        <v>0</v>
      </c>
      <c r="S34" s="434">
        <f t="shared" si="2"/>
        <v>0</v>
      </c>
      <c r="T34" s="434">
        <f t="shared" si="2"/>
        <v>91</v>
      </c>
      <c r="U34" s="435">
        <f t="shared" si="2"/>
        <v>0</v>
      </c>
      <c r="V34" s="436">
        <f t="shared" si="6"/>
        <v>182</v>
      </c>
      <c r="W34" s="437"/>
      <c r="X34" s="454">
        <f t="shared" si="3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0"/>
        <v>1</v>
      </c>
      <c r="B35" s="143" t="s">
        <v>94</v>
      </c>
      <c r="C35" s="144" t="s">
        <v>36</v>
      </c>
      <c r="D35" s="400">
        <v>16</v>
      </c>
      <c r="E35" s="423">
        <f t="shared" si="1"/>
        <v>112</v>
      </c>
      <c r="F35" s="424"/>
      <c r="G35" s="425">
        <f t="shared" ca="1" si="4"/>
        <v>46308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7"/>
        <v>56</v>
      </c>
      <c r="Q35" s="434">
        <f t="shared" si="2"/>
        <v>0</v>
      </c>
      <c r="R35" s="434">
        <f t="shared" si="2"/>
        <v>0</v>
      </c>
      <c r="S35" s="434">
        <f t="shared" si="2"/>
        <v>56</v>
      </c>
      <c r="T35" s="434">
        <f t="shared" si="2"/>
        <v>0</v>
      </c>
      <c r="U35" s="435">
        <f t="shared" si="2"/>
        <v>0</v>
      </c>
      <c r="V35" s="436">
        <f t="shared" si="6"/>
        <v>112</v>
      </c>
      <c r="W35" s="437"/>
      <c r="X35" s="454">
        <f t="shared" si="3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0"/>
        <v>1</v>
      </c>
      <c r="B36" s="143" t="s">
        <v>96</v>
      </c>
      <c r="C36" s="144" t="s">
        <v>36</v>
      </c>
      <c r="D36" s="400">
        <v>22</v>
      </c>
      <c r="E36" s="423">
        <f t="shared" si="1"/>
        <v>154</v>
      </c>
      <c r="F36" s="424"/>
      <c r="G36" s="425">
        <f t="shared" ca="1" si="4"/>
        <v>46308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7"/>
        <v>77</v>
      </c>
      <c r="Q36" s="434">
        <f t="shared" si="2"/>
        <v>0</v>
      </c>
      <c r="R36" s="434">
        <f t="shared" si="2"/>
        <v>38.5</v>
      </c>
      <c r="S36" s="434">
        <f t="shared" si="2"/>
        <v>0</v>
      </c>
      <c r="T36" s="434">
        <f t="shared" si="2"/>
        <v>38.5</v>
      </c>
      <c r="U36" s="435">
        <f t="shared" si="2"/>
        <v>0</v>
      </c>
      <c r="V36" s="436">
        <f t="shared" si="6"/>
        <v>154</v>
      </c>
      <c r="W36" s="437"/>
      <c r="X36" s="454">
        <f t="shared" si="3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0"/>
        <v>1</v>
      </c>
      <c r="B37" s="207" t="s">
        <v>321</v>
      </c>
      <c r="C37" s="144" t="s">
        <v>36</v>
      </c>
      <c r="D37" s="400">
        <v>22</v>
      </c>
      <c r="E37" s="423">
        <f t="shared" si="1"/>
        <v>154</v>
      </c>
      <c r="F37" s="424"/>
      <c r="G37" s="425">
        <f t="shared" ca="1" si="4"/>
        <v>46308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R51" si="8">+$E37*K37</f>
        <v>0</v>
      </c>
      <c r="R37" s="434">
        <f t="shared" si="8"/>
        <v>77</v>
      </c>
      <c r="S37" s="434">
        <f t="shared" si="5"/>
        <v>0</v>
      </c>
      <c r="T37" s="434">
        <f t="shared" ref="T37:U52" si="9">+$E37*N37</f>
        <v>0</v>
      </c>
      <c r="U37" s="435">
        <f t="shared" si="9"/>
        <v>0</v>
      </c>
      <c r="V37" s="436">
        <f t="shared" si="6"/>
        <v>154</v>
      </c>
      <c r="W37" s="437"/>
      <c r="X37" s="454">
        <f t="shared" si="3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0"/>
        <v>1</v>
      </c>
      <c r="B38" s="207" t="s">
        <v>102</v>
      </c>
      <c r="C38" s="144" t="s">
        <v>36</v>
      </c>
      <c r="D38" s="400">
        <v>20</v>
      </c>
      <c r="E38" s="423">
        <f t="shared" si="1"/>
        <v>140</v>
      </c>
      <c r="F38" s="424"/>
      <c r="G38" s="425">
        <f t="shared" ca="1" si="4"/>
        <v>46308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ref="S38:S56" si="10">+$E38*M38</f>
        <v>0</v>
      </c>
      <c r="T38" s="434">
        <f t="shared" si="5"/>
        <v>0</v>
      </c>
      <c r="U38" s="435">
        <f t="shared" si="9"/>
        <v>0</v>
      </c>
      <c r="V38" s="436">
        <f t="shared" si="6"/>
        <v>140</v>
      </c>
      <c r="W38" s="437"/>
      <c r="X38" s="454">
        <f t="shared" si="3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0"/>
        <v>1</v>
      </c>
      <c r="B39" s="207" t="s">
        <v>106</v>
      </c>
      <c r="C39" s="144" t="s">
        <v>36</v>
      </c>
      <c r="D39" s="400">
        <v>16</v>
      </c>
      <c r="E39" s="423">
        <f t="shared" si="1"/>
        <v>112</v>
      </c>
      <c r="F39" s="424"/>
      <c r="G39" s="425">
        <f t="shared" ca="1" si="4"/>
        <v>46308</v>
      </c>
      <c r="H39" s="426">
        <v>3</v>
      </c>
      <c r="I39" s="427" t="str">
        <f>VLOOKUP(H39,Secteurs!$A$2:$C$4,3)</f>
        <v>Armel SOKAMBA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10"/>
        <v>0</v>
      </c>
      <c r="T39" s="434">
        <f t="shared" si="5"/>
        <v>0</v>
      </c>
      <c r="U39" s="435">
        <f t="shared" si="9"/>
        <v>0</v>
      </c>
      <c r="V39" s="436">
        <f t="shared" si="6"/>
        <v>112</v>
      </c>
      <c r="W39" s="437"/>
      <c r="X39" s="454">
        <f t="shared" si="3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0"/>
        <v>1</v>
      </c>
      <c r="B40" s="207" t="s">
        <v>108</v>
      </c>
      <c r="C40" s="144" t="s">
        <v>36</v>
      </c>
      <c r="D40" s="400">
        <v>16</v>
      </c>
      <c r="E40" s="423">
        <f t="shared" si="1"/>
        <v>112</v>
      </c>
      <c r="F40" s="424"/>
      <c r="G40" s="425">
        <f t="shared" ca="1" si="4"/>
        <v>46308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10"/>
        <v>112</v>
      </c>
      <c r="T40" s="434">
        <f t="shared" si="5"/>
        <v>0</v>
      </c>
      <c r="U40" s="435">
        <f t="shared" si="9"/>
        <v>0</v>
      </c>
      <c r="V40" s="436">
        <f t="shared" si="6"/>
        <v>112</v>
      </c>
      <c r="W40" s="437"/>
      <c r="X40" s="454">
        <f t="shared" si="3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0"/>
        <v>1</v>
      </c>
      <c r="B41" s="207" t="s">
        <v>111</v>
      </c>
      <c r="C41" s="144" t="s">
        <v>36</v>
      </c>
      <c r="D41" s="400">
        <v>10</v>
      </c>
      <c r="E41" s="423">
        <f t="shared" si="1"/>
        <v>70</v>
      </c>
      <c r="F41" s="424"/>
      <c r="G41" s="425">
        <f t="shared" ca="1" si="4"/>
        <v>46308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10"/>
        <v>0</v>
      </c>
      <c r="T41" s="434">
        <f t="shared" si="5"/>
        <v>70</v>
      </c>
      <c r="U41" s="435">
        <f t="shared" si="9"/>
        <v>0</v>
      </c>
      <c r="V41" s="436">
        <f t="shared" si="6"/>
        <v>70</v>
      </c>
      <c r="W41" s="437"/>
      <c r="X41" s="454">
        <f t="shared" si="3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0"/>
        <v>1</v>
      </c>
      <c r="B42" s="207" t="s">
        <v>114</v>
      </c>
      <c r="C42" s="144" t="s">
        <v>36</v>
      </c>
      <c r="D42" s="400">
        <v>9</v>
      </c>
      <c r="E42" s="423">
        <f t="shared" si="1"/>
        <v>63</v>
      </c>
      <c r="F42" s="424"/>
      <c r="G42" s="425">
        <f t="shared" ca="1" si="4"/>
        <v>46308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8"/>
        <v>0</v>
      </c>
      <c r="R42" s="434">
        <f t="shared" si="8"/>
        <v>0</v>
      </c>
      <c r="S42" s="434">
        <f t="shared" si="10"/>
        <v>0</v>
      </c>
      <c r="T42" s="434">
        <f t="shared" si="5"/>
        <v>0</v>
      </c>
      <c r="U42" s="435">
        <f t="shared" si="9"/>
        <v>31.5</v>
      </c>
      <c r="V42" s="436">
        <f t="shared" si="6"/>
        <v>63</v>
      </c>
      <c r="W42" s="437"/>
      <c r="X42" s="454">
        <f t="shared" si="3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0"/>
        <v>1</v>
      </c>
      <c r="B43" s="207" t="s">
        <v>118</v>
      </c>
      <c r="C43" s="144" t="s">
        <v>36</v>
      </c>
      <c r="D43" s="400">
        <v>30</v>
      </c>
      <c r="E43" s="423">
        <f t="shared" si="1"/>
        <v>210</v>
      </c>
      <c r="F43" s="424"/>
      <c r="G43" s="425">
        <f t="shared" ca="1" si="4"/>
        <v>46308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0.5</v>
      </c>
      <c r="O43" s="466"/>
      <c r="P43" s="433">
        <f t="shared" si="5"/>
        <v>0</v>
      </c>
      <c r="Q43" s="434">
        <f t="shared" si="8"/>
        <v>0</v>
      </c>
      <c r="R43" s="434">
        <f t="shared" si="8"/>
        <v>0</v>
      </c>
      <c r="S43" s="434">
        <f t="shared" si="10"/>
        <v>105</v>
      </c>
      <c r="T43" s="434">
        <f t="shared" si="5"/>
        <v>105</v>
      </c>
      <c r="U43" s="435">
        <f t="shared" si="9"/>
        <v>0</v>
      </c>
      <c r="V43" s="436">
        <f t="shared" si="6"/>
        <v>210</v>
      </c>
      <c r="W43" s="437"/>
      <c r="X43" s="454">
        <f t="shared" si="3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0"/>
        <v>1</v>
      </c>
      <c r="B44" s="207" t="s">
        <v>121</v>
      </c>
      <c r="C44" s="144" t="s">
        <v>36</v>
      </c>
      <c r="D44" s="400">
        <v>26</v>
      </c>
      <c r="E44" s="423">
        <f t="shared" si="1"/>
        <v>182</v>
      </c>
      <c r="F44" s="424"/>
      <c r="G44" s="425">
        <f t="shared" ca="1" si="4"/>
        <v>46308</v>
      </c>
      <c r="H44" s="426">
        <v>2</v>
      </c>
      <c r="I44" s="427" t="str">
        <f>VLOOKUP(H44,Secteurs!$A$2:$C$4,3)</f>
        <v>Félix OVOURA</v>
      </c>
      <c r="J44" s="464"/>
      <c r="K44" s="465"/>
      <c r="L44" s="465">
        <v>0.25</v>
      </c>
      <c r="M44" s="465">
        <v>0.25</v>
      </c>
      <c r="N44" s="465">
        <v>0.5</v>
      </c>
      <c r="O44" s="466"/>
      <c r="P44" s="433">
        <f t="shared" si="5"/>
        <v>0</v>
      </c>
      <c r="Q44" s="434">
        <f t="shared" si="8"/>
        <v>0</v>
      </c>
      <c r="R44" s="434">
        <f t="shared" si="8"/>
        <v>45.5</v>
      </c>
      <c r="S44" s="434">
        <f t="shared" si="10"/>
        <v>45.5</v>
      </c>
      <c r="T44" s="434">
        <f t="shared" si="5"/>
        <v>91</v>
      </c>
      <c r="U44" s="435">
        <f t="shared" si="9"/>
        <v>0</v>
      </c>
      <c r="V44" s="436">
        <f t="shared" si="6"/>
        <v>182</v>
      </c>
      <c r="W44" s="437"/>
      <c r="X44" s="454">
        <f t="shared" si="3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0"/>
        <v>1</v>
      </c>
      <c r="B45" s="207" t="s">
        <v>122</v>
      </c>
      <c r="C45" s="144" t="s">
        <v>36</v>
      </c>
      <c r="D45" s="400">
        <v>30</v>
      </c>
      <c r="E45" s="423">
        <f t="shared" si="1"/>
        <v>210</v>
      </c>
      <c r="F45" s="424"/>
      <c r="G45" s="425">
        <f t="shared" ca="1" si="4"/>
        <v>46308</v>
      </c>
      <c r="H45" s="426">
        <v>2</v>
      </c>
      <c r="I45" s="427" t="str">
        <f>VLOOKUP(H45,Secteurs!$A$2:$C$4,3)</f>
        <v>Félix OVOURA</v>
      </c>
      <c r="J45" s="464"/>
      <c r="K45" s="465"/>
      <c r="L45" s="465">
        <v>0.25</v>
      </c>
      <c r="M45" s="465">
        <v>0.25</v>
      </c>
      <c r="N45" s="465">
        <v>0.5</v>
      </c>
      <c r="O45" s="466"/>
      <c r="P45" s="433">
        <f t="shared" si="5"/>
        <v>0</v>
      </c>
      <c r="Q45" s="434">
        <f t="shared" si="8"/>
        <v>0</v>
      </c>
      <c r="R45" s="434">
        <f t="shared" si="8"/>
        <v>52.5</v>
      </c>
      <c r="S45" s="434">
        <f t="shared" si="10"/>
        <v>52.5</v>
      </c>
      <c r="T45" s="434">
        <f t="shared" si="5"/>
        <v>105</v>
      </c>
      <c r="U45" s="435">
        <f t="shared" si="9"/>
        <v>0</v>
      </c>
      <c r="V45" s="436">
        <f t="shared" si="6"/>
        <v>210</v>
      </c>
      <c r="W45" s="437"/>
      <c r="X45" s="454">
        <f t="shared" si="3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0"/>
        <v>1</v>
      </c>
      <c r="B46" s="207" t="s">
        <v>124</v>
      </c>
      <c r="C46" s="144" t="s">
        <v>36</v>
      </c>
      <c r="D46" s="400">
        <v>26</v>
      </c>
      <c r="E46" s="423">
        <f t="shared" si="1"/>
        <v>182</v>
      </c>
      <c r="F46" s="424"/>
      <c r="G46" s="425">
        <f t="shared" ca="1" si="4"/>
        <v>46308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8"/>
        <v>0</v>
      </c>
      <c r="R46" s="434">
        <f t="shared" si="8"/>
        <v>91</v>
      </c>
      <c r="S46" s="434">
        <f t="shared" si="10"/>
        <v>0</v>
      </c>
      <c r="T46" s="434">
        <f t="shared" si="5"/>
        <v>0</v>
      </c>
      <c r="U46" s="435">
        <f t="shared" si="9"/>
        <v>0</v>
      </c>
      <c r="V46" s="436">
        <f t="shared" si="6"/>
        <v>182</v>
      </c>
      <c r="W46" s="437"/>
      <c r="X46" s="454">
        <f t="shared" si="3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0"/>
        <v>1</v>
      </c>
      <c r="B47" s="207" t="s">
        <v>125</v>
      </c>
      <c r="C47" s="144" t="s">
        <v>36</v>
      </c>
      <c r="D47" s="400">
        <v>10</v>
      </c>
      <c r="E47" s="423">
        <f t="shared" si="1"/>
        <v>70</v>
      </c>
      <c r="F47" s="424"/>
      <c r="G47" s="425">
        <f t="shared" ca="1" si="4"/>
        <v>46308</v>
      </c>
      <c r="H47" s="426">
        <v>2</v>
      </c>
      <c r="I47" s="427" t="str">
        <f>VLOOKUP(H47,Secteurs!$A$2:$C$4,3)</f>
        <v>Félix OVOURA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8"/>
        <v>0</v>
      </c>
      <c r="R47" s="434">
        <f t="shared" si="8"/>
        <v>0</v>
      </c>
      <c r="S47" s="434">
        <f t="shared" si="10"/>
        <v>0</v>
      </c>
      <c r="T47" s="434">
        <f t="shared" si="5"/>
        <v>0</v>
      </c>
      <c r="U47" s="435">
        <f t="shared" si="9"/>
        <v>35</v>
      </c>
      <c r="V47" s="436">
        <f t="shared" si="6"/>
        <v>70</v>
      </c>
      <c r="W47" s="437"/>
      <c r="X47" s="454">
        <f t="shared" si="3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0"/>
        <v>1</v>
      </c>
      <c r="B48" s="207" t="s">
        <v>126</v>
      </c>
      <c r="C48" s="144" t="s">
        <v>36</v>
      </c>
      <c r="D48" s="400">
        <v>28</v>
      </c>
      <c r="E48" s="423">
        <f t="shared" si="1"/>
        <v>196</v>
      </c>
      <c r="F48" s="424"/>
      <c r="G48" s="425">
        <f t="shared" ca="1" si="4"/>
        <v>46308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>
        <v>0.5</v>
      </c>
      <c r="M48" s="465"/>
      <c r="N48" s="465"/>
      <c r="O48" s="466"/>
      <c r="P48" s="433">
        <f t="shared" si="5"/>
        <v>98</v>
      </c>
      <c r="Q48" s="434">
        <f t="shared" si="8"/>
        <v>0</v>
      </c>
      <c r="R48" s="434">
        <f t="shared" si="8"/>
        <v>98</v>
      </c>
      <c r="S48" s="434">
        <f t="shared" si="10"/>
        <v>0</v>
      </c>
      <c r="T48" s="434">
        <f t="shared" si="5"/>
        <v>0</v>
      </c>
      <c r="U48" s="435">
        <f t="shared" si="9"/>
        <v>0</v>
      </c>
      <c r="V48" s="436">
        <f t="shared" si="6"/>
        <v>196</v>
      </c>
      <c r="W48" s="437"/>
      <c r="X48" s="454">
        <f t="shared" si="3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0"/>
        <v>1</v>
      </c>
      <c r="B49" s="207" t="s">
        <v>127</v>
      </c>
      <c r="C49" s="144" t="s">
        <v>36</v>
      </c>
      <c r="D49" s="400">
        <v>30</v>
      </c>
      <c r="E49" s="423">
        <f t="shared" si="1"/>
        <v>210</v>
      </c>
      <c r="F49" s="424"/>
      <c r="G49" s="425">
        <f t="shared" ca="1" si="4"/>
        <v>46308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8"/>
        <v>0</v>
      </c>
      <c r="R49" s="434">
        <f t="shared" si="8"/>
        <v>0</v>
      </c>
      <c r="S49" s="434">
        <f t="shared" si="10"/>
        <v>105</v>
      </c>
      <c r="T49" s="434">
        <f t="shared" si="5"/>
        <v>0</v>
      </c>
      <c r="U49" s="435">
        <f t="shared" si="9"/>
        <v>0</v>
      </c>
      <c r="V49" s="436">
        <f t="shared" si="6"/>
        <v>210</v>
      </c>
      <c r="W49" s="439"/>
      <c r="X49" s="454">
        <f t="shared" si="3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0"/>
        <v>1</v>
      </c>
      <c r="B50" s="207" t="s">
        <v>128</v>
      </c>
      <c r="C50" s="144" t="s">
        <v>36</v>
      </c>
      <c r="D50" s="400">
        <v>26</v>
      </c>
      <c r="E50" s="423">
        <f t="shared" si="1"/>
        <v>182</v>
      </c>
      <c r="F50" s="424"/>
      <c r="G50" s="425">
        <f t="shared" ca="1" si="4"/>
        <v>46308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8"/>
        <v>0</v>
      </c>
      <c r="R50" s="434">
        <f t="shared" si="8"/>
        <v>91</v>
      </c>
      <c r="S50" s="434">
        <f t="shared" si="10"/>
        <v>0</v>
      </c>
      <c r="T50" s="434">
        <f t="shared" si="5"/>
        <v>0</v>
      </c>
      <c r="U50" s="435">
        <f t="shared" si="9"/>
        <v>0</v>
      </c>
      <c r="V50" s="436">
        <f t="shared" si="6"/>
        <v>182</v>
      </c>
      <c r="W50" s="437"/>
      <c r="X50" s="453">
        <f t="shared" si="3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0"/>
        <v>1</v>
      </c>
      <c r="B51" s="207" t="s">
        <v>130</v>
      </c>
      <c r="C51" s="144" t="s">
        <v>36</v>
      </c>
      <c r="D51" s="400">
        <v>28</v>
      </c>
      <c r="E51" s="423">
        <f t="shared" si="1"/>
        <v>196</v>
      </c>
      <c r="F51" s="424"/>
      <c r="G51" s="425">
        <f t="shared" ca="1" si="4"/>
        <v>46308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8"/>
        <v>0</v>
      </c>
      <c r="R51" s="434">
        <f t="shared" si="8"/>
        <v>49</v>
      </c>
      <c r="S51" s="434">
        <f t="shared" si="10"/>
        <v>49</v>
      </c>
      <c r="T51" s="434">
        <f t="shared" si="5"/>
        <v>0</v>
      </c>
      <c r="U51" s="435">
        <f t="shared" si="9"/>
        <v>0</v>
      </c>
      <c r="V51" s="436">
        <f t="shared" si="6"/>
        <v>196</v>
      </c>
      <c r="W51" s="437"/>
      <c r="X51" s="453">
        <f t="shared" si="3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0"/>
        <v>1</v>
      </c>
      <c r="B52" s="207" t="s">
        <v>131</v>
      </c>
      <c r="C52" s="144" t="s">
        <v>36</v>
      </c>
      <c r="D52" s="400">
        <v>22</v>
      </c>
      <c r="E52" s="423">
        <f t="shared" si="1"/>
        <v>154</v>
      </c>
      <c r="F52" s="424"/>
      <c r="G52" s="425">
        <f t="shared" ca="1" si="4"/>
        <v>46308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10"/>
        <v>0</v>
      </c>
      <c r="T52" s="434">
        <f t="shared" si="5"/>
        <v>0</v>
      </c>
      <c r="U52" s="435">
        <f t="shared" si="9"/>
        <v>0</v>
      </c>
      <c r="V52" s="436">
        <f t="shared" si="6"/>
        <v>154</v>
      </c>
      <c r="W52" s="437"/>
      <c r="X52" s="453">
        <f t="shared" si="3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0"/>
        <v>1</v>
      </c>
      <c r="B53" s="207" t="s">
        <v>132</v>
      </c>
      <c r="C53" s="144" t="s">
        <v>36</v>
      </c>
      <c r="D53" s="400">
        <v>45</v>
      </c>
      <c r="E53" s="423">
        <f t="shared" si="1"/>
        <v>315</v>
      </c>
      <c r="F53" s="424"/>
      <c r="G53" s="425">
        <f t="shared" ca="1" si="4"/>
        <v>46308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10"/>
        <v>0</v>
      </c>
      <c r="T53" s="434">
        <f t="shared" si="5"/>
        <v>0</v>
      </c>
      <c r="U53" s="435">
        <f t="shared" ref="U53:U67" si="11">+$E53*O53</f>
        <v>0</v>
      </c>
      <c r="V53" s="436">
        <f t="shared" si="6"/>
        <v>315</v>
      </c>
      <c r="W53" s="437"/>
      <c r="X53" s="453">
        <f t="shared" si="3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0"/>
        <v>1</v>
      </c>
      <c r="B54" s="207" t="s">
        <v>133</v>
      </c>
      <c r="C54" s="144" t="s">
        <v>36</v>
      </c>
      <c r="D54" s="400">
        <v>14</v>
      </c>
      <c r="E54" s="423">
        <f t="shared" si="1"/>
        <v>98</v>
      </c>
      <c r="F54" s="424"/>
      <c r="G54" s="425">
        <f t="shared" ca="1" si="4"/>
        <v>46308</v>
      </c>
      <c r="H54" s="426">
        <v>2</v>
      </c>
      <c r="I54" s="427" t="str">
        <f>VLOOKUP(H54,Secteurs!$A$2:$C$4,3)</f>
        <v>Félix OVOURA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10"/>
        <v>0</v>
      </c>
      <c r="T54" s="434">
        <f t="shared" si="5"/>
        <v>0</v>
      </c>
      <c r="U54" s="435">
        <f t="shared" si="11"/>
        <v>49</v>
      </c>
      <c r="V54" s="436">
        <f t="shared" si="6"/>
        <v>98</v>
      </c>
      <c r="W54" s="437"/>
      <c r="X54" s="453">
        <f t="shared" si="3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0"/>
        <v>1</v>
      </c>
      <c r="B55" s="207" t="s">
        <v>322</v>
      </c>
      <c r="C55" s="144" t="s">
        <v>36</v>
      </c>
      <c r="D55" s="400">
        <v>28</v>
      </c>
      <c r="E55" s="423">
        <f t="shared" si="1"/>
        <v>196</v>
      </c>
      <c r="F55" s="424"/>
      <c r="G55" s="425">
        <f t="shared" ca="1" si="4"/>
        <v>46308</v>
      </c>
      <c r="H55" s="426">
        <v>2</v>
      </c>
      <c r="I55" s="427" t="str">
        <f>VLOOKUP(H55,Secteurs!$A$2:$C$4,3)</f>
        <v>Félix OVOURA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10"/>
        <v>0</v>
      </c>
      <c r="T55" s="434">
        <f t="shared" si="5"/>
        <v>49</v>
      </c>
      <c r="U55" s="435">
        <f t="shared" si="11"/>
        <v>49</v>
      </c>
      <c r="V55" s="436">
        <f t="shared" si="6"/>
        <v>196</v>
      </c>
      <c r="W55" s="437"/>
      <c r="X55" s="453">
        <f t="shared" si="3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0"/>
        <v>1</v>
      </c>
      <c r="B56" s="207" t="s">
        <v>135</v>
      </c>
      <c r="C56" s="157" t="s">
        <v>36</v>
      </c>
      <c r="D56" s="400">
        <v>10</v>
      </c>
      <c r="E56" s="423">
        <f t="shared" si="1"/>
        <v>70</v>
      </c>
      <c r="F56" s="424"/>
      <c r="G56" s="425">
        <f t="shared" ca="1" si="4"/>
        <v>46308</v>
      </c>
      <c r="H56" s="426">
        <v>3</v>
      </c>
      <c r="I56" s="427" t="str">
        <f>VLOOKUP(H56,Secteurs!$A$2:$C$4,3)</f>
        <v>Armel SOKAMBA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10"/>
        <v>0</v>
      </c>
      <c r="T56" s="434">
        <f t="shared" si="5"/>
        <v>0</v>
      </c>
      <c r="U56" s="435">
        <f t="shared" si="11"/>
        <v>17.5</v>
      </c>
      <c r="V56" s="436">
        <f t="shared" si="6"/>
        <v>70</v>
      </c>
      <c r="W56" s="437"/>
      <c r="X56" s="453">
        <f t="shared" si="3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0"/>
        <v>1</v>
      </c>
      <c r="B57" s="207" t="s">
        <v>136</v>
      </c>
      <c r="C57" s="157" t="s">
        <v>36</v>
      </c>
      <c r="D57" s="400">
        <v>20</v>
      </c>
      <c r="E57" s="423">
        <f t="shared" si="1"/>
        <v>140</v>
      </c>
      <c r="F57" s="424"/>
      <c r="G57" s="425">
        <f t="shared" ca="1" si="4"/>
        <v>46308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11"/>
        <v>0</v>
      </c>
      <c r="V57" s="436">
        <f t="shared" si="6"/>
        <v>140</v>
      </c>
      <c r="W57" s="437"/>
      <c r="X57" s="453">
        <f t="shared" si="3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0"/>
        <v>1</v>
      </c>
      <c r="B58" s="207" t="s">
        <v>137</v>
      </c>
      <c r="C58" s="157" t="s">
        <v>36</v>
      </c>
      <c r="D58" s="400">
        <v>24</v>
      </c>
      <c r="E58" s="423">
        <f t="shared" si="1"/>
        <v>168</v>
      </c>
      <c r="F58" s="424"/>
      <c r="G58" s="425">
        <f t="shared" ca="1" si="4"/>
        <v>46308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11"/>
        <v>0</v>
      </c>
      <c r="V58" s="436">
        <f t="shared" si="6"/>
        <v>168</v>
      </c>
      <c r="W58" s="437"/>
      <c r="X58" s="453">
        <f t="shared" si="3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0"/>
        <v>1</v>
      </c>
      <c r="B59" s="207" t="s">
        <v>138</v>
      </c>
      <c r="C59" s="157" t="s">
        <v>36</v>
      </c>
      <c r="D59" s="400">
        <v>20</v>
      </c>
      <c r="E59" s="423">
        <f t="shared" si="1"/>
        <v>140</v>
      </c>
      <c r="F59" s="424"/>
      <c r="G59" s="425">
        <f t="shared" ca="1" si="4"/>
        <v>46308</v>
      </c>
      <c r="H59" s="426">
        <v>2</v>
      </c>
      <c r="I59" s="427" t="str">
        <f>VLOOKUP(H59,Secteurs!$A$2:$C$4,3)</f>
        <v>Félix OVOURA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11"/>
        <v>0</v>
      </c>
      <c r="V59" s="436">
        <f t="shared" si="6"/>
        <v>140</v>
      </c>
      <c r="W59" s="437"/>
      <c r="X59" s="453">
        <f t="shared" si="3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0"/>
        <v>1</v>
      </c>
      <c r="B60" s="207" t="s">
        <v>139</v>
      </c>
      <c r="C60" s="157" t="s">
        <v>36</v>
      </c>
      <c r="D60" s="400">
        <v>10</v>
      </c>
      <c r="E60" s="423">
        <f t="shared" si="1"/>
        <v>70</v>
      </c>
      <c r="F60" s="424"/>
      <c r="G60" s="425">
        <f t="shared" ca="1" si="4"/>
        <v>46308</v>
      </c>
      <c r="H60" s="426">
        <v>2</v>
      </c>
      <c r="I60" s="427" t="str">
        <f>VLOOKUP(H60,Secteurs!$A$2:$C$4,3)</f>
        <v>Félix OVOURA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11"/>
        <v>0</v>
      </c>
      <c r="V60" s="436">
        <f t="shared" si="6"/>
        <v>70</v>
      </c>
      <c r="W60" s="437"/>
      <c r="X60" s="453">
        <f t="shared" si="3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0"/>
        <v>1</v>
      </c>
      <c r="B61" s="207" t="s">
        <v>141</v>
      </c>
      <c r="C61" s="157" t="s">
        <v>116</v>
      </c>
      <c r="D61" s="400">
        <v>26</v>
      </c>
      <c r="E61" s="423">
        <f t="shared" si="1"/>
        <v>182</v>
      </c>
      <c r="F61" s="424"/>
      <c r="G61" s="425">
        <f t="shared" ca="1" si="4"/>
        <v>46308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11"/>
        <v>0</v>
      </c>
      <c r="V61" s="436">
        <f t="shared" si="6"/>
        <v>182</v>
      </c>
      <c r="W61" s="437"/>
      <c r="X61" s="453">
        <f t="shared" si="3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0"/>
        <v>1</v>
      </c>
      <c r="B62" s="207" t="s">
        <v>143</v>
      </c>
      <c r="C62" s="160" t="s">
        <v>116</v>
      </c>
      <c r="D62" s="400">
        <v>36</v>
      </c>
      <c r="E62" s="423">
        <f t="shared" si="1"/>
        <v>252</v>
      </c>
      <c r="F62" s="424"/>
      <c r="G62" s="425">
        <f t="shared" ca="1" si="4"/>
        <v>46308</v>
      </c>
      <c r="H62" s="426">
        <v>3</v>
      </c>
      <c r="I62" s="427" t="str">
        <f>VLOOKUP(H62,Secteurs!$A$2:$C$4,3)</f>
        <v>Armel SOKAMBA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11"/>
        <v>63</v>
      </c>
      <c r="V62" s="436">
        <f t="shared" si="6"/>
        <v>252</v>
      </c>
      <c r="W62" s="437"/>
      <c r="X62" s="453">
        <f t="shared" si="3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0"/>
        <v>1</v>
      </c>
      <c r="B63" s="207" t="s">
        <v>145</v>
      </c>
      <c r="C63" s="160" t="s">
        <v>116</v>
      </c>
      <c r="D63" s="400">
        <v>28</v>
      </c>
      <c r="E63" s="423">
        <f t="shared" si="1"/>
        <v>196</v>
      </c>
      <c r="F63" s="424"/>
      <c r="G63" s="425">
        <f t="shared" ca="1" si="4"/>
        <v>46308</v>
      </c>
      <c r="H63" s="426">
        <v>3</v>
      </c>
      <c r="I63" s="427" t="str">
        <f>VLOOKUP(H63,Secteurs!$A$2:$C$4,3)</f>
        <v>Armel SOKAMBA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11"/>
        <v>0</v>
      </c>
      <c r="V63" s="436">
        <f t="shared" si="6"/>
        <v>196</v>
      </c>
      <c r="W63" s="437"/>
      <c r="X63" s="453">
        <f t="shared" si="3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0"/>
        <v>1</v>
      </c>
      <c r="B64" s="207" t="s">
        <v>146</v>
      </c>
      <c r="C64" s="157" t="s">
        <v>116</v>
      </c>
      <c r="D64" s="400">
        <v>20</v>
      </c>
      <c r="E64" s="423">
        <f t="shared" si="1"/>
        <v>140</v>
      </c>
      <c r="F64" s="424"/>
      <c r="G64" s="425">
        <f t="shared" ca="1" si="4"/>
        <v>46308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11"/>
        <v>0</v>
      </c>
      <c r="V64" s="436">
        <f t="shared" si="6"/>
        <v>140</v>
      </c>
      <c r="W64" s="437"/>
      <c r="X64" s="453">
        <f t="shared" si="3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0"/>
        <v>1</v>
      </c>
      <c r="B65" s="207" t="s">
        <v>323</v>
      </c>
      <c r="C65" s="157" t="s">
        <v>116</v>
      </c>
      <c r="D65" s="400">
        <v>20</v>
      </c>
      <c r="E65" s="423">
        <f t="shared" si="1"/>
        <v>140</v>
      </c>
      <c r="F65" s="424"/>
      <c r="G65" s="425">
        <f t="shared" ca="1" si="4"/>
        <v>46308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11"/>
        <v>70</v>
      </c>
      <c r="V65" s="436">
        <f t="shared" si="6"/>
        <v>140</v>
      </c>
      <c r="W65" s="437"/>
      <c r="X65" s="453">
        <f t="shared" si="3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0"/>
        <v>1</v>
      </c>
      <c r="B66" s="207" t="s">
        <v>324</v>
      </c>
      <c r="C66" s="157" t="s">
        <v>36</v>
      </c>
      <c r="D66" s="400">
        <v>14</v>
      </c>
      <c r="E66" s="423">
        <f t="shared" si="1"/>
        <v>98</v>
      </c>
      <c r="F66" s="424"/>
      <c r="G66" s="425">
        <f t="shared" ca="1" si="4"/>
        <v>46308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11"/>
        <v>49</v>
      </c>
      <c r="V66" s="436">
        <f t="shared" si="6"/>
        <v>98</v>
      </c>
      <c r="W66" s="437"/>
      <c r="X66" s="453">
        <f t="shared" si="3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0"/>
        <v>1</v>
      </c>
      <c r="B67" s="207" t="s">
        <v>152</v>
      </c>
      <c r="C67" s="157" t="s">
        <v>36</v>
      </c>
      <c r="D67" s="400">
        <v>24</v>
      </c>
      <c r="E67" s="423">
        <f t="shared" si="1"/>
        <v>168</v>
      </c>
      <c r="F67" s="424"/>
      <c r="G67" s="425">
        <f t="shared" ca="1" si="4"/>
        <v>46308</v>
      </c>
      <c r="H67" s="426">
        <v>1</v>
      </c>
      <c r="I67" s="427" t="str">
        <f>VLOOKUP(H67,Secteurs!$A$2:$C$4,3)</f>
        <v>Alexis MABOUNDA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11"/>
        <v>168</v>
      </c>
      <c r="V67" s="436">
        <f t="shared" si="6"/>
        <v>168</v>
      </c>
      <c r="W67" s="437"/>
      <c r="X67" s="453">
        <f t="shared" si="3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0"/>
        <v>1</v>
      </c>
      <c r="B68" s="207" t="s">
        <v>153</v>
      </c>
      <c r="C68" s="157" t="s">
        <v>36</v>
      </c>
      <c r="D68" s="400">
        <v>20</v>
      </c>
      <c r="E68" s="423">
        <f t="shared" si="1"/>
        <v>140</v>
      </c>
      <c r="F68" s="424"/>
      <c r="G68" s="425">
        <f t="shared" ca="1" si="4"/>
        <v>46308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3">
        <f t="shared" si="3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0"/>
        <v>1</v>
      </c>
      <c r="B69" s="207" t="s">
        <v>154</v>
      </c>
      <c r="C69" s="157" t="s">
        <v>36</v>
      </c>
      <c r="D69" s="400">
        <v>18</v>
      </c>
      <c r="E69" s="423">
        <f t="shared" si="1"/>
        <v>126</v>
      </c>
      <c r="F69" s="424"/>
      <c r="G69" s="425">
        <f t="shared" ca="1" si="4"/>
        <v>46308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3">
        <f t="shared" si="3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0"/>
        <v>1</v>
      </c>
      <c r="B70" s="207" t="s">
        <v>155</v>
      </c>
      <c r="C70" s="157" t="s">
        <v>36</v>
      </c>
      <c r="D70" s="400">
        <v>20</v>
      </c>
      <c r="E70" s="423">
        <f t="shared" si="1"/>
        <v>140</v>
      </c>
      <c r="F70" s="424"/>
      <c r="G70" s="425">
        <f t="shared" ca="1" si="4"/>
        <v>46308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3">
        <f t="shared" si="3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0"/>
        <v>1</v>
      </c>
      <c r="B71" s="207" t="s">
        <v>325</v>
      </c>
      <c r="C71" s="157" t="s">
        <v>36</v>
      </c>
      <c r="D71" s="400">
        <v>18</v>
      </c>
      <c r="E71" s="423">
        <f t="shared" si="1"/>
        <v>126</v>
      </c>
      <c r="F71" s="424"/>
      <c r="G71" s="425">
        <f t="shared" ca="1" si="4"/>
        <v>46308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3">
        <f t="shared" si="3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0"/>
        <v>1</v>
      </c>
      <c r="B72" s="207" t="s">
        <v>158</v>
      </c>
      <c r="C72" s="157" t="s">
        <v>36</v>
      </c>
      <c r="D72" s="400">
        <v>16</v>
      </c>
      <c r="E72" s="423">
        <f t="shared" si="1"/>
        <v>112</v>
      </c>
      <c r="F72" s="424"/>
      <c r="G72" s="425">
        <f t="shared" ca="1" si="4"/>
        <v>46308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3">
        <f t="shared" si="3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0"/>
        <v>1</v>
      </c>
      <c r="B73" s="207" t="s">
        <v>159</v>
      </c>
      <c r="C73" s="157" t="s">
        <v>36</v>
      </c>
      <c r="D73" s="400">
        <v>24</v>
      </c>
      <c r="E73" s="423">
        <f t="shared" si="1"/>
        <v>168</v>
      </c>
      <c r="F73" s="424"/>
      <c r="G73" s="425">
        <f t="shared" ca="1" si="4"/>
        <v>46308</v>
      </c>
      <c r="H73" s="426">
        <v>1</v>
      </c>
      <c r="I73" s="427" t="str">
        <f>VLOOKUP(H73,Secteurs!$A$2:$C$4,3)</f>
        <v>Alexis MABOUNDA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3">
        <f t="shared" si="3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0"/>
        <v>1</v>
      </c>
      <c r="B74" s="207" t="s">
        <v>326</v>
      </c>
      <c r="C74" s="157" t="s">
        <v>116</v>
      </c>
      <c r="D74" s="400">
        <v>42</v>
      </c>
      <c r="E74" s="423">
        <f t="shared" si="1"/>
        <v>294</v>
      </c>
      <c r="F74" s="424"/>
      <c r="G74" s="425">
        <f t="shared" ca="1" si="4"/>
        <v>46308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3">
        <f t="shared" si="3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0"/>
        <v>1</v>
      </c>
      <c r="B75" s="207" t="s">
        <v>327</v>
      </c>
      <c r="C75" s="157" t="s">
        <v>116</v>
      </c>
      <c r="D75" s="400">
        <v>18</v>
      </c>
      <c r="E75" s="423">
        <f t="shared" si="1"/>
        <v>126</v>
      </c>
      <c r="F75" s="424"/>
      <c r="G75" s="425">
        <f t="shared" ca="1" si="4"/>
        <v>46308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3">
        <f t="shared" si="3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0"/>
        <v>1</v>
      </c>
      <c r="B76" s="207" t="s">
        <v>328</v>
      </c>
      <c r="C76" s="157" t="s">
        <v>36</v>
      </c>
      <c r="D76" s="400">
        <v>28</v>
      </c>
      <c r="E76" s="423">
        <f t="shared" si="1"/>
        <v>196</v>
      </c>
      <c r="F76" s="424"/>
      <c r="G76" s="425">
        <f t="shared" ca="1" si="4"/>
        <v>46308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3">
        <f t="shared" si="3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0"/>
        <v>1</v>
      </c>
      <c r="B77" s="207" t="s">
        <v>329</v>
      </c>
      <c r="C77" s="157" t="s">
        <v>116</v>
      </c>
      <c r="D77" s="400">
        <v>22</v>
      </c>
      <c r="E77" s="423">
        <f t="shared" si="1"/>
        <v>154</v>
      </c>
      <c r="F77" s="424"/>
      <c r="G77" s="425">
        <f t="shared" ca="1" si="4"/>
        <v>46308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2">+$E77*J77</f>
        <v>77</v>
      </c>
      <c r="Q77" s="434">
        <f t="shared" si="12"/>
        <v>0</v>
      </c>
      <c r="R77" s="434">
        <f t="shared" si="12"/>
        <v>77</v>
      </c>
      <c r="S77" s="434">
        <f t="shared" si="12"/>
        <v>0</v>
      </c>
      <c r="T77" s="434">
        <f t="shared" si="12"/>
        <v>0</v>
      </c>
      <c r="U77" s="435">
        <f t="shared" si="12"/>
        <v>0</v>
      </c>
      <c r="V77" s="436">
        <f t="shared" si="6"/>
        <v>154</v>
      </c>
      <c r="W77" s="437"/>
      <c r="X77" s="453">
        <f t="shared" si="3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0"/>
        <v>1</v>
      </c>
      <c r="B78" s="207" t="s">
        <v>167</v>
      </c>
      <c r="C78" s="157" t="s">
        <v>116</v>
      </c>
      <c r="D78" s="400">
        <v>20</v>
      </c>
      <c r="E78" s="423">
        <f t="shared" si="1"/>
        <v>140</v>
      </c>
      <c r="F78" s="424"/>
      <c r="G78" s="425">
        <f t="shared" ca="1" si="4"/>
        <v>46308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2"/>
        <v>0</v>
      </c>
      <c r="Q78" s="434">
        <f t="shared" si="12"/>
        <v>0</v>
      </c>
      <c r="R78" s="434">
        <f t="shared" si="12"/>
        <v>70</v>
      </c>
      <c r="S78" s="434">
        <f t="shared" si="12"/>
        <v>35</v>
      </c>
      <c r="T78" s="434">
        <f t="shared" si="12"/>
        <v>0</v>
      </c>
      <c r="U78" s="435">
        <f t="shared" si="12"/>
        <v>35</v>
      </c>
      <c r="V78" s="436">
        <f t="shared" si="6"/>
        <v>140</v>
      </c>
      <c r="W78" s="437"/>
      <c r="X78" s="453">
        <f t="shared" si="3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0"/>
        <v>1</v>
      </c>
      <c r="B79" s="207" t="s">
        <v>171</v>
      </c>
      <c r="C79" s="157" t="s">
        <v>116</v>
      </c>
      <c r="D79" s="400">
        <v>28</v>
      </c>
      <c r="E79" s="423">
        <f t="shared" si="1"/>
        <v>196</v>
      </c>
      <c r="F79" s="424"/>
      <c r="G79" s="425">
        <f t="shared" ca="1" si="4"/>
        <v>46308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2"/>
        <v>98</v>
      </c>
      <c r="Q79" s="434">
        <f t="shared" si="12"/>
        <v>0</v>
      </c>
      <c r="R79" s="434">
        <f t="shared" si="12"/>
        <v>98</v>
      </c>
      <c r="S79" s="434">
        <f t="shared" si="12"/>
        <v>0</v>
      </c>
      <c r="T79" s="434">
        <f t="shared" si="12"/>
        <v>0</v>
      </c>
      <c r="U79" s="435">
        <f t="shared" si="12"/>
        <v>0</v>
      </c>
      <c r="V79" s="436">
        <f t="shared" si="6"/>
        <v>196</v>
      </c>
      <c r="W79" s="437"/>
      <c r="X79" s="453">
        <f t="shared" si="3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0"/>
        <v>1</v>
      </c>
      <c r="B80" s="207" t="s">
        <v>172</v>
      </c>
      <c r="C80" s="157" t="s">
        <v>116</v>
      </c>
      <c r="D80" s="400">
        <v>20</v>
      </c>
      <c r="E80" s="423">
        <f t="shared" si="1"/>
        <v>140</v>
      </c>
      <c r="F80" s="424"/>
      <c r="G80" s="425">
        <f t="shared" ca="1" si="4"/>
        <v>46308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2"/>
        <v>70</v>
      </c>
      <c r="Q80" s="434">
        <f t="shared" si="12"/>
        <v>0</v>
      </c>
      <c r="R80" s="434">
        <f t="shared" si="12"/>
        <v>0</v>
      </c>
      <c r="S80" s="434">
        <f t="shared" si="12"/>
        <v>0</v>
      </c>
      <c r="T80" s="434">
        <f t="shared" si="12"/>
        <v>35</v>
      </c>
      <c r="U80" s="435">
        <f t="shared" si="12"/>
        <v>35</v>
      </c>
      <c r="V80" s="436">
        <f t="shared" si="6"/>
        <v>140</v>
      </c>
      <c r="W80" s="437"/>
      <c r="X80" s="453">
        <f t="shared" si="3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0"/>
        <v>1</v>
      </c>
      <c r="B81" s="208" t="s">
        <v>174</v>
      </c>
      <c r="C81" s="157" t="s">
        <v>116</v>
      </c>
      <c r="D81" s="400">
        <v>30</v>
      </c>
      <c r="E81" s="423">
        <f t="shared" si="1"/>
        <v>210</v>
      </c>
      <c r="F81" s="424"/>
      <c r="G81" s="425">
        <f t="shared" ca="1" si="4"/>
        <v>46308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2"/>
        <v>105</v>
      </c>
      <c r="Q81" s="434">
        <f t="shared" si="12"/>
        <v>0</v>
      </c>
      <c r="R81" s="434">
        <f t="shared" si="12"/>
        <v>0</v>
      </c>
      <c r="S81" s="434">
        <f t="shared" si="12"/>
        <v>0</v>
      </c>
      <c r="T81" s="434">
        <f t="shared" si="12"/>
        <v>0</v>
      </c>
      <c r="U81" s="435">
        <f t="shared" si="12"/>
        <v>105</v>
      </c>
      <c r="V81" s="436">
        <f t="shared" si="6"/>
        <v>210</v>
      </c>
      <c r="W81" s="437"/>
      <c r="X81" s="453">
        <f t="shared" si="3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0"/>
        <v>1</v>
      </c>
      <c r="B82" s="208" t="s">
        <v>306</v>
      </c>
      <c r="C82" s="157" t="s">
        <v>116</v>
      </c>
      <c r="D82" s="400">
        <v>10</v>
      </c>
      <c r="E82" s="423">
        <f t="shared" si="1"/>
        <v>70</v>
      </c>
      <c r="F82" s="424"/>
      <c r="G82" s="425">
        <f t="shared" ca="1" si="4"/>
        <v>46308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2"/>
        <v>0</v>
      </c>
      <c r="Q82" s="434">
        <f t="shared" si="12"/>
        <v>0</v>
      </c>
      <c r="R82" s="434">
        <f t="shared" si="12"/>
        <v>17.5</v>
      </c>
      <c r="S82" s="434">
        <f t="shared" si="12"/>
        <v>17.5</v>
      </c>
      <c r="T82" s="434">
        <f t="shared" si="12"/>
        <v>0</v>
      </c>
      <c r="U82" s="435">
        <f t="shared" si="12"/>
        <v>35</v>
      </c>
      <c r="V82" s="436">
        <f t="shared" si="6"/>
        <v>70</v>
      </c>
      <c r="W82" s="437"/>
      <c r="X82" s="453">
        <f t="shared" si="3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0"/>
        <v>1</v>
      </c>
      <c r="B83" s="208" t="s">
        <v>330</v>
      </c>
      <c r="C83" s="157" t="s">
        <v>116</v>
      </c>
      <c r="D83" s="400">
        <v>20</v>
      </c>
      <c r="E83" s="423">
        <f t="shared" si="1"/>
        <v>140</v>
      </c>
      <c r="F83" s="424"/>
      <c r="G83" s="425">
        <f t="shared" ca="1" si="4"/>
        <v>46308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2"/>
        <v>70</v>
      </c>
      <c r="Q83" s="434">
        <f t="shared" si="12"/>
        <v>0</v>
      </c>
      <c r="R83" s="434">
        <f t="shared" si="12"/>
        <v>35</v>
      </c>
      <c r="S83" s="434">
        <f t="shared" si="12"/>
        <v>0</v>
      </c>
      <c r="T83" s="434">
        <f t="shared" si="12"/>
        <v>0</v>
      </c>
      <c r="U83" s="435">
        <f t="shared" si="12"/>
        <v>35</v>
      </c>
      <c r="V83" s="436">
        <f t="shared" si="6"/>
        <v>140</v>
      </c>
      <c r="W83" s="437"/>
      <c r="X83" s="453">
        <f t="shared" si="3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0"/>
        <v>1</v>
      </c>
      <c r="B84" s="208" t="s">
        <v>178</v>
      </c>
      <c r="C84" s="157" t="s">
        <v>116</v>
      </c>
      <c r="D84" s="400">
        <v>28</v>
      </c>
      <c r="E84" s="423">
        <f t="shared" si="1"/>
        <v>196</v>
      </c>
      <c r="F84" s="424"/>
      <c r="G84" s="425">
        <f t="shared" ca="1" si="4"/>
        <v>46308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>
        <v>0.25</v>
      </c>
      <c r="M84" s="465"/>
      <c r="N84" s="465"/>
      <c r="O84" s="466">
        <v>0.25</v>
      </c>
      <c r="P84" s="433">
        <f t="shared" si="12"/>
        <v>98</v>
      </c>
      <c r="Q84" s="434">
        <f t="shared" si="12"/>
        <v>0</v>
      </c>
      <c r="R84" s="434">
        <f t="shared" si="12"/>
        <v>49</v>
      </c>
      <c r="S84" s="434">
        <f t="shared" si="12"/>
        <v>0</v>
      </c>
      <c r="T84" s="434">
        <f t="shared" si="12"/>
        <v>0</v>
      </c>
      <c r="U84" s="435">
        <f t="shared" si="12"/>
        <v>49</v>
      </c>
      <c r="V84" s="436">
        <f t="shared" si="6"/>
        <v>196</v>
      </c>
      <c r="W84" s="437"/>
      <c r="X84" s="453">
        <f t="shared" si="3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si="0"/>
        <v>1</v>
      </c>
      <c r="B85" s="207" t="s">
        <v>179</v>
      </c>
      <c r="C85" s="157" t="s">
        <v>116</v>
      </c>
      <c r="D85" s="400">
        <v>22</v>
      </c>
      <c r="E85" s="423">
        <f t="shared" ref="E85:E137" si="13">D85*7</f>
        <v>154</v>
      </c>
      <c r="F85" s="424"/>
      <c r="G85" s="425">
        <f t="shared" ca="1" si="4"/>
        <v>46308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2"/>
        <v>0</v>
      </c>
      <c r="Q85" s="434">
        <f t="shared" si="12"/>
        <v>0</v>
      </c>
      <c r="R85" s="434">
        <f t="shared" si="12"/>
        <v>38.5</v>
      </c>
      <c r="S85" s="434">
        <f t="shared" si="12"/>
        <v>38.5</v>
      </c>
      <c r="T85" s="434">
        <f t="shared" si="12"/>
        <v>77</v>
      </c>
      <c r="U85" s="435">
        <f t="shared" si="12"/>
        <v>0</v>
      </c>
      <c r="V85" s="436">
        <f t="shared" si="6"/>
        <v>154</v>
      </c>
      <c r="W85" s="437"/>
      <c r="X85" s="453">
        <f t="shared" ref="X85:X137" si="14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ref="A86:A137" si="15">+IF(D86&gt;0,1,0)</f>
        <v>1</v>
      </c>
      <c r="B86" s="207" t="s">
        <v>180</v>
      </c>
      <c r="C86" s="157" t="s">
        <v>116</v>
      </c>
      <c r="D86" s="400">
        <v>26</v>
      </c>
      <c r="E86" s="423">
        <f t="shared" si="13"/>
        <v>182</v>
      </c>
      <c r="F86" s="424"/>
      <c r="G86" s="425">
        <f t="shared" ref="G86:G137" ca="1" si="16">+IF(A86=1,(+TODAY())-F86,"Sans objet")</f>
        <v>46308</v>
      </c>
      <c r="H86" s="426">
        <v>2</v>
      </c>
      <c r="I86" s="427" t="str">
        <f>VLOOKUP(H86,Secteurs!$A$2:$C$4,3)</f>
        <v>Félix OVOURA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2"/>
        <v>0</v>
      </c>
      <c r="Q86" s="434">
        <f t="shared" si="12"/>
        <v>0</v>
      </c>
      <c r="R86" s="434">
        <f t="shared" si="12"/>
        <v>0</v>
      </c>
      <c r="S86" s="434">
        <f t="shared" si="12"/>
        <v>91</v>
      </c>
      <c r="T86" s="434">
        <f t="shared" si="12"/>
        <v>0</v>
      </c>
      <c r="U86" s="435">
        <f t="shared" si="12"/>
        <v>91</v>
      </c>
      <c r="V86" s="436">
        <f t="shared" si="6"/>
        <v>182</v>
      </c>
      <c r="W86" s="437"/>
      <c r="X86" s="453">
        <f t="shared" si="14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5"/>
        <v>1</v>
      </c>
      <c r="B87" s="207" t="s">
        <v>181</v>
      </c>
      <c r="C87" s="157" t="s">
        <v>116</v>
      </c>
      <c r="D87" s="400">
        <v>20</v>
      </c>
      <c r="E87" s="423">
        <f t="shared" si="13"/>
        <v>140</v>
      </c>
      <c r="F87" s="424"/>
      <c r="G87" s="425">
        <f t="shared" ca="1" si="16"/>
        <v>46308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12"/>
        <v>0</v>
      </c>
      <c r="Q87" s="434">
        <f t="shared" si="12"/>
        <v>0</v>
      </c>
      <c r="R87" s="434">
        <f t="shared" si="12"/>
        <v>0</v>
      </c>
      <c r="S87" s="434">
        <f t="shared" si="12"/>
        <v>70</v>
      </c>
      <c r="T87" s="434">
        <f t="shared" si="12"/>
        <v>0</v>
      </c>
      <c r="U87" s="435">
        <f t="shared" si="12"/>
        <v>70</v>
      </c>
      <c r="V87" s="436">
        <f t="shared" ref="V87:V137" si="17">SUM(P87:U87)</f>
        <v>140</v>
      </c>
      <c r="W87" s="437"/>
      <c r="X87" s="453">
        <f t="shared" si="14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75">
      <c r="A88" s="422">
        <f t="shared" si="15"/>
        <v>1</v>
      </c>
      <c r="B88" s="207" t="s">
        <v>183</v>
      </c>
      <c r="C88" s="157" t="s">
        <v>116</v>
      </c>
      <c r="D88" s="400">
        <v>18</v>
      </c>
      <c r="E88" s="423">
        <f t="shared" si="13"/>
        <v>126</v>
      </c>
      <c r="F88" s="424"/>
      <c r="G88" s="425">
        <f t="shared" ca="1" si="16"/>
        <v>46308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2"/>
        <v>0</v>
      </c>
      <c r="Q88" s="434">
        <f t="shared" si="12"/>
        <v>0</v>
      </c>
      <c r="R88" s="434">
        <f t="shared" si="12"/>
        <v>31.5</v>
      </c>
      <c r="S88" s="434">
        <f t="shared" si="12"/>
        <v>0</v>
      </c>
      <c r="T88" s="434">
        <f t="shared" si="12"/>
        <v>63</v>
      </c>
      <c r="U88" s="435">
        <f t="shared" si="12"/>
        <v>31.5</v>
      </c>
      <c r="V88" s="436">
        <f t="shared" si="17"/>
        <v>126</v>
      </c>
      <c r="W88" s="437"/>
      <c r="X88" s="453">
        <f t="shared" si="14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21">
      <c r="A89" s="422">
        <f t="shared" si="15"/>
        <v>1</v>
      </c>
      <c r="B89" s="207" t="s">
        <v>184</v>
      </c>
      <c r="C89" s="157" t="s">
        <v>116</v>
      </c>
      <c r="D89" s="400">
        <v>22</v>
      </c>
      <c r="E89" s="423">
        <f t="shared" si="13"/>
        <v>154</v>
      </c>
      <c r="F89" s="424"/>
      <c r="G89" s="425">
        <f t="shared" ca="1" si="16"/>
        <v>46308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2"/>
        <v>0</v>
      </c>
      <c r="Q89" s="434">
        <f t="shared" si="12"/>
        <v>38.5</v>
      </c>
      <c r="R89" s="434">
        <f t="shared" si="12"/>
        <v>0</v>
      </c>
      <c r="S89" s="434">
        <f t="shared" si="12"/>
        <v>77</v>
      </c>
      <c r="T89" s="434">
        <f t="shared" si="12"/>
        <v>0</v>
      </c>
      <c r="U89" s="435">
        <f t="shared" si="12"/>
        <v>38.5</v>
      </c>
      <c r="V89" s="436">
        <f t="shared" si="17"/>
        <v>154</v>
      </c>
      <c r="W89" s="437"/>
      <c r="X89" s="453">
        <f t="shared" si="14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5"/>
        <v>1</v>
      </c>
      <c r="B90" s="207" t="s">
        <v>185</v>
      </c>
      <c r="C90" s="157" t="s">
        <v>116</v>
      </c>
      <c r="D90" s="400">
        <v>22</v>
      </c>
      <c r="E90" s="423">
        <f t="shared" si="13"/>
        <v>154</v>
      </c>
      <c r="F90" s="424"/>
      <c r="G90" s="425">
        <f t="shared" ca="1" si="16"/>
        <v>46308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2"/>
        <v>0</v>
      </c>
      <c r="Q90" s="434">
        <f t="shared" si="12"/>
        <v>38.5</v>
      </c>
      <c r="R90" s="434">
        <f t="shared" si="12"/>
        <v>38.5</v>
      </c>
      <c r="S90" s="434">
        <f t="shared" si="12"/>
        <v>0</v>
      </c>
      <c r="T90" s="434">
        <f t="shared" si="12"/>
        <v>0</v>
      </c>
      <c r="U90" s="435">
        <f t="shared" si="12"/>
        <v>77</v>
      </c>
      <c r="V90" s="436">
        <f t="shared" si="17"/>
        <v>154</v>
      </c>
      <c r="W90" s="437"/>
      <c r="X90" s="453">
        <f t="shared" si="14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5"/>
        <v>1</v>
      </c>
      <c r="B91" s="207" t="s">
        <v>186</v>
      </c>
      <c r="C91" s="157" t="s">
        <v>116</v>
      </c>
      <c r="D91" s="400">
        <v>12</v>
      </c>
      <c r="E91" s="423">
        <f t="shared" si="13"/>
        <v>84</v>
      </c>
      <c r="F91" s="424"/>
      <c r="G91" s="425">
        <f t="shared" ca="1" si="16"/>
        <v>46308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2"/>
        <v>0</v>
      </c>
      <c r="Q91" s="434">
        <f t="shared" si="12"/>
        <v>0</v>
      </c>
      <c r="R91" s="434">
        <f t="shared" si="12"/>
        <v>0</v>
      </c>
      <c r="S91" s="434">
        <f t="shared" si="12"/>
        <v>42</v>
      </c>
      <c r="T91" s="434">
        <f t="shared" si="12"/>
        <v>0</v>
      </c>
      <c r="U91" s="435">
        <f t="shared" si="12"/>
        <v>42</v>
      </c>
      <c r="V91" s="436">
        <f t="shared" si="17"/>
        <v>84</v>
      </c>
      <c r="W91" s="437"/>
      <c r="X91" s="453">
        <f t="shared" si="14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21">
      <c r="A92" s="422">
        <f t="shared" si="15"/>
        <v>1</v>
      </c>
      <c r="B92" s="207" t="s">
        <v>187</v>
      </c>
      <c r="C92" s="157" t="s">
        <v>36</v>
      </c>
      <c r="D92" s="400">
        <v>28</v>
      </c>
      <c r="E92" s="423">
        <f t="shared" si="13"/>
        <v>196</v>
      </c>
      <c r="F92" s="440"/>
      <c r="G92" s="425">
        <f t="shared" ca="1" si="16"/>
        <v>46308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2"/>
        <v>98</v>
      </c>
      <c r="Q92" s="434">
        <f t="shared" si="12"/>
        <v>0</v>
      </c>
      <c r="R92" s="434">
        <f t="shared" si="12"/>
        <v>98</v>
      </c>
      <c r="S92" s="434">
        <f t="shared" si="12"/>
        <v>0</v>
      </c>
      <c r="T92" s="434">
        <f t="shared" si="12"/>
        <v>0</v>
      </c>
      <c r="U92" s="435">
        <f t="shared" si="12"/>
        <v>0</v>
      </c>
      <c r="V92" s="436">
        <f t="shared" si="17"/>
        <v>196</v>
      </c>
      <c r="W92" s="437"/>
      <c r="X92" s="453">
        <f t="shared" si="14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8.75">
      <c r="A93" s="422">
        <f t="shared" si="15"/>
        <v>1</v>
      </c>
      <c r="B93" s="207" t="s">
        <v>307</v>
      </c>
      <c r="C93" s="157" t="s">
        <v>36</v>
      </c>
      <c r="D93" s="400">
        <v>30</v>
      </c>
      <c r="E93" s="423">
        <f t="shared" si="13"/>
        <v>210</v>
      </c>
      <c r="F93" s="424"/>
      <c r="G93" s="425">
        <f t="shared" ca="1" si="16"/>
        <v>46308</v>
      </c>
      <c r="H93" s="426">
        <v>1</v>
      </c>
      <c r="I93" s="427" t="str">
        <f>VLOOKUP(H93,Secteurs!$A$2:$C$4,3)</f>
        <v>Alexis MABOUNDA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12"/>
        <v>0</v>
      </c>
      <c r="Q93" s="434">
        <f t="shared" si="12"/>
        <v>0</v>
      </c>
      <c r="R93" s="434">
        <f t="shared" si="12"/>
        <v>0</v>
      </c>
      <c r="S93" s="434">
        <f t="shared" si="12"/>
        <v>105</v>
      </c>
      <c r="T93" s="434">
        <f t="shared" si="12"/>
        <v>0</v>
      </c>
      <c r="U93" s="435">
        <f t="shared" si="12"/>
        <v>105</v>
      </c>
      <c r="V93" s="436">
        <f t="shared" si="17"/>
        <v>210</v>
      </c>
      <c r="W93" s="437"/>
      <c r="X93" s="453">
        <f t="shared" si="14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5"/>
        <v>1</v>
      </c>
      <c r="B94" s="208" t="s">
        <v>308</v>
      </c>
      <c r="C94" s="157" t="s">
        <v>116</v>
      </c>
      <c r="D94" s="400">
        <v>18</v>
      </c>
      <c r="E94" s="423">
        <f t="shared" si="13"/>
        <v>126</v>
      </c>
      <c r="F94" s="424"/>
      <c r="G94" s="425">
        <f t="shared" ca="1" si="16"/>
        <v>46308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2"/>
        <v>63</v>
      </c>
      <c r="Q94" s="434">
        <f t="shared" si="12"/>
        <v>0</v>
      </c>
      <c r="R94" s="434">
        <f t="shared" si="12"/>
        <v>0</v>
      </c>
      <c r="S94" s="434">
        <f t="shared" si="12"/>
        <v>0</v>
      </c>
      <c r="T94" s="434">
        <f t="shared" si="12"/>
        <v>31.5</v>
      </c>
      <c r="U94" s="435">
        <f t="shared" si="12"/>
        <v>31.5</v>
      </c>
      <c r="V94" s="436">
        <f t="shared" si="17"/>
        <v>126</v>
      </c>
      <c r="W94" s="437"/>
      <c r="X94" s="453">
        <f t="shared" si="14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5"/>
        <v>1</v>
      </c>
      <c r="B95" s="208" t="s">
        <v>194</v>
      </c>
      <c r="C95" s="157" t="s">
        <v>116</v>
      </c>
      <c r="D95" s="400">
        <v>20</v>
      </c>
      <c r="E95" s="423">
        <f t="shared" si="13"/>
        <v>140</v>
      </c>
      <c r="F95" s="424"/>
      <c r="G95" s="425">
        <f t="shared" ca="1" si="16"/>
        <v>46308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12"/>
        <v>70</v>
      </c>
      <c r="Q95" s="434">
        <f t="shared" si="12"/>
        <v>0</v>
      </c>
      <c r="R95" s="434">
        <f t="shared" si="12"/>
        <v>0</v>
      </c>
      <c r="S95" s="434">
        <f t="shared" si="12"/>
        <v>70</v>
      </c>
      <c r="T95" s="434">
        <f t="shared" si="12"/>
        <v>0</v>
      </c>
      <c r="U95" s="435">
        <f t="shared" si="12"/>
        <v>0</v>
      </c>
      <c r="V95" s="436">
        <f t="shared" si="17"/>
        <v>140</v>
      </c>
      <c r="W95" s="437"/>
      <c r="X95" s="453">
        <f t="shared" si="14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5"/>
        <v>1</v>
      </c>
      <c r="B96" s="208" t="s">
        <v>197</v>
      </c>
      <c r="C96" s="157" t="s">
        <v>116</v>
      </c>
      <c r="D96" s="400">
        <v>22</v>
      </c>
      <c r="E96" s="423">
        <f t="shared" si="13"/>
        <v>154</v>
      </c>
      <c r="F96" s="424"/>
      <c r="G96" s="425">
        <f t="shared" ca="1" si="16"/>
        <v>46308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2"/>
        <v>77</v>
      </c>
      <c r="Q96" s="434">
        <f t="shared" si="12"/>
        <v>38.5</v>
      </c>
      <c r="R96" s="434">
        <f t="shared" si="12"/>
        <v>38.5</v>
      </c>
      <c r="S96" s="434">
        <f t="shared" si="12"/>
        <v>0</v>
      </c>
      <c r="T96" s="434">
        <f t="shared" si="12"/>
        <v>0</v>
      </c>
      <c r="U96" s="435">
        <f t="shared" si="12"/>
        <v>0</v>
      </c>
      <c r="V96" s="436">
        <f t="shared" si="17"/>
        <v>154</v>
      </c>
      <c r="W96" s="437"/>
      <c r="X96" s="453">
        <f t="shared" si="14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5"/>
        <v>1</v>
      </c>
      <c r="B97" s="208" t="s">
        <v>200</v>
      </c>
      <c r="C97" s="157" t="s">
        <v>116</v>
      </c>
      <c r="D97" s="400">
        <v>24</v>
      </c>
      <c r="E97" s="423">
        <f t="shared" si="13"/>
        <v>168</v>
      </c>
      <c r="F97" s="424"/>
      <c r="G97" s="425">
        <f t="shared" ca="1" si="16"/>
        <v>46308</v>
      </c>
      <c r="H97" s="426">
        <v>3</v>
      </c>
      <c r="I97" s="427" t="str">
        <f>VLOOKUP(H97,Secteurs!$A$2:$C$4,3)</f>
        <v>Armel SOKAMBA</v>
      </c>
      <c r="J97" s="464">
        <v>0.5</v>
      </c>
      <c r="K97" s="465"/>
      <c r="L97" s="465"/>
      <c r="M97" s="465">
        <v>0.25</v>
      </c>
      <c r="N97" s="465"/>
      <c r="O97" s="466">
        <v>0.25</v>
      </c>
      <c r="P97" s="433">
        <f t="shared" si="12"/>
        <v>84</v>
      </c>
      <c r="Q97" s="434">
        <f t="shared" si="12"/>
        <v>0</v>
      </c>
      <c r="R97" s="434">
        <f t="shared" si="12"/>
        <v>0</v>
      </c>
      <c r="S97" s="434">
        <f t="shared" si="12"/>
        <v>42</v>
      </c>
      <c r="T97" s="434">
        <f t="shared" si="12"/>
        <v>0</v>
      </c>
      <c r="U97" s="435">
        <f t="shared" si="12"/>
        <v>42</v>
      </c>
      <c r="V97" s="436">
        <f t="shared" si="17"/>
        <v>168</v>
      </c>
      <c r="W97" s="437"/>
      <c r="X97" s="453">
        <f t="shared" si="14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5"/>
        <v>1</v>
      </c>
      <c r="B98" s="208" t="s">
        <v>201</v>
      </c>
      <c r="C98" s="157" t="s">
        <v>36</v>
      </c>
      <c r="D98" s="400">
        <v>40</v>
      </c>
      <c r="E98" s="423">
        <f t="shared" si="13"/>
        <v>280</v>
      </c>
      <c r="F98" s="424"/>
      <c r="G98" s="425">
        <f t="shared" ca="1" si="16"/>
        <v>46308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2"/>
        <v>140</v>
      </c>
      <c r="Q98" s="434">
        <f t="shared" si="12"/>
        <v>0</v>
      </c>
      <c r="R98" s="434">
        <f t="shared" si="12"/>
        <v>0</v>
      </c>
      <c r="S98" s="434">
        <f t="shared" si="12"/>
        <v>140</v>
      </c>
      <c r="T98" s="434">
        <f t="shared" si="12"/>
        <v>0</v>
      </c>
      <c r="U98" s="435">
        <f t="shared" si="12"/>
        <v>0</v>
      </c>
      <c r="V98" s="436">
        <f t="shared" si="17"/>
        <v>280</v>
      </c>
      <c r="W98" s="437"/>
      <c r="X98" s="453">
        <f t="shared" si="14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5"/>
        <v>1</v>
      </c>
      <c r="B99" s="208" t="s">
        <v>204</v>
      </c>
      <c r="C99" s="157" t="s">
        <v>116</v>
      </c>
      <c r="D99" s="400">
        <v>26</v>
      </c>
      <c r="E99" s="423">
        <f t="shared" si="13"/>
        <v>182</v>
      </c>
      <c r="F99" s="424"/>
      <c r="G99" s="425">
        <f t="shared" ca="1" si="16"/>
        <v>46308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2"/>
        <v>91</v>
      </c>
      <c r="Q99" s="434">
        <f t="shared" si="12"/>
        <v>0</v>
      </c>
      <c r="R99" s="434">
        <f t="shared" si="12"/>
        <v>45.5</v>
      </c>
      <c r="S99" s="434">
        <f t="shared" si="12"/>
        <v>45.5</v>
      </c>
      <c r="T99" s="434">
        <f t="shared" si="12"/>
        <v>0</v>
      </c>
      <c r="U99" s="435">
        <f t="shared" si="12"/>
        <v>0</v>
      </c>
      <c r="V99" s="436">
        <f t="shared" si="17"/>
        <v>182</v>
      </c>
      <c r="W99" s="437"/>
      <c r="X99" s="453">
        <f t="shared" si="14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5"/>
        <v>1</v>
      </c>
      <c r="B100" s="208" t="s">
        <v>205</v>
      </c>
      <c r="C100" s="157" t="s">
        <v>116</v>
      </c>
      <c r="D100" s="400">
        <v>16</v>
      </c>
      <c r="E100" s="423">
        <f t="shared" si="13"/>
        <v>112</v>
      </c>
      <c r="F100" s="424"/>
      <c r="G100" s="425">
        <f t="shared" ca="1" si="16"/>
        <v>46308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2"/>
        <v>0</v>
      </c>
      <c r="Q100" s="434">
        <f t="shared" si="12"/>
        <v>0</v>
      </c>
      <c r="R100" s="434">
        <f t="shared" si="12"/>
        <v>56</v>
      </c>
      <c r="S100" s="434">
        <f t="shared" si="12"/>
        <v>0</v>
      </c>
      <c r="T100" s="434">
        <f t="shared" si="12"/>
        <v>0</v>
      </c>
      <c r="U100" s="435">
        <f t="shared" si="12"/>
        <v>56</v>
      </c>
      <c r="V100" s="436">
        <f t="shared" si="17"/>
        <v>112</v>
      </c>
      <c r="W100" s="437"/>
      <c r="X100" s="453">
        <f t="shared" si="14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5"/>
        <v>1</v>
      </c>
      <c r="B101" s="208" t="s">
        <v>206</v>
      </c>
      <c r="C101" s="157" t="s">
        <v>116</v>
      </c>
      <c r="D101" s="400">
        <v>10</v>
      </c>
      <c r="E101" s="423">
        <f t="shared" si="13"/>
        <v>70</v>
      </c>
      <c r="F101" s="424"/>
      <c r="G101" s="425">
        <f t="shared" ca="1" si="16"/>
        <v>46308</v>
      </c>
      <c r="H101" s="426">
        <v>2</v>
      </c>
      <c r="I101" s="427" t="str">
        <f>VLOOKUP(H101,Secteurs!$A$2:$C$4,3)</f>
        <v>Félix OVOURA</v>
      </c>
      <c r="J101" s="464"/>
      <c r="K101" s="465">
        <v>0.5</v>
      </c>
      <c r="L101" s="465"/>
      <c r="M101" s="465"/>
      <c r="N101" s="465">
        <v>0.5</v>
      </c>
      <c r="O101" s="466"/>
      <c r="P101" s="433">
        <f t="shared" si="12"/>
        <v>0</v>
      </c>
      <c r="Q101" s="434">
        <f t="shared" si="12"/>
        <v>35</v>
      </c>
      <c r="R101" s="434">
        <f t="shared" si="12"/>
        <v>0</v>
      </c>
      <c r="S101" s="434">
        <f t="shared" si="12"/>
        <v>0</v>
      </c>
      <c r="T101" s="434">
        <f t="shared" si="12"/>
        <v>35</v>
      </c>
      <c r="U101" s="435">
        <f t="shared" si="12"/>
        <v>0</v>
      </c>
      <c r="V101" s="436">
        <f t="shared" si="17"/>
        <v>70</v>
      </c>
      <c r="W101" s="437"/>
      <c r="X101" s="453">
        <f t="shared" si="14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5"/>
        <v>1</v>
      </c>
      <c r="B102" s="208" t="s">
        <v>209</v>
      </c>
      <c r="C102" s="157" t="s">
        <v>116</v>
      </c>
      <c r="D102" s="400">
        <v>16</v>
      </c>
      <c r="E102" s="423">
        <f t="shared" si="13"/>
        <v>112</v>
      </c>
      <c r="F102" s="424"/>
      <c r="G102" s="425">
        <f t="shared" ca="1" si="16"/>
        <v>46308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2"/>
        <v>56</v>
      </c>
      <c r="Q102" s="434">
        <f t="shared" si="12"/>
        <v>0</v>
      </c>
      <c r="R102" s="434">
        <f t="shared" si="12"/>
        <v>0</v>
      </c>
      <c r="S102" s="434">
        <f t="shared" si="12"/>
        <v>0</v>
      </c>
      <c r="T102" s="434">
        <f t="shared" si="12"/>
        <v>0</v>
      </c>
      <c r="U102" s="435">
        <f t="shared" si="12"/>
        <v>56</v>
      </c>
      <c r="V102" s="436">
        <f t="shared" si="17"/>
        <v>112</v>
      </c>
      <c r="W102" s="437"/>
      <c r="X102" s="453">
        <f t="shared" si="14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5"/>
        <v>1</v>
      </c>
      <c r="B103" s="208" t="s">
        <v>211</v>
      </c>
      <c r="C103" s="157" t="s">
        <v>36</v>
      </c>
      <c r="D103" s="400">
        <v>20</v>
      </c>
      <c r="E103" s="423">
        <f t="shared" si="13"/>
        <v>140</v>
      </c>
      <c r="F103" s="424"/>
      <c r="G103" s="425">
        <f t="shared" ca="1" si="16"/>
        <v>46308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2"/>
        <v>35</v>
      </c>
      <c r="Q103" s="434">
        <f t="shared" si="12"/>
        <v>35</v>
      </c>
      <c r="R103" s="434">
        <f t="shared" si="12"/>
        <v>35</v>
      </c>
      <c r="S103" s="434">
        <f t="shared" si="12"/>
        <v>0</v>
      </c>
      <c r="T103" s="434">
        <f t="shared" si="12"/>
        <v>0</v>
      </c>
      <c r="U103" s="435">
        <f t="shared" si="12"/>
        <v>35</v>
      </c>
      <c r="V103" s="436">
        <f t="shared" si="17"/>
        <v>140</v>
      </c>
      <c r="W103" s="437"/>
      <c r="X103" s="453">
        <f t="shared" si="14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5"/>
        <v>1</v>
      </c>
      <c r="B104" s="208" t="s">
        <v>310</v>
      </c>
      <c r="C104" s="160" t="s">
        <v>116</v>
      </c>
      <c r="D104" s="400">
        <v>36</v>
      </c>
      <c r="E104" s="423">
        <f t="shared" si="13"/>
        <v>252</v>
      </c>
      <c r="F104" s="424"/>
      <c r="G104" s="425">
        <f t="shared" ca="1" si="16"/>
        <v>46308</v>
      </c>
      <c r="H104" s="426">
        <v>2</v>
      </c>
      <c r="I104" s="427" t="str">
        <f>VLOOKUP(H104,Secteurs!$A$2:$C$4,3)</f>
        <v>Félix OVOURA</v>
      </c>
      <c r="J104" s="464"/>
      <c r="K104" s="465">
        <v>0.5</v>
      </c>
      <c r="L104" s="465"/>
      <c r="M104" s="465"/>
      <c r="N104" s="465">
        <v>0.5</v>
      </c>
      <c r="O104" s="466"/>
      <c r="P104" s="433">
        <f t="shared" si="12"/>
        <v>0</v>
      </c>
      <c r="Q104" s="434">
        <f t="shared" si="12"/>
        <v>126</v>
      </c>
      <c r="R104" s="434">
        <f t="shared" si="12"/>
        <v>0</v>
      </c>
      <c r="S104" s="434">
        <f t="shared" si="12"/>
        <v>0</v>
      </c>
      <c r="T104" s="434">
        <f t="shared" si="12"/>
        <v>126</v>
      </c>
      <c r="U104" s="435">
        <f t="shared" si="12"/>
        <v>0</v>
      </c>
      <c r="V104" s="436">
        <f t="shared" si="17"/>
        <v>252</v>
      </c>
      <c r="W104" s="437"/>
      <c r="X104" s="453">
        <f t="shared" si="14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5"/>
        <v>1</v>
      </c>
      <c r="B105" s="208" t="s">
        <v>331</v>
      </c>
      <c r="C105" s="160" t="s">
        <v>116</v>
      </c>
      <c r="D105" s="400">
        <v>24</v>
      </c>
      <c r="E105" s="423">
        <f t="shared" si="13"/>
        <v>168</v>
      </c>
      <c r="F105" s="424"/>
      <c r="G105" s="425">
        <f t="shared" ca="1" si="16"/>
        <v>46308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2"/>
        <v>0</v>
      </c>
      <c r="Q105" s="434">
        <f t="shared" si="12"/>
        <v>0</v>
      </c>
      <c r="R105" s="434">
        <f t="shared" si="12"/>
        <v>0</v>
      </c>
      <c r="S105" s="434">
        <f t="shared" si="12"/>
        <v>84</v>
      </c>
      <c r="T105" s="434">
        <f t="shared" si="12"/>
        <v>0</v>
      </c>
      <c r="U105" s="435">
        <f t="shared" si="12"/>
        <v>84</v>
      </c>
      <c r="V105" s="436">
        <f t="shared" si="17"/>
        <v>168</v>
      </c>
      <c r="W105" s="437"/>
      <c r="X105" s="453">
        <f t="shared" si="14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5"/>
        <v>1</v>
      </c>
      <c r="B106" s="207" t="s">
        <v>215</v>
      </c>
      <c r="C106" s="160" t="s">
        <v>116</v>
      </c>
      <c r="D106" s="400">
        <v>30</v>
      </c>
      <c r="E106" s="423">
        <f t="shared" si="13"/>
        <v>210</v>
      </c>
      <c r="F106" s="424"/>
      <c r="G106" s="425">
        <f t="shared" ca="1" si="16"/>
        <v>46308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2"/>
        <v>0</v>
      </c>
      <c r="Q106" s="434">
        <f t="shared" si="12"/>
        <v>52.5</v>
      </c>
      <c r="R106" s="434">
        <f t="shared" si="12"/>
        <v>0</v>
      </c>
      <c r="S106" s="434">
        <f t="shared" si="12"/>
        <v>52.5</v>
      </c>
      <c r="T106" s="434">
        <f t="shared" si="12"/>
        <v>0</v>
      </c>
      <c r="U106" s="435">
        <f t="shared" si="12"/>
        <v>105</v>
      </c>
      <c r="V106" s="436">
        <f t="shared" si="17"/>
        <v>210</v>
      </c>
      <c r="W106" s="437"/>
      <c r="X106" s="453">
        <f t="shared" si="14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5"/>
        <v>1</v>
      </c>
      <c r="B107" s="208" t="s">
        <v>311</v>
      </c>
      <c r="C107" s="160" t="s">
        <v>116</v>
      </c>
      <c r="D107" s="400">
        <v>24</v>
      </c>
      <c r="E107" s="423">
        <f t="shared" si="13"/>
        <v>168</v>
      </c>
      <c r="F107" s="424"/>
      <c r="G107" s="425">
        <f t="shared" ca="1" si="16"/>
        <v>46308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2"/>
        <v>0</v>
      </c>
      <c r="Q107" s="434">
        <f t="shared" si="12"/>
        <v>0</v>
      </c>
      <c r="R107" s="434">
        <f t="shared" si="12"/>
        <v>0</v>
      </c>
      <c r="S107" s="434">
        <f t="shared" si="12"/>
        <v>84</v>
      </c>
      <c r="T107" s="434">
        <f t="shared" si="12"/>
        <v>0</v>
      </c>
      <c r="U107" s="435">
        <f t="shared" si="12"/>
        <v>84</v>
      </c>
      <c r="V107" s="436">
        <f t="shared" si="17"/>
        <v>168</v>
      </c>
      <c r="W107" s="437"/>
      <c r="X107" s="453">
        <f t="shared" si="14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5"/>
        <v>1</v>
      </c>
      <c r="B108" s="208" t="s">
        <v>218</v>
      </c>
      <c r="C108" s="160" t="s">
        <v>116</v>
      </c>
      <c r="D108" s="400">
        <v>24</v>
      </c>
      <c r="E108" s="423">
        <f t="shared" si="13"/>
        <v>168</v>
      </c>
      <c r="F108" s="424"/>
      <c r="G108" s="425">
        <f t="shared" ca="1" si="16"/>
        <v>46308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2"/>
        <v>0</v>
      </c>
      <c r="Q108" s="434">
        <f t="shared" si="12"/>
        <v>0</v>
      </c>
      <c r="R108" s="434">
        <f t="shared" si="12"/>
        <v>0</v>
      </c>
      <c r="S108" s="434">
        <f t="shared" si="12"/>
        <v>0</v>
      </c>
      <c r="T108" s="434">
        <f t="shared" si="12"/>
        <v>0</v>
      </c>
      <c r="U108" s="435">
        <f t="shared" si="12"/>
        <v>168</v>
      </c>
      <c r="V108" s="436">
        <f t="shared" si="17"/>
        <v>168</v>
      </c>
      <c r="W108" s="437"/>
      <c r="X108" s="453">
        <f t="shared" si="14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5"/>
        <v>1</v>
      </c>
      <c r="B109" s="208" t="s">
        <v>219</v>
      </c>
      <c r="C109" s="160" t="s">
        <v>116</v>
      </c>
      <c r="D109" s="400">
        <v>26</v>
      </c>
      <c r="E109" s="423">
        <f t="shared" si="13"/>
        <v>182</v>
      </c>
      <c r="F109" s="424"/>
      <c r="G109" s="425">
        <f t="shared" ca="1" si="16"/>
        <v>46308</v>
      </c>
      <c r="H109" s="426">
        <v>1</v>
      </c>
      <c r="I109" s="427" t="str">
        <f>VLOOKUP(H109,Secteurs!$A$2:$C$4,3)</f>
        <v>Alexis MABOUNDA</v>
      </c>
      <c r="J109" s="464">
        <v>0.5</v>
      </c>
      <c r="K109" s="465"/>
      <c r="L109" s="465"/>
      <c r="M109" s="465">
        <v>0.5</v>
      </c>
      <c r="N109" s="465"/>
      <c r="O109" s="466"/>
      <c r="P109" s="433">
        <f t="shared" si="12"/>
        <v>91</v>
      </c>
      <c r="Q109" s="434">
        <f t="shared" si="12"/>
        <v>0</v>
      </c>
      <c r="R109" s="434">
        <f t="shared" si="12"/>
        <v>0</v>
      </c>
      <c r="S109" s="434">
        <f t="shared" si="12"/>
        <v>91</v>
      </c>
      <c r="T109" s="434">
        <f t="shared" si="12"/>
        <v>0</v>
      </c>
      <c r="U109" s="435">
        <f t="shared" si="12"/>
        <v>0</v>
      </c>
      <c r="V109" s="436">
        <f t="shared" si="17"/>
        <v>182</v>
      </c>
      <c r="W109" s="437"/>
      <c r="X109" s="453">
        <f t="shared" si="14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5"/>
        <v>1</v>
      </c>
      <c r="B110" s="208" t="s">
        <v>220</v>
      </c>
      <c r="C110" s="160" t="s">
        <v>116</v>
      </c>
      <c r="D110" s="400">
        <v>20</v>
      </c>
      <c r="E110" s="423">
        <f t="shared" si="13"/>
        <v>140</v>
      </c>
      <c r="F110" s="424"/>
      <c r="G110" s="425">
        <f t="shared" ca="1" si="16"/>
        <v>46308</v>
      </c>
      <c r="H110" s="426">
        <v>3</v>
      </c>
      <c r="I110" s="427" t="str">
        <f>VLOOKUP(H110,Secteurs!$A$2:$C$4,3)</f>
        <v>Armel SOKAMBA</v>
      </c>
      <c r="J110" s="464">
        <v>0.5</v>
      </c>
      <c r="K110" s="465"/>
      <c r="L110" s="465"/>
      <c r="M110" s="465"/>
      <c r="N110" s="465">
        <v>0.5</v>
      </c>
      <c r="O110" s="466"/>
      <c r="P110" s="433">
        <f t="shared" si="12"/>
        <v>70</v>
      </c>
      <c r="Q110" s="434">
        <f t="shared" si="12"/>
        <v>0</v>
      </c>
      <c r="R110" s="434">
        <f t="shared" si="12"/>
        <v>0</v>
      </c>
      <c r="S110" s="434">
        <f t="shared" si="12"/>
        <v>0</v>
      </c>
      <c r="T110" s="434">
        <f t="shared" si="12"/>
        <v>70</v>
      </c>
      <c r="U110" s="435">
        <f t="shared" si="12"/>
        <v>0</v>
      </c>
      <c r="V110" s="436">
        <f t="shared" si="17"/>
        <v>140</v>
      </c>
      <c r="W110" s="437"/>
      <c r="X110" s="453">
        <f t="shared" si="14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5"/>
        <v>1</v>
      </c>
      <c r="B111" s="208" t="s">
        <v>221</v>
      </c>
      <c r="C111" s="160" t="s">
        <v>116</v>
      </c>
      <c r="D111" s="400">
        <v>30</v>
      </c>
      <c r="E111" s="423">
        <f t="shared" si="13"/>
        <v>210</v>
      </c>
      <c r="F111" s="424"/>
      <c r="G111" s="425">
        <f t="shared" ca="1" si="16"/>
        <v>46308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2"/>
        <v>105</v>
      </c>
      <c r="Q111" s="434">
        <f t="shared" si="12"/>
        <v>0</v>
      </c>
      <c r="R111" s="434">
        <f t="shared" si="12"/>
        <v>0</v>
      </c>
      <c r="S111" s="434">
        <f t="shared" si="12"/>
        <v>52.5</v>
      </c>
      <c r="T111" s="434">
        <f t="shared" si="12"/>
        <v>0</v>
      </c>
      <c r="U111" s="435">
        <f t="shared" si="12"/>
        <v>52.5</v>
      </c>
      <c r="V111" s="436">
        <f t="shared" si="17"/>
        <v>210</v>
      </c>
      <c r="W111" s="437"/>
      <c r="X111" s="453">
        <f t="shared" si="14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5"/>
        <v>1</v>
      </c>
      <c r="B112" s="208" t="s">
        <v>223</v>
      </c>
      <c r="C112" s="160" t="s">
        <v>116</v>
      </c>
      <c r="D112" s="400">
        <v>24</v>
      </c>
      <c r="E112" s="423">
        <f t="shared" si="13"/>
        <v>168</v>
      </c>
      <c r="F112" s="424"/>
      <c r="G112" s="425">
        <f t="shared" ca="1" si="16"/>
        <v>46308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2"/>
        <v>0</v>
      </c>
      <c r="Q112" s="434">
        <f t="shared" si="12"/>
        <v>42</v>
      </c>
      <c r="R112" s="434">
        <f t="shared" si="12"/>
        <v>42</v>
      </c>
      <c r="S112" s="434">
        <f t="shared" si="12"/>
        <v>84</v>
      </c>
      <c r="T112" s="434">
        <f t="shared" si="12"/>
        <v>0</v>
      </c>
      <c r="U112" s="435">
        <f t="shared" si="12"/>
        <v>0</v>
      </c>
      <c r="V112" s="436">
        <f t="shared" si="17"/>
        <v>168</v>
      </c>
      <c r="W112" s="437"/>
      <c r="X112" s="453">
        <f t="shared" si="14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5"/>
        <v>1</v>
      </c>
      <c r="B113" s="208" t="s">
        <v>225</v>
      </c>
      <c r="C113" s="157" t="s">
        <v>36</v>
      </c>
      <c r="D113" s="400">
        <v>20</v>
      </c>
      <c r="E113" s="423">
        <f t="shared" si="13"/>
        <v>140</v>
      </c>
      <c r="F113" s="424"/>
      <c r="G113" s="425">
        <f t="shared" ca="1" si="16"/>
        <v>46308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2"/>
        <v>0</v>
      </c>
      <c r="Q113" s="434">
        <f t="shared" si="12"/>
        <v>0</v>
      </c>
      <c r="R113" s="434">
        <f t="shared" si="12"/>
        <v>0</v>
      </c>
      <c r="S113" s="434">
        <f t="shared" si="12"/>
        <v>70</v>
      </c>
      <c r="T113" s="434">
        <f t="shared" si="12"/>
        <v>0</v>
      </c>
      <c r="U113" s="435">
        <f t="shared" si="12"/>
        <v>70</v>
      </c>
      <c r="V113" s="436">
        <f t="shared" si="17"/>
        <v>140</v>
      </c>
      <c r="W113" s="437"/>
      <c r="X113" s="453">
        <f t="shared" si="14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5"/>
        <v>1</v>
      </c>
      <c r="B114" s="208" t="s">
        <v>226</v>
      </c>
      <c r="C114" s="157" t="s">
        <v>36</v>
      </c>
      <c r="D114" s="400">
        <v>20</v>
      </c>
      <c r="E114" s="423">
        <f t="shared" si="13"/>
        <v>140</v>
      </c>
      <c r="F114" s="424"/>
      <c r="G114" s="425">
        <f t="shared" ca="1" si="16"/>
        <v>46308</v>
      </c>
      <c r="H114" s="426">
        <v>2</v>
      </c>
      <c r="I114" s="427" t="str">
        <f>VLOOKUP(H114,Secteurs!$A$2:$C$4,3)</f>
        <v>Félix OVOURA</v>
      </c>
      <c r="J114" s="464">
        <v>0.5</v>
      </c>
      <c r="K114" s="465">
        <v>0.5</v>
      </c>
      <c r="L114" s="465"/>
      <c r="M114" s="465"/>
      <c r="N114" s="465"/>
      <c r="O114" s="466"/>
      <c r="P114" s="433">
        <f t="shared" si="12"/>
        <v>70</v>
      </c>
      <c r="Q114" s="434">
        <f t="shared" si="12"/>
        <v>70</v>
      </c>
      <c r="R114" s="434">
        <f t="shared" si="12"/>
        <v>0</v>
      </c>
      <c r="S114" s="434">
        <f t="shared" si="12"/>
        <v>0</v>
      </c>
      <c r="T114" s="434">
        <f t="shared" si="12"/>
        <v>0</v>
      </c>
      <c r="U114" s="435">
        <f t="shared" si="12"/>
        <v>0</v>
      </c>
      <c r="V114" s="436">
        <f t="shared" si="17"/>
        <v>140</v>
      </c>
      <c r="W114" s="437"/>
      <c r="X114" s="453">
        <f t="shared" si="14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5"/>
        <v>1</v>
      </c>
      <c r="B115" s="208" t="s">
        <v>312</v>
      </c>
      <c r="C115" s="157" t="s">
        <v>36</v>
      </c>
      <c r="D115" s="400">
        <v>5</v>
      </c>
      <c r="E115" s="423">
        <f t="shared" si="13"/>
        <v>35</v>
      </c>
      <c r="F115" s="424"/>
      <c r="G115" s="425">
        <f t="shared" ca="1" si="16"/>
        <v>46308</v>
      </c>
      <c r="H115" s="426">
        <v>3</v>
      </c>
      <c r="I115" s="427" t="str">
        <f>VLOOKUP(H115,Secteurs!$A$2:$C$4,3)</f>
        <v>Armel SOKAMBA</v>
      </c>
      <c r="J115" s="464"/>
      <c r="K115" s="465"/>
      <c r="L115" s="465">
        <v>1</v>
      </c>
      <c r="M115" s="465"/>
      <c r="N115" s="465"/>
      <c r="O115" s="466"/>
      <c r="P115" s="433">
        <f t="shared" si="12"/>
        <v>0</v>
      </c>
      <c r="Q115" s="434">
        <f t="shared" si="12"/>
        <v>0</v>
      </c>
      <c r="R115" s="434">
        <f t="shared" si="12"/>
        <v>35</v>
      </c>
      <c r="S115" s="434">
        <f t="shared" si="12"/>
        <v>0</v>
      </c>
      <c r="T115" s="434">
        <f t="shared" si="12"/>
        <v>0</v>
      </c>
      <c r="U115" s="435">
        <f t="shared" si="12"/>
        <v>0</v>
      </c>
      <c r="V115" s="436">
        <f t="shared" si="17"/>
        <v>35</v>
      </c>
      <c r="W115" s="437"/>
      <c r="X115" s="453">
        <f t="shared" si="14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5"/>
        <v>1</v>
      </c>
      <c r="B116" s="208" t="s">
        <v>313</v>
      </c>
      <c r="C116" s="157" t="s">
        <v>36</v>
      </c>
      <c r="D116" s="400">
        <v>24</v>
      </c>
      <c r="E116" s="423">
        <f t="shared" si="13"/>
        <v>168</v>
      </c>
      <c r="F116" s="424"/>
      <c r="G116" s="425">
        <f t="shared" ca="1" si="16"/>
        <v>46308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2"/>
        <v>0</v>
      </c>
      <c r="Q116" s="434">
        <f t="shared" si="12"/>
        <v>0</v>
      </c>
      <c r="R116" s="434">
        <f t="shared" si="12"/>
        <v>0</v>
      </c>
      <c r="S116" s="434">
        <f t="shared" si="12"/>
        <v>0</v>
      </c>
      <c r="T116" s="434">
        <f t="shared" si="12"/>
        <v>84</v>
      </c>
      <c r="U116" s="435">
        <f t="shared" si="12"/>
        <v>84</v>
      </c>
      <c r="V116" s="436">
        <f t="shared" si="17"/>
        <v>168</v>
      </c>
      <c r="W116" s="437"/>
      <c r="X116" s="453">
        <f t="shared" si="14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5"/>
        <v>1</v>
      </c>
      <c r="B117" s="207" t="s">
        <v>230</v>
      </c>
      <c r="C117" s="157" t="s">
        <v>36</v>
      </c>
      <c r="D117" s="400">
        <v>10</v>
      </c>
      <c r="E117" s="423">
        <f t="shared" si="13"/>
        <v>70</v>
      </c>
      <c r="F117" s="424"/>
      <c r="G117" s="425">
        <f t="shared" ca="1" si="16"/>
        <v>46308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2"/>
        <v>0</v>
      </c>
      <c r="Q117" s="434">
        <f t="shared" si="12"/>
        <v>0</v>
      </c>
      <c r="R117" s="434">
        <f t="shared" si="12"/>
        <v>0</v>
      </c>
      <c r="S117" s="434">
        <f t="shared" si="12"/>
        <v>70</v>
      </c>
      <c r="T117" s="434">
        <f t="shared" si="12"/>
        <v>0</v>
      </c>
      <c r="U117" s="435">
        <f t="shared" si="12"/>
        <v>0</v>
      </c>
      <c r="V117" s="436">
        <f t="shared" si="17"/>
        <v>70</v>
      </c>
      <c r="W117" s="437"/>
      <c r="X117" s="453">
        <f t="shared" si="14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5"/>
        <v>1</v>
      </c>
      <c r="B118" s="210" t="s">
        <v>231</v>
      </c>
      <c r="C118" s="157" t="s">
        <v>36</v>
      </c>
      <c r="D118" s="400">
        <v>18</v>
      </c>
      <c r="E118" s="423">
        <f t="shared" si="13"/>
        <v>126</v>
      </c>
      <c r="F118" s="424"/>
      <c r="G118" s="425">
        <f t="shared" ca="1" si="16"/>
        <v>46308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2"/>
        <v>0</v>
      </c>
      <c r="Q118" s="434">
        <f t="shared" si="12"/>
        <v>0</v>
      </c>
      <c r="R118" s="434">
        <f t="shared" si="12"/>
        <v>63</v>
      </c>
      <c r="S118" s="434">
        <f t="shared" si="12"/>
        <v>0</v>
      </c>
      <c r="T118" s="434">
        <f t="shared" si="12"/>
        <v>63</v>
      </c>
      <c r="U118" s="435">
        <f t="shared" si="12"/>
        <v>0</v>
      </c>
      <c r="V118" s="436">
        <f t="shared" si="17"/>
        <v>126</v>
      </c>
      <c r="W118" s="437"/>
      <c r="X118" s="453">
        <f t="shared" si="14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5"/>
        <v>1</v>
      </c>
      <c r="B119" s="210" t="s">
        <v>332</v>
      </c>
      <c r="C119" s="157" t="s">
        <v>36</v>
      </c>
      <c r="D119" s="400">
        <v>6</v>
      </c>
      <c r="E119" s="423">
        <f t="shared" si="13"/>
        <v>42</v>
      </c>
      <c r="F119" s="424"/>
      <c r="G119" s="425">
        <f t="shared" ca="1" si="16"/>
        <v>46308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39" si="18">+$E119*J119</f>
        <v>0</v>
      </c>
      <c r="Q119" s="434">
        <f t="shared" si="18"/>
        <v>0</v>
      </c>
      <c r="R119" s="434">
        <f t="shared" si="18"/>
        <v>0</v>
      </c>
      <c r="S119" s="434">
        <f t="shared" si="18"/>
        <v>0</v>
      </c>
      <c r="T119" s="434">
        <f t="shared" si="18"/>
        <v>42</v>
      </c>
      <c r="U119" s="435">
        <f t="shared" si="18"/>
        <v>0</v>
      </c>
      <c r="V119" s="436">
        <f t="shared" si="17"/>
        <v>42</v>
      </c>
      <c r="W119" s="437"/>
      <c r="X119" s="453">
        <f t="shared" si="14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5"/>
        <v>1</v>
      </c>
      <c r="B120" s="208" t="s">
        <v>236</v>
      </c>
      <c r="C120" s="157" t="s">
        <v>36</v>
      </c>
      <c r="D120" s="400">
        <v>26</v>
      </c>
      <c r="E120" s="423">
        <f t="shared" si="13"/>
        <v>182</v>
      </c>
      <c r="F120" s="424"/>
      <c r="G120" s="425">
        <f t="shared" ca="1" si="16"/>
        <v>46308</v>
      </c>
      <c r="H120" s="443">
        <v>3</v>
      </c>
      <c r="I120" s="444" t="str">
        <f>VLOOKUP(H120,Secteurs!$A$2:$C$4,3)</f>
        <v>Armel SOKAMBA</v>
      </c>
      <c r="J120" s="464">
        <v>0.5</v>
      </c>
      <c r="K120" s="465"/>
      <c r="L120" s="465"/>
      <c r="M120" s="465"/>
      <c r="N120" s="465"/>
      <c r="O120" s="466">
        <v>0.5</v>
      </c>
      <c r="P120" s="433">
        <f t="shared" si="18"/>
        <v>91</v>
      </c>
      <c r="Q120" s="434">
        <f t="shared" si="18"/>
        <v>0</v>
      </c>
      <c r="R120" s="434">
        <f t="shared" si="18"/>
        <v>0</v>
      </c>
      <c r="S120" s="434">
        <f t="shared" si="18"/>
        <v>0</v>
      </c>
      <c r="T120" s="434">
        <f t="shared" si="18"/>
        <v>0</v>
      </c>
      <c r="U120" s="435">
        <f t="shared" si="18"/>
        <v>91</v>
      </c>
      <c r="V120" s="436">
        <f t="shared" si="17"/>
        <v>182</v>
      </c>
      <c r="W120" s="437"/>
      <c r="X120" s="453">
        <f t="shared" si="14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5"/>
        <v>1</v>
      </c>
      <c r="B121" s="208" t="s">
        <v>237</v>
      </c>
      <c r="C121" s="157" t="s">
        <v>36</v>
      </c>
      <c r="D121" s="400">
        <v>8</v>
      </c>
      <c r="E121" s="423">
        <f t="shared" si="13"/>
        <v>56</v>
      </c>
      <c r="F121" s="424"/>
      <c r="G121" s="425">
        <f t="shared" ca="1" si="16"/>
        <v>46308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8"/>
        <v>0</v>
      </c>
      <c r="Q121" s="434">
        <f t="shared" si="18"/>
        <v>28</v>
      </c>
      <c r="R121" s="434">
        <f t="shared" si="18"/>
        <v>0</v>
      </c>
      <c r="S121" s="434">
        <f t="shared" si="18"/>
        <v>0</v>
      </c>
      <c r="T121" s="434">
        <f t="shared" si="18"/>
        <v>0</v>
      </c>
      <c r="U121" s="435">
        <f t="shared" si="18"/>
        <v>28</v>
      </c>
      <c r="V121" s="436">
        <f t="shared" si="17"/>
        <v>56</v>
      </c>
      <c r="W121" s="437"/>
      <c r="X121" s="453">
        <f t="shared" si="14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5"/>
        <v>1</v>
      </c>
      <c r="B122" s="208" t="s">
        <v>239</v>
      </c>
      <c r="C122" s="157" t="s">
        <v>36</v>
      </c>
      <c r="D122" s="400">
        <v>12</v>
      </c>
      <c r="E122" s="423">
        <f t="shared" si="13"/>
        <v>84</v>
      </c>
      <c r="F122" s="424"/>
      <c r="G122" s="425">
        <f t="shared" ca="1" si="16"/>
        <v>46308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8"/>
        <v>0</v>
      </c>
      <c r="Q122" s="434">
        <f t="shared" si="18"/>
        <v>0</v>
      </c>
      <c r="R122" s="434">
        <f t="shared" si="18"/>
        <v>0</v>
      </c>
      <c r="S122" s="434">
        <f t="shared" si="18"/>
        <v>0</v>
      </c>
      <c r="T122" s="434">
        <f t="shared" si="18"/>
        <v>84</v>
      </c>
      <c r="U122" s="435">
        <f t="shared" si="18"/>
        <v>0</v>
      </c>
      <c r="V122" s="436">
        <f t="shared" si="17"/>
        <v>84</v>
      </c>
      <c r="W122" s="437"/>
      <c r="X122" s="453">
        <f t="shared" si="14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5"/>
        <v>1</v>
      </c>
      <c r="B123" s="208" t="s">
        <v>241</v>
      </c>
      <c r="C123" s="157" t="s">
        <v>36</v>
      </c>
      <c r="D123" s="400">
        <v>10</v>
      </c>
      <c r="E123" s="423">
        <f t="shared" si="13"/>
        <v>70</v>
      </c>
      <c r="F123" s="424"/>
      <c r="G123" s="425">
        <f t="shared" ca="1" si="16"/>
        <v>46308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8"/>
        <v>35</v>
      </c>
      <c r="Q123" s="434">
        <f t="shared" si="18"/>
        <v>0</v>
      </c>
      <c r="R123" s="434">
        <f t="shared" si="18"/>
        <v>35</v>
      </c>
      <c r="S123" s="434">
        <f t="shared" si="18"/>
        <v>0</v>
      </c>
      <c r="T123" s="434">
        <f t="shared" si="18"/>
        <v>0</v>
      </c>
      <c r="U123" s="435">
        <f t="shared" si="18"/>
        <v>0</v>
      </c>
      <c r="V123" s="436">
        <f t="shared" si="17"/>
        <v>70</v>
      </c>
      <c r="W123" s="437"/>
      <c r="X123" s="453">
        <f t="shared" si="14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5"/>
        <v>1</v>
      </c>
      <c r="B124" s="208" t="s">
        <v>244</v>
      </c>
      <c r="C124" s="157" t="s">
        <v>36</v>
      </c>
      <c r="D124" s="400">
        <v>20</v>
      </c>
      <c r="E124" s="423">
        <f t="shared" si="13"/>
        <v>140</v>
      </c>
      <c r="F124" s="424"/>
      <c r="G124" s="425">
        <f t="shared" ca="1" si="16"/>
        <v>46308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8"/>
        <v>0</v>
      </c>
      <c r="Q124" s="434">
        <f t="shared" si="18"/>
        <v>0</v>
      </c>
      <c r="R124" s="434">
        <f t="shared" si="18"/>
        <v>0</v>
      </c>
      <c r="S124" s="434">
        <f t="shared" si="18"/>
        <v>0</v>
      </c>
      <c r="T124" s="434">
        <f t="shared" si="18"/>
        <v>0</v>
      </c>
      <c r="U124" s="435">
        <f t="shared" si="18"/>
        <v>140</v>
      </c>
      <c r="V124" s="436">
        <f t="shared" si="17"/>
        <v>140</v>
      </c>
      <c r="W124" s="437"/>
      <c r="X124" s="453">
        <f t="shared" si="14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5"/>
        <v>1</v>
      </c>
      <c r="B125" s="207" t="s">
        <v>247</v>
      </c>
      <c r="C125" s="157" t="s">
        <v>36</v>
      </c>
      <c r="D125" s="400">
        <v>46</v>
      </c>
      <c r="E125" s="423">
        <f t="shared" si="13"/>
        <v>322</v>
      </c>
      <c r="F125" s="424"/>
      <c r="G125" s="425">
        <f t="shared" ca="1" si="16"/>
        <v>46308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8"/>
        <v>0</v>
      </c>
      <c r="Q125" s="434">
        <f t="shared" si="18"/>
        <v>0</v>
      </c>
      <c r="R125" s="434">
        <f t="shared" si="18"/>
        <v>0</v>
      </c>
      <c r="S125" s="434">
        <f t="shared" si="18"/>
        <v>0</v>
      </c>
      <c r="T125" s="434">
        <f t="shared" si="18"/>
        <v>322</v>
      </c>
      <c r="U125" s="435">
        <f t="shared" si="18"/>
        <v>0</v>
      </c>
      <c r="V125" s="436">
        <f t="shared" si="17"/>
        <v>322</v>
      </c>
      <c r="W125" s="437"/>
      <c r="X125" s="453">
        <f t="shared" si="14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5"/>
        <v>1</v>
      </c>
      <c r="B126" s="207" t="s">
        <v>250</v>
      </c>
      <c r="C126" s="157" t="s">
        <v>36</v>
      </c>
      <c r="D126" s="400">
        <v>8</v>
      </c>
      <c r="E126" s="423">
        <f t="shared" si="13"/>
        <v>56</v>
      </c>
      <c r="F126" s="424"/>
      <c r="G126" s="425">
        <f t="shared" ca="1" si="16"/>
        <v>46308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8"/>
        <v>0</v>
      </c>
      <c r="Q126" s="434">
        <f t="shared" si="18"/>
        <v>0</v>
      </c>
      <c r="R126" s="434">
        <f t="shared" si="18"/>
        <v>0</v>
      </c>
      <c r="S126" s="434">
        <f t="shared" si="18"/>
        <v>0</v>
      </c>
      <c r="T126" s="434">
        <f t="shared" si="18"/>
        <v>56</v>
      </c>
      <c r="U126" s="435">
        <f t="shared" si="18"/>
        <v>0</v>
      </c>
      <c r="V126" s="436">
        <f t="shared" si="17"/>
        <v>56</v>
      </c>
      <c r="W126" s="437"/>
      <c r="X126" s="453">
        <f t="shared" si="14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5"/>
        <v>1</v>
      </c>
      <c r="B127" s="207" t="s">
        <v>252</v>
      </c>
      <c r="C127" s="157" t="s">
        <v>36</v>
      </c>
      <c r="D127" s="400">
        <v>20</v>
      </c>
      <c r="E127" s="423">
        <f t="shared" si="13"/>
        <v>140</v>
      </c>
      <c r="F127" s="424"/>
      <c r="G127" s="425">
        <f t="shared" ca="1" si="16"/>
        <v>46308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8"/>
        <v>0</v>
      </c>
      <c r="Q127" s="434">
        <f t="shared" si="18"/>
        <v>0</v>
      </c>
      <c r="R127" s="434">
        <f t="shared" si="18"/>
        <v>70</v>
      </c>
      <c r="S127" s="434">
        <f t="shared" si="18"/>
        <v>0</v>
      </c>
      <c r="T127" s="434">
        <f t="shared" si="18"/>
        <v>70</v>
      </c>
      <c r="U127" s="435">
        <f t="shared" si="18"/>
        <v>0</v>
      </c>
      <c r="V127" s="436">
        <f t="shared" si="17"/>
        <v>140</v>
      </c>
      <c r="W127" s="437"/>
      <c r="X127" s="453">
        <f t="shared" si="14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5"/>
        <v>1</v>
      </c>
      <c r="B128" s="208" t="s">
        <v>253</v>
      </c>
      <c r="C128" s="157" t="s">
        <v>36</v>
      </c>
      <c r="D128" s="400">
        <v>14</v>
      </c>
      <c r="E128" s="423">
        <f t="shared" si="13"/>
        <v>98</v>
      </c>
      <c r="F128" s="424"/>
      <c r="G128" s="425">
        <f t="shared" ca="1" si="16"/>
        <v>46308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8"/>
        <v>49</v>
      </c>
      <c r="Q128" s="434">
        <f t="shared" si="18"/>
        <v>49</v>
      </c>
      <c r="R128" s="434">
        <f t="shared" si="18"/>
        <v>0</v>
      </c>
      <c r="S128" s="434">
        <f t="shared" si="18"/>
        <v>0</v>
      </c>
      <c r="T128" s="434">
        <f t="shared" si="18"/>
        <v>0</v>
      </c>
      <c r="U128" s="435">
        <f t="shared" si="18"/>
        <v>0</v>
      </c>
      <c r="V128" s="436">
        <f t="shared" si="17"/>
        <v>98</v>
      </c>
      <c r="W128" s="437"/>
      <c r="X128" s="453">
        <f t="shared" si="14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5"/>
        <v>1</v>
      </c>
      <c r="B129" s="156" t="s">
        <v>255</v>
      </c>
      <c r="C129" s="157" t="s">
        <v>36</v>
      </c>
      <c r="D129" s="400">
        <v>10</v>
      </c>
      <c r="E129" s="423">
        <f t="shared" si="13"/>
        <v>70</v>
      </c>
      <c r="F129" s="424"/>
      <c r="G129" s="425">
        <f t="shared" ca="1" si="16"/>
        <v>46308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8"/>
        <v>0</v>
      </c>
      <c r="Q129" s="434">
        <f t="shared" si="18"/>
        <v>70</v>
      </c>
      <c r="R129" s="434">
        <f t="shared" si="18"/>
        <v>0</v>
      </c>
      <c r="S129" s="434">
        <f t="shared" si="18"/>
        <v>0</v>
      </c>
      <c r="T129" s="434">
        <f t="shared" si="18"/>
        <v>0</v>
      </c>
      <c r="U129" s="435">
        <f t="shared" si="18"/>
        <v>0</v>
      </c>
      <c r="V129" s="436">
        <f t="shared" si="17"/>
        <v>70</v>
      </c>
      <c r="W129" s="437"/>
      <c r="X129" s="453">
        <f t="shared" si="14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5"/>
        <v>1</v>
      </c>
      <c r="B130" s="156" t="s">
        <v>256</v>
      </c>
      <c r="C130" s="157" t="s">
        <v>36</v>
      </c>
      <c r="D130" s="400">
        <v>40</v>
      </c>
      <c r="E130" s="423">
        <f t="shared" si="13"/>
        <v>280</v>
      </c>
      <c r="F130" s="424"/>
      <c r="G130" s="425">
        <f t="shared" ca="1" si="16"/>
        <v>46308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8"/>
        <v>140</v>
      </c>
      <c r="Q130" s="434">
        <f t="shared" si="18"/>
        <v>0</v>
      </c>
      <c r="R130" s="434">
        <f t="shared" si="18"/>
        <v>0</v>
      </c>
      <c r="S130" s="434">
        <f t="shared" si="18"/>
        <v>0</v>
      </c>
      <c r="T130" s="434">
        <f t="shared" si="18"/>
        <v>0</v>
      </c>
      <c r="U130" s="435">
        <f t="shared" si="18"/>
        <v>140</v>
      </c>
      <c r="V130" s="436">
        <f t="shared" si="17"/>
        <v>280</v>
      </c>
      <c r="W130" s="437"/>
      <c r="X130" s="453">
        <f t="shared" si="14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5"/>
        <v>1</v>
      </c>
      <c r="B131" s="156" t="s">
        <v>315</v>
      </c>
      <c r="C131" s="157" t="s">
        <v>36</v>
      </c>
      <c r="D131" s="400">
        <v>20</v>
      </c>
      <c r="E131" s="423">
        <f t="shared" si="13"/>
        <v>140</v>
      </c>
      <c r="F131" s="424"/>
      <c r="G131" s="425">
        <f t="shared" ca="1" si="16"/>
        <v>46308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8"/>
        <v>70</v>
      </c>
      <c r="Q131" s="434">
        <f t="shared" si="18"/>
        <v>35</v>
      </c>
      <c r="R131" s="434">
        <f t="shared" si="18"/>
        <v>0</v>
      </c>
      <c r="S131" s="434">
        <f t="shared" si="18"/>
        <v>35</v>
      </c>
      <c r="T131" s="434">
        <f t="shared" si="18"/>
        <v>0</v>
      </c>
      <c r="U131" s="435">
        <f t="shared" si="18"/>
        <v>0</v>
      </c>
      <c r="V131" s="436">
        <f t="shared" si="17"/>
        <v>140</v>
      </c>
      <c r="W131" s="437"/>
      <c r="X131" s="453">
        <f t="shared" si="14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5"/>
        <v>1</v>
      </c>
      <c r="B132" s="156" t="s">
        <v>260</v>
      </c>
      <c r="C132" s="157" t="s">
        <v>36</v>
      </c>
      <c r="D132" s="400">
        <v>20</v>
      </c>
      <c r="E132" s="423">
        <f t="shared" si="13"/>
        <v>140</v>
      </c>
      <c r="F132" s="424"/>
      <c r="G132" s="425">
        <f t="shared" ca="1" si="16"/>
        <v>46308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8"/>
        <v>70</v>
      </c>
      <c r="Q132" s="434">
        <f t="shared" si="18"/>
        <v>0</v>
      </c>
      <c r="R132" s="434">
        <f t="shared" si="18"/>
        <v>0</v>
      </c>
      <c r="S132" s="434">
        <f t="shared" si="18"/>
        <v>0</v>
      </c>
      <c r="T132" s="434">
        <f t="shared" si="18"/>
        <v>70</v>
      </c>
      <c r="U132" s="435">
        <f t="shared" si="18"/>
        <v>0</v>
      </c>
      <c r="V132" s="436">
        <f t="shared" si="17"/>
        <v>140</v>
      </c>
      <c r="W132" s="437"/>
      <c r="X132" s="453">
        <f t="shared" si="14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5"/>
        <v>1</v>
      </c>
      <c r="B133" s="156" t="s">
        <v>261</v>
      </c>
      <c r="C133" s="157" t="s">
        <v>36</v>
      </c>
      <c r="D133" s="400">
        <v>20</v>
      </c>
      <c r="E133" s="423">
        <f t="shared" si="13"/>
        <v>140</v>
      </c>
      <c r="F133" s="424"/>
      <c r="G133" s="425">
        <f t="shared" ca="1" si="16"/>
        <v>46308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8"/>
        <v>0</v>
      </c>
      <c r="Q133" s="434">
        <f t="shared" si="18"/>
        <v>0</v>
      </c>
      <c r="R133" s="434">
        <f t="shared" si="18"/>
        <v>70</v>
      </c>
      <c r="S133" s="434">
        <f t="shared" si="18"/>
        <v>0</v>
      </c>
      <c r="T133" s="434">
        <f t="shared" si="18"/>
        <v>0</v>
      </c>
      <c r="U133" s="435">
        <f t="shared" si="18"/>
        <v>70</v>
      </c>
      <c r="V133" s="436">
        <f t="shared" si="17"/>
        <v>140</v>
      </c>
      <c r="W133" s="437"/>
      <c r="X133" s="453">
        <f t="shared" si="14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5"/>
        <v>1</v>
      </c>
      <c r="B134" s="156" t="s">
        <v>263</v>
      </c>
      <c r="C134" s="157" t="s">
        <v>36</v>
      </c>
      <c r="D134" s="400">
        <v>12</v>
      </c>
      <c r="E134" s="423">
        <f t="shared" si="13"/>
        <v>84</v>
      </c>
      <c r="F134" s="424"/>
      <c r="G134" s="425">
        <f ca="1">+IF(A134=1,(+TODAY())-F134,"Sans objet")</f>
        <v>46308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8"/>
        <v>0</v>
      </c>
      <c r="Q134" s="434">
        <f t="shared" si="18"/>
        <v>0</v>
      </c>
      <c r="R134" s="434">
        <f t="shared" si="18"/>
        <v>21</v>
      </c>
      <c r="S134" s="434">
        <f t="shared" si="18"/>
        <v>21</v>
      </c>
      <c r="T134" s="434">
        <f t="shared" si="18"/>
        <v>0</v>
      </c>
      <c r="U134" s="435">
        <f t="shared" si="18"/>
        <v>42</v>
      </c>
      <c r="V134" s="436">
        <f t="shared" si="17"/>
        <v>84</v>
      </c>
      <c r="W134" s="437"/>
      <c r="X134" s="453">
        <f t="shared" si="14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5"/>
        <v>1</v>
      </c>
      <c r="B135" s="156" t="s">
        <v>316</v>
      </c>
      <c r="C135" s="157" t="s">
        <v>36</v>
      </c>
      <c r="D135" s="400">
        <v>14</v>
      </c>
      <c r="E135" s="423">
        <f t="shared" si="13"/>
        <v>98</v>
      </c>
      <c r="F135" s="424"/>
      <c r="G135" s="425">
        <f ca="1">+IF(A135=1,(+TODAY())-F135,"Sans objet")</f>
        <v>46308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8"/>
        <v>0</v>
      </c>
      <c r="Q135" s="434">
        <f t="shared" si="18"/>
        <v>98</v>
      </c>
      <c r="R135" s="434">
        <f t="shared" si="18"/>
        <v>0</v>
      </c>
      <c r="S135" s="434">
        <f t="shared" si="18"/>
        <v>0</v>
      </c>
      <c r="T135" s="434">
        <f t="shared" si="18"/>
        <v>0</v>
      </c>
      <c r="U135" s="435">
        <f t="shared" si="18"/>
        <v>0</v>
      </c>
      <c r="V135" s="436">
        <f t="shared" si="17"/>
        <v>98</v>
      </c>
      <c r="W135" s="437"/>
      <c r="X135" s="453">
        <f t="shared" si="14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5"/>
        <v>1</v>
      </c>
      <c r="B136" s="156" t="s">
        <v>317</v>
      </c>
      <c r="C136" s="157" t="s">
        <v>36</v>
      </c>
      <c r="D136" s="400">
        <v>4</v>
      </c>
      <c r="E136" s="423">
        <f t="shared" si="13"/>
        <v>28</v>
      </c>
      <c r="F136" s="440"/>
      <c r="G136" s="425">
        <f t="shared" ca="1" si="16"/>
        <v>46308</v>
      </c>
      <c r="H136" s="441">
        <v>2</v>
      </c>
      <c r="I136" s="458" t="str">
        <f>VLOOKUP(H136,Secteurs!$A$2:$C$4,3)</f>
        <v>Félix OVOURA</v>
      </c>
      <c r="J136" s="464">
        <v>0.5</v>
      </c>
      <c r="K136" s="465"/>
      <c r="L136" s="465"/>
      <c r="M136" s="465"/>
      <c r="N136" s="465">
        <v>0.5</v>
      </c>
      <c r="O136" s="466"/>
      <c r="P136" s="433">
        <f t="shared" si="18"/>
        <v>14</v>
      </c>
      <c r="Q136" s="434">
        <f t="shared" si="18"/>
        <v>0</v>
      </c>
      <c r="R136" s="434">
        <f t="shared" si="18"/>
        <v>0</v>
      </c>
      <c r="S136" s="434">
        <f t="shared" si="18"/>
        <v>0</v>
      </c>
      <c r="T136" s="434">
        <f t="shared" si="18"/>
        <v>14</v>
      </c>
      <c r="U136" s="435">
        <f t="shared" si="18"/>
        <v>0</v>
      </c>
      <c r="V136" s="436">
        <f t="shared" si="17"/>
        <v>28</v>
      </c>
      <c r="W136" s="437"/>
      <c r="X136" s="453">
        <f t="shared" si="14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5"/>
        <v>1</v>
      </c>
      <c r="B137" s="156" t="s">
        <v>318</v>
      </c>
      <c r="C137" s="157" t="s">
        <v>36</v>
      </c>
      <c r="D137" s="400">
        <v>16</v>
      </c>
      <c r="E137" s="423">
        <f t="shared" si="13"/>
        <v>112</v>
      </c>
      <c r="F137" s="424"/>
      <c r="G137" s="425">
        <f t="shared" ca="1" si="16"/>
        <v>46308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8"/>
        <v>56</v>
      </c>
      <c r="Q137" s="434">
        <f t="shared" si="18"/>
        <v>0</v>
      </c>
      <c r="R137" s="434">
        <f>+$E137*L137</f>
        <v>0</v>
      </c>
      <c r="S137" s="434">
        <f t="shared" si="18"/>
        <v>0</v>
      </c>
      <c r="T137" s="434">
        <f t="shared" si="18"/>
        <v>56</v>
      </c>
      <c r="U137" s="435">
        <f t="shared" si="18"/>
        <v>0</v>
      </c>
      <c r="V137" s="436">
        <f t="shared" si="17"/>
        <v>112</v>
      </c>
      <c r="W137" s="437"/>
      <c r="X137" s="453">
        <f t="shared" si="14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ref="A138:A142" si="19">+IF(D138&gt;0,1,0)</f>
        <v>0</v>
      </c>
      <c r="B138" s="445"/>
      <c r="C138" s="442"/>
      <c r="D138" s="400"/>
      <c r="E138" s="423">
        <f t="shared" ref="E138:E142" si="20">D138*7</f>
        <v>0</v>
      </c>
      <c r="F138" s="424"/>
      <c r="G138" s="425" t="str">
        <f t="shared" ref="G138:G142" ca="1" si="21">+IF(A138=1,(+TODAY())-F138,"Sans objet")</f>
        <v>Sans objet</v>
      </c>
      <c r="H138" s="426"/>
      <c r="I138" s="427" t="e">
        <f>VLOOKUP(H138,Secteurs!$A$2:$C$4,3)</f>
        <v>#N/A</v>
      </c>
      <c r="J138" s="464"/>
      <c r="K138" s="465"/>
      <c r="L138" s="465">
        <v>0.5</v>
      </c>
      <c r="M138" s="465"/>
      <c r="N138" s="465">
        <v>0.5</v>
      </c>
      <c r="O138" s="466"/>
      <c r="P138" s="433">
        <f t="shared" si="18"/>
        <v>0</v>
      </c>
      <c r="Q138" s="434">
        <f t="shared" si="18"/>
        <v>0</v>
      </c>
      <c r="R138" s="434">
        <f t="shared" si="18"/>
        <v>0</v>
      </c>
      <c r="S138" s="434">
        <f t="shared" si="18"/>
        <v>0</v>
      </c>
      <c r="T138" s="434">
        <f t="shared" si="18"/>
        <v>0</v>
      </c>
      <c r="U138" s="435">
        <f t="shared" si="18"/>
        <v>0</v>
      </c>
      <c r="V138" s="436">
        <f t="shared" ref="V138:V142" si="22">SUM(P138:U138)</f>
        <v>0</v>
      </c>
      <c r="W138" s="437"/>
      <c r="X138" s="453">
        <f t="shared" ref="X138:X142" si="23">+V138-E138</f>
        <v>0</v>
      </c>
      <c r="Y138" s="86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9"/>
        <v>0</v>
      </c>
      <c r="B139" s="445"/>
      <c r="C139" s="442"/>
      <c r="D139" s="446"/>
      <c r="E139" s="423">
        <f t="shared" si="20"/>
        <v>0</v>
      </c>
      <c r="F139" s="424"/>
      <c r="G139" s="425" t="str">
        <f t="shared" ca="1" si="21"/>
        <v>Sans objet</v>
      </c>
      <c r="H139" s="426"/>
      <c r="I139" s="427" t="e">
        <f>VLOOKUP(H139,Secteurs!$A$2:$C$4,3)</f>
        <v>#N/A</v>
      </c>
      <c r="J139" s="464"/>
      <c r="K139" s="465"/>
      <c r="L139" s="465"/>
      <c r="M139" s="465"/>
      <c r="N139" s="465"/>
      <c r="O139" s="466"/>
      <c r="P139" s="433">
        <f t="shared" si="18"/>
        <v>0</v>
      </c>
      <c r="Q139" s="434">
        <f t="shared" si="18"/>
        <v>0</v>
      </c>
      <c r="R139" s="434">
        <f t="shared" si="18"/>
        <v>0</v>
      </c>
      <c r="S139" s="434">
        <f t="shared" si="18"/>
        <v>0</v>
      </c>
      <c r="T139" s="434">
        <f t="shared" si="18"/>
        <v>0</v>
      </c>
      <c r="U139" s="435">
        <f t="shared" ref="S139:U142" si="24">+$E139*O139</f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422">
        <f t="shared" si="19"/>
        <v>0</v>
      </c>
      <c r="B140" s="445"/>
      <c r="C140" s="442"/>
      <c r="D140" s="446"/>
      <c r="E140" s="423">
        <f t="shared" si="20"/>
        <v>0</v>
      </c>
      <c r="F140" s="424"/>
      <c r="G140" s="425" t="str">
        <f t="shared" ca="1" si="21"/>
        <v>Sans objet</v>
      </c>
      <c r="H140" s="426"/>
      <c r="I140" s="427" t="e">
        <f>VLOOKUP(H140,Secteurs!$A$2:$C$4,3)</f>
        <v>#N/A</v>
      </c>
      <c r="J140" s="447"/>
      <c r="K140" s="448"/>
      <c r="L140" s="448"/>
      <c r="M140" s="448"/>
      <c r="N140" s="448"/>
      <c r="O140" s="449"/>
      <c r="P140" s="433">
        <f t="shared" ref="P140:R142" si="25">+$E140*J140</f>
        <v>0</v>
      </c>
      <c r="Q140" s="434">
        <f t="shared" si="25"/>
        <v>0</v>
      </c>
      <c r="R140" s="434">
        <f t="shared" si="25"/>
        <v>0</v>
      </c>
      <c r="S140" s="434">
        <f t="shared" si="24"/>
        <v>0</v>
      </c>
      <c r="T140" s="434">
        <f t="shared" si="24"/>
        <v>0</v>
      </c>
      <c r="U140" s="435">
        <f t="shared" si="24"/>
        <v>0</v>
      </c>
      <c r="V140" s="436">
        <f t="shared" si="22"/>
        <v>0</v>
      </c>
      <c r="W140" s="437"/>
      <c r="X140" s="453">
        <f t="shared" si="23"/>
        <v>0</v>
      </c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422">
        <f t="shared" si="19"/>
        <v>0</v>
      </c>
      <c r="B141" s="445"/>
      <c r="C141" s="442"/>
      <c r="D141" s="446"/>
      <c r="E141" s="423">
        <f t="shared" si="20"/>
        <v>0</v>
      </c>
      <c r="F141" s="424"/>
      <c r="G141" s="425" t="str">
        <f t="shared" ca="1" si="21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5"/>
        <v>0</v>
      </c>
      <c r="Q141" s="450">
        <f t="shared" si="25"/>
        <v>0</v>
      </c>
      <c r="R141" s="450">
        <f t="shared" si="25"/>
        <v>0</v>
      </c>
      <c r="S141" s="450">
        <f t="shared" si="24"/>
        <v>0</v>
      </c>
      <c r="T141" s="450">
        <f t="shared" si="24"/>
        <v>0</v>
      </c>
      <c r="U141" s="451">
        <f t="shared" si="24"/>
        <v>0</v>
      </c>
      <c r="V141" s="436">
        <f t="shared" si="22"/>
        <v>0</v>
      </c>
      <c r="W141" s="437"/>
      <c r="X141" s="453">
        <f t="shared" si="23"/>
        <v>0</v>
      </c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18.75">
      <c r="A142" s="422">
        <f t="shared" si="19"/>
        <v>0</v>
      </c>
      <c r="B142" s="445"/>
      <c r="C142" s="442"/>
      <c r="D142" s="446"/>
      <c r="E142" s="423">
        <f t="shared" si="20"/>
        <v>0</v>
      </c>
      <c r="F142" s="424"/>
      <c r="G142" s="425" t="str">
        <f t="shared" ca="1" si="21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/>
      <c r="Q142" s="450">
        <f t="shared" si="25"/>
        <v>0</v>
      </c>
      <c r="R142" s="450"/>
      <c r="S142" s="450">
        <f t="shared" si="24"/>
        <v>0</v>
      </c>
      <c r="T142" s="450">
        <f t="shared" si="24"/>
        <v>0</v>
      </c>
      <c r="U142" s="451">
        <f t="shared" si="24"/>
        <v>0</v>
      </c>
      <c r="V142" s="436">
        <f t="shared" si="22"/>
        <v>0</v>
      </c>
      <c r="W142" s="437"/>
      <c r="X142" s="453">
        <f t="shared" si="23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75">
      <c r="A143" s="327"/>
      <c r="B143" s="328"/>
      <c r="C143" s="402"/>
      <c r="D143" s="329"/>
      <c r="E143" s="330"/>
      <c r="F143" s="331"/>
      <c r="G143" s="331"/>
      <c r="H143" s="332"/>
      <c r="I143" s="332"/>
      <c r="J143" s="333"/>
      <c r="K143" s="334"/>
      <c r="L143" s="334"/>
      <c r="M143" s="334"/>
      <c r="N143" s="334"/>
      <c r="O143" s="335"/>
      <c r="P143" s="336"/>
      <c r="Q143" s="337"/>
      <c r="R143" s="337"/>
      <c r="S143" s="337"/>
      <c r="T143" s="337"/>
      <c r="U143" s="338"/>
      <c r="V143" s="339"/>
      <c r="W143" s="340"/>
      <c r="X143" s="307"/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75">
      <c r="A144" s="341">
        <f>SUBTOTAL(9,A2:A143)</f>
        <v>136</v>
      </c>
      <c r="B144" s="341"/>
      <c r="C144" s="404"/>
      <c r="D144" s="342">
        <f>SUBTOTAL(9,D2:D143)</f>
        <v>3045</v>
      </c>
      <c r="E144" s="456">
        <f>SUBTOTAL(9,E2:E143)</f>
        <v>21315</v>
      </c>
      <c r="F144" s="343"/>
      <c r="G144" s="344">
        <f ca="1">(SUBTOTAL(9,G2:G143))/A144</f>
        <v>46260.63970588235</v>
      </c>
      <c r="H144" s="345"/>
      <c r="I144" s="345"/>
      <c r="J144" s="346">
        <f>(SUBTOTAL(9,J2:J143))/O$154</f>
        <v>0.54395604395604391</v>
      </c>
      <c r="K144" s="347">
        <f>(SUBTOTAL(9,K2:K143))/P$154</f>
        <v>0.45</v>
      </c>
      <c r="L144" s="347">
        <f>(SUBTOTAL(9,L2:L143))/R$154</f>
        <v>0.41818181818181815</v>
      </c>
      <c r="M144" s="347">
        <f>(SUBTOTAL(9,M2:M143))/S$154</f>
        <v>0.4264705882352941</v>
      </c>
      <c r="N144" s="347">
        <f>(SUBTOTAL(9,N2:N143))/T$154</f>
        <v>0.50714285714285712</v>
      </c>
      <c r="O144" s="348">
        <f>(SUBTOTAL(9,O2:O143))/U$154</f>
        <v>0.46363636363636362</v>
      </c>
      <c r="P144" s="457">
        <f t="shared" ref="P144:V144" si="26">SUBTOTAL(9,P2:P143)</f>
        <v>8312.5</v>
      </c>
      <c r="Q144" s="457">
        <f t="shared" si="26"/>
        <v>854</v>
      </c>
      <c r="R144" s="457">
        <f t="shared" si="26"/>
        <v>3440.5</v>
      </c>
      <c r="S144" s="457">
        <f t="shared" si="26"/>
        <v>2334.5</v>
      </c>
      <c r="T144" s="457">
        <f t="shared" si="26"/>
        <v>2565.5</v>
      </c>
      <c r="U144" s="457">
        <f t="shared" si="26"/>
        <v>3808</v>
      </c>
      <c r="V144" s="455">
        <f t="shared" si="26"/>
        <v>21315</v>
      </c>
      <c r="W144" s="342"/>
      <c r="X144" s="349"/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3.25">
      <c r="A145" s="107"/>
      <c r="B145" s="350"/>
      <c r="C145" s="405"/>
      <c r="D145" s="107"/>
      <c r="E145" s="107"/>
      <c r="F145" s="107"/>
      <c r="G145" s="107"/>
      <c r="H145" s="107"/>
      <c r="I145" s="107"/>
      <c r="J145" s="321"/>
      <c r="K145" s="321"/>
      <c r="L145" s="321"/>
      <c r="M145" s="321"/>
      <c r="O145" s="321"/>
      <c r="P145" s="460">
        <f>P144/E144</f>
        <v>0.38998357963875208</v>
      </c>
      <c r="Q145" s="460">
        <f>Q144/E144</f>
        <v>4.0065681444991792E-2</v>
      </c>
      <c r="R145" s="460">
        <f>R144/E144</f>
        <v>0.16141215106732348</v>
      </c>
      <c r="S145" s="460">
        <f>S144/E144</f>
        <v>0.10952380952380952</v>
      </c>
      <c r="T145" s="460">
        <f>T144/E144</f>
        <v>0.12036124794745484</v>
      </c>
      <c r="U145" s="460">
        <f>U144/E144</f>
        <v>0.17865353037766832</v>
      </c>
      <c r="V145" s="321"/>
      <c r="W145" s="321"/>
      <c r="X145" s="351"/>
      <c r="Y145" s="349"/>
      <c r="Z145" s="86"/>
      <c r="AA145" s="107"/>
      <c r="AB145" s="107"/>
      <c r="AC145" s="107"/>
      <c r="AD145" s="107"/>
      <c r="AE145" s="107"/>
      <c r="AF145" s="107"/>
      <c r="AG145" s="107"/>
    </row>
    <row r="146" spans="1:34" ht="23.25">
      <c r="A146" s="107"/>
      <c r="B146" s="350"/>
      <c r="C146" s="405"/>
      <c r="D146" s="107"/>
      <c r="E146" s="107"/>
      <c r="F146" s="107"/>
      <c r="G146" s="107"/>
      <c r="H146" s="107"/>
      <c r="I146" s="107"/>
      <c r="J146" s="321"/>
      <c r="K146" s="321"/>
      <c r="L146" s="321"/>
      <c r="M146" s="321"/>
      <c r="O146" s="321"/>
      <c r="P146" s="460"/>
      <c r="Q146" s="460"/>
      <c r="R146" s="460"/>
      <c r="S146" s="460"/>
      <c r="T146" s="460"/>
      <c r="U146" s="460"/>
      <c r="V146" s="321"/>
      <c r="W146" s="321"/>
      <c r="X146" s="351"/>
      <c r="Y146" s="349"/>
      <c r="Z146" s="86"/>
      <c r="AA146" s="107"/>
      <c r="AB146" s="107"/>
      <c r="AC146" s="107"/>
      <c r="AD146" s="107"/>
      <c r="AE146" s="107"/>
      <c r="AF146" s="107"/>
      <c r="AG146" s="107"/>
    </row>
    <row r="147" spans="1:34" ht="21">
      <c r="A147" s="352" t="s">
        <v>336</v>
      </c>
      <c r="B147" s="353" t="s">
        <v>268</v>
      </c>
      <c r="C147" s="406"/>
      <c r="D147" s="353" t="s">
        <v>269</v>
      </c>
      <c r="E147" s="87"/>
      <c r="F147" s="87"/>
      <c r="G147" s="87"/>
      <c r="H147" s="87"/>
      <c r="I147" s="87"/>
      <c r="N147" s="354" t="s">
        <v>270</v>
      </c>
      <c r="O147" s="355" t="s">
        <v>284</v>
      </c>
      <c r="P147" s="356" t="s">
        <v>271</v>
      </c>
      <c r="Q147" s="87" t="s">
        <v>24</v>
      </c>
      <c r="R147" s="87" t="s">
        <v>26</v>
      </c>
      <c r="S147" s="87" t="s">
        <v>27</v>
      </c>
      <c r="T147" s="357" t="s">
        <v>28</v>
      </c>
      <c r="U147" s="357" t="s">
        <v>29</v>
      </c>
      <c r="X147" s="358"/>
      <c r="Y147" s="107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1">
      <c r="A148" s="359" t="s">
        <v>282</v>
      </c>
      <c r="B148" s="360">
        <f>+P144</f>
        <v>8312.5</v>
      </c>
      <c r="C148" s="407"/>
      <c r="D148" s="361">
        <f>B148/$E$144</f>
        <v>0.38998357963875208</v>
      </c>
      <c r="E148" s="107"/>
      <c r="F148" s="107"/>
      <c r="G148" s="107"/>
      <c r="H148" s="107"/>
      <c r="I148" s="107"/>
      <c r="N148" s="362">
        <v>0.25</v>
      </c>
      <c r="O148" s="363">
        <f t="shared" ref="O148:P151" si="27">+SUMIF(J$2:J$143,$N148,$A$2:$A$143)</f>
        <v>1</v>
      </c>
      <c r="P148" s="364">
        <f t="shared" si="27"/>
        <v>7</v>
      </c>
      <c r="Q148" s="365">
        <f>+O148+P148</f>
        <v>8</v>
      </c>
      <c r="R148" s="365">
        <f t="shared" ref="R148:U151" si="28">+SUMIF(L$2:L$143,$N148,$A$2:$A$143)</f>
        <v>22</v>
      </c>
      <c r="S148" s="365">
        <f t="shared" si="28"/>
        <v>14</v>
      </c>
      <c r="T148" s="365">
        <f t="shared" si="28"/>
        <v>11</v>
      </c>
      <c r="U148" s="365">
        <f t="shared" si="28"/>
        <v>16</v>
      </c>
      <c r="V148" s="366"/>
      <c r="X148" s="367"/>
      <c r="Y148" s="358"/>
      <c r="Z148" s="87"/>
      <c r="AA148" s="87"/>
      <c r="AB148" s="87"/>
      <c r="AC148" s="87"/>
      <c r="AD148" s="87"/>
      <c r="AE148" s="87"/>
      <c r="AF148" s="87"/>
      <c r="AG148" s="87"/>
    </row>
    <row r="149" spans="1:34" ht="18.75">
      <c r="A149" s="368" t="s">
        <v>271</v>
      </c>
      <c r="B149" s="369">
        <f>+Q144</f>
        <v>854</v>
      </c>
      <c r="C149" s="408"/>
      <c r="D149" s="370">
        <f t="shared" ref="D149" si="29">B149/$E$144</f>
        <v>4.0065681444991792E-2</v>
      </c>
      <c r="E149" s="107"/>
      <c r="F149" s="107"/>
      <c r="G149" s="107"/>
      <c r="H149" s="107"/>
      <c r="I149" s="107"/>
      <c r="N149" s="362">
        <v>0.5</v>
      </c>
      <c r="O149" s="363">
        <f t="shared" si="27"/>
        <v>80</v>
      </c>
      <c r="P149" s="364">
        <f t="shared" si="27"/>
        <v>6</v>
      </c>
      <c r="Q149" s="365">
        <f t="shared" ref="Q149:Q151" si="30">+O149+P149</f>
        <v>86</v>
      </c>
      <c r="R149" s="365">
        <f t="shared" si="28"/>
        <v>32</v>
      </c>
      <c r="S149" s="365">
        <f t="shared" si="28"/>
        <v>18</v>
      </c>
      <c r="T149" s="365">
        <f t="shared" si="28"/>
        <v>19</v>
      </c>
      <c r="U149" s="365">
        <f t="shared" si="28"/>
        <v>35</v>
      </c>
      <c r="V149" s="366"/>
      <c r="X149" s="371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21">
      <c r="A150" s="324" t="s">
        <v>24</v>
      </c>
      <c r="B150" s="372">
        <f>B148+B149</f>
        <v>9166.5</v>
      </c>
      <c r="C150" s="409"/>
      <c r="D150" s="373">
        <f>B150/$E$144</f>
        <v>0.43004926108374386</v>
      </c>
      <c r="E150" s="374">
        <f>+D150-Q155</f>
        <v>1.6446319907273355E-2</v>
      </c>
      <c r="F150" s="374"/>
      <c r="G150" s="374"/>
      <c r="H150" s="375"/>
      <c r="I150" s="375"/>
      <c r="N150" s="362">
        <v>0.75</v>
      </c>
      <c r="O150" s="363">
        <f t="shared" si="27"/>
        <v>3</v>
      </c>
      <c r="P150" s="364">
        <f t="shared" si="27"/>
        <v>0</v>
      </c>
      <c r="Q150" s="365">
        <f t="shared" si="30"/>
        <v>3</v>
      </c>
      <c r="R150" s="365">
        <f t="shared" si="28"/>
        <v>0</v>
      </c>
      <c r="S150" s="365">
        <f t="shared" si="28"/>
        <v>0</v>
      </c>
      <c r="T150" s="365">
        <f t="shared" si="28"/>
        <v>0</v>
      </c>
      <c r="U150" s="365">
        <f t="shared" si="28"/>
        <v>0</v>
      </c>
      <c r="V150" s="366"/>
      <c r="X150" s="367"/>
      <c r="Y150" s="371"/>
      <c r="Z150" s="107"/>
      <c r="AA150" s="94"/>
      <c r="AB150" s="107"/>
      <c r="AC150" s="107"/>
      <c r="AD150" s="107"/>
      <c r="AE150" s="107"/>
      <c r="AF150" s="107"/>
      <c r="AG150" s="94"/>
      <c r="AH150" s="107"/>
    </row>
    <row r="151" spans="1:34" ht="21">
      <c r="A151" s="324" t="s">
        <v>26</v>
      </c>
      <c r="B151" s="372">
        <f>R144</f>
        <v>3440.5</v>
      </c>
      <c r="C151" s="409"/>
      <c r="D151" s="373">
        <f>B151/$E$144</f>
        <v>0.16141215106732348</v>
      </c>
      <c r="E151" s="374">
        <f>+D151-R155</f>
        <v>-7.7054959915000554E-3</v>
      </c>
      <c r="F151" s="374"/>
      <c r="G151" s="374"/>
      <c r="H151" s="375"/>
      <c r="I151" s="375"/>
      <c r="N151" s="362">
        <v>1</v>
      </c>
      <c r="O151" s="363">
        <f t="shared" si="27"/>
        <v>7</v>
      </c>
      <c r="P151" s="364">
        <f t="shared" si="27"/>
        <v>2</v>
      </c>
      <c r="Q151" s="365">
        <f t="shared" si="30"/>
        <v>9</v>
      </c>
      <c r="R151" s="365">
        <f t="shared" si="28"/>
        <v>1</v>
      </c>
      <c r="S151" s="365">
        <f t="shared" si="28"/>
        <v>2</v>
      </c>
      <c r="T151" s="365">
        <f t="shared" si="28"/>
        <v>5</v>
      </c>
      <c r="U151" s="365">
        <f t="shared" si="28"/>
        <v>4</v>
      </c>
      <c r="V151" s="366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21">
      <c r="A152" s="324" t="s">
        <v>27</v>
      </c>
      <c r="B152" s="372">
        <f>S144</f>
        <v>2334.5</v>
      </c>
      <c r="C152" s="409"/>
      <c r="D152" s="373">
        <f>B152/$E$144</f>
        <v>0.10952380952380952</v>
      </c>
      <c r="E152" s="374">
        <f>+D152-S155</f>
        <v>2.906162464985998E-3</v>
      </c>
      <c r="F152" s="374"/>
      <c r="G152" s="374"/>
      <c r="H152" s="375"/>
      <c r="I152" s="375"/>
      <c r="N152" s="376" t="s">
        <v>320</v>
      </c>
      <c r="O152" s="377">
        <f>+SUMPRODUCT($N$148:$N$151,O148:O151)/O154</f>
        <v>0.54395604395604391</v>
      </c>
      <c r="P152" s="378">
        <f t="shared" ref="P152:S152" si="31">+SUMPRODUCT($N$148:$N$151,P148:P151)/P154</f>
        <v>0.45</v>
      </c>
      <c r="Q152" s="379">
        <f t="shared" si="31"/>
        <v>0.53066037735849059</v>
      </c>
      <c r="R152" s="379">
        <f>+SUMPRODUCT($N$148:$N$151,R148:R151)/R154</f>
        <v>0.40909090909090912</v>
      </c>
      <c r="S152" s="379">
        <f t="shared" si="31"/>
        <v>0.4264705882352941</v>
      </c>
      <c r="T152" s="379">
        <f>+SUMPRODUCT($N$148:$N$151,T148:T151)/T154</f>
        <v>0.49285714285714288</v>
      </c>
      <c r="U152" s="379">
        <f>+SUMPRODUCT($N$148:$N$151,U148:U151)/U154</f>
        <v>0.46363636363636362</v>
      </c>
      <c r="V152" s="380"/>
      <c r="X152" s="289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24" t="s">
        <v>28</v>
      </c>
      <c r="B153" s="381">
        <f>T144</f>
        <v>2565.5</v>
      </c>
      <c r="C153" s="410"/>
      <c r="D153" s="373">
        <f>B153/$E$144</f>
        <v>0.12036124794745484</v>
      </c>
      <c r="E153" s="374">
        <f>+D153-T155</f>
        <v>-1.0153457934898108E-2</v>
      </c>
      <c r="F153" s="374"/>
      <c r="G153" s="374"/>
      <c r="H153" s="375"/>
      <c r="I153" s="375"/>
      <c r="N153" s="376"/>
      <c r="O153" s="382">
        <f>+J144</f>
        <v>0.54395604395604391</v>
      </c>
      <c r="P153" s="383">
        <f>+K144</f>
        <v>0.45</v>
      </c>
      <c r="Q153" s="384">
        <f>+(O153*O154+P153*P154)/Q154</f>
        <v>0.53066037735849048</v>
      </c>
      <c r="R153" s="384">
        <f>+L144</f>
        <v>0.41818181818181815</v>
      </c>
      <c r="S153" s="384">
        <f>+M144</f>
        <v>0.4264705882352941</v>
      </c>
      <c r="T153" s="384">
        <f>+N144</f>
        <v>0.50714285714285712</v>
      </c>
      <c r="U153" s="384">
        <f>+O144</f>
        <v>0.46363636363636362</v>
      </c>
      <c r="X153" s="289"/>
      <c r="Y153" s="367"/>
      <c r="Z153" s="107"/>
      <c r="AA153" s="107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324" t="s">
        <v>29</v>
      </c>
      <c r="B154" s="381">
        <f>U144</f>
        <v>3808</v>
      </c>
      <c r="C154" s="410"/>
      <c r="D154" s="373">
        <f>B154/$E$144</f>
        <v>0.17865353037766832</v>
      </c>
      <c r="E154" s="374">
        <f>+D154-U155</f>
        <v>-8.8464696223316819E-3</v>
      </c>
      <c r="F154" s="374"/>
      <c r="G154" s="374"/>
      <c r="H154" s="375"/>
      <c r="I154" s="375"/>
      <c r="M154" s="385">
        <f>+A144</f>
        <v>136</v>
      </c>
      <c r="N154" s="386" t="s">
        <v>272</v>
      </c>
      <c r="O154" s="387">
        <f>SUM(O148:O151)</f>
        <v>91</v>
      </c>
      <c r="P154" s="387">
        <f>SUM(P148:P151)</f>
        <v>15</v>
      </c>
      <c r="Q154" s="388">
        <f>SUM(Q148:Q151)</f>
        <v>106</v>
      </c>
      <c r="R154" s="387">
        <f>SUM(R148:R151)</f>
        <v>55</v>
      </c>
      <c r="S154" s="387">
        <f t="shared" ref="S154" si="32">SUM(S148:S151)</f>
        <v>34</v>
      </c>
      <c r="T154" s="387">
        <f>SUM(T148:T151)</f>
        <v>35</v>
      </c>
      <c r="U154" s="387">
        <f>SUM(U148:U151)</f>
        <v>55</v>
      </c>
      <c r="V154" s="389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90" t="s">
        <v>30</v>
      </c>
      <c r="B155" s="391">
        <f>SUM(B150:B154)</f>
        <v>21315</v>
      </c>
      <c r="C155" s="411"/>
      <c r="D155" s="392">
        <f>SUM(D150:D154)</f>
        <v>1</v>
      </c>
      <c r="E155" s="107"/>
      <c r="F155" s="107"/>
      <c r="G155" s="107"/>
      <c r="H155" s="107"/>
      <c r="I155" s="107"/>
      <c r="M155" s="393"/>
      <c r="N155" s="394" t="s">
        <v>273</v>
      </c>
      <c r="O155" s="395">
        <f>+(O153*O154)/$M$154</f>
        <v>0.36397058823529405</v>
      </c>
      <c r="P155" s="396">
        <f t="shared" ref="P155:U155" si="33">+(P153*P154)/$M$154</f>
        <v>4.9632352941176468E-2</v>
      </c>
      <c r="Q155" s="373">
        <f>+P155+O155</f>
        <v>0.41360294117647051</v>
      </c>
      <c r="R155" s="373">
        <f t="shared" si="33"/>
        <v>0.16911764705882354</v>
      </c>
      <c r="S155" s="373">
        <f t="shared" si="33"/>
        <v>0.10661764705882353</v>
      </c>
      <c r="T155" s="373">
        <f t="shared" si="33"/>
        <v>0.13051470588235295</v>
      </c>
      <c r="U155" s="373">
        <f t="shared" si="33"/>
        <v>0.1875</v>
      </c>
      <c r="V155" s="397"/>
      <c r="X155" s="289"/>
      <c r="Y155" s="398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99"/>
      <c r="D156" s="107"/>
      <c r="E156" s="107"/>
      <c r="F156" s="107"/>
      <c r="G156" s="107"/>
      <c r="H156" s="107"/>
      <c r="I156" s="107"/>
      <c r="X156" s="289"/>
      <c r="Y156" s="397"/>
      <c r="Z156" s="107"/>
      <c r="AA156" s="107"/>
      <c r="AB156" s="107"/>
      <c r="AC156" s="107"/>
      <c r="AD156" s="107"/>
      <c r="AE156" s="107"/>
      <c r="AF156" s="107"/>
      <c r="AG156" s="107"/>
      <c r="AH156" s="324"/>
    </row>
    <row r="157" spans="1:34" ht="18.75">
      <c r="A157" s="324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R157" s="107"/>
      <c r="S157" s="107"/>
      <c r="T157" s="107"/>
      <c r="U157" s="107"/>
      <c r="Y157" s="397"/>
      <c r="Z157" s="324"/>
      <c r="AA157" s="324"/>
      <c r="AB157" s="324"/>
      <c r="AC157" s="324"/>
      <c r="AD157" s="324"/>
      <c r="AE157" s="324"/>
      <c r="AF157" s="324"/>
      <c r="AG157" s="324"/>
      <c r="AH157" s="107"/>
    </row>
    <row r="158" spans="1:34" ht="18.75">
      <c r="A158" s="397"/>
      <c r="B158" s="397"/>
      <c r="C158" s="86"/>
      <c r="D158" s="107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75">
      <c r="Z159" s="107"/>
      <c r="AA159" s="107"/>
      <c r="AB159" s="107"/>
      <c r="AC159" s="107"/>
      <c r="AD159" s="107"/>
      <c r="AE159" s="107"/>
      <c r="AF159" s="107"/>
      <c r="AG159" s="107"/>
    </row>
  </sheetData>
  <autoFilter ref="A1:W143" xr:uid="{869CAAC0-E905-4B0C-BDD4-CFCF71037FC4}"/>
  <mergeCells count="1">
    <mergeCell ref="AA75:AB75"/>
  </mergeCells>
  <conditionalFormatting sqref="G2:G142">
    <cfRule type="cellIs" dxfId="59" priority="4" operator="lessThan">
      <formula>7</formula>
    </cfRule>
    <cfRule type="cellIs" dxfId="58" priority="5" operator="between">
      <formula>14</formula>
      <formula>7</formula>
    </cfRule>
    <cfRule type="cellIs" dxfId="57" priority="6" operator="greaterThan">
      <formula>14</formula>
    </cfRule>
  </conditionalFormatting>
  <conditionalFormatting sqref="G144">
    <cfRule type="cellIs" dxfId="56" priority="1" operator="lessThan">
      <formula>7</formula>
    </cfRule>
    <cfRule type="cellIs" dxfId="55" priority="2" operator="between">
      <formula>14</formula>
      <formula>7</formula>
    </cfRule>
    <cfRule type="cellIs" dxfId="54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4071-3A88-45D8-8F77-FF41586078F2}">
  <dimension ref="A1:AH156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46308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41</v>
      </c>
      <c r="AA2" s="309">
        <v>0.33190099690615332</v>
      </c>
      <c r="AB2" s="310">
        <v>8.4393262289446547E-2</v>
      </c>
      <c r="AC2" s="311">
        <f>+AA2+AB2</f>
        <v>0.41629425919559987</v>
      </c>
      <c r="AD2" s="312">
        <v>0.15520797524922653</v>
      </c>
      <c r="AE2" s="312">
        <v>0.11816775524235132</v>
      </c>
      <c r="AF2" s="312">
        <v>0.11112066002062565</v>
      </c>
      <c r="AG2" s="312">
        <v>0.19920935029219664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45959</v>
      </c>
      <c r="G3" s="425">
        <f t="shared" ref="G3:G84" ca="1" si="4">+IF(A3=1,(+TODAY())-F3,"Sans objet")</f>
        <v>349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42</v>
      </c>
      <c r="AA3" s="309">
        <v>0.35169797687861271</v>
      </c>
      <c r="AB3" s="310">
        <v>6.0693641618497107E-2</v>
      </c>
      <c r="AC3" s="311">
        <f>+AA3+AB3</f>
        <v>0.41239161849710981</v>
      </c>
      <c r="AD3" s="312">
        <v>0.13917991329479767</v>
      </c>
      <c r="AE3" s="312">
        <v>0.12030346820809248</v>
      </c>
      <c r="AF3" s="312">
        <v>0.14026372832369943</v>
      </c>
      <c r="AG3" s="312">
        <v>0.18786127167630057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45959</v>
      </c>
      <c r="G4" s="425">
        <f t="shared" ca="1" si="4"/>
        <v>349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43</v>
      </c>
      <c r="AA4" s="309">
        <v>0.38998357963875208</v>
      </c>
      <c r="AB4" s="310">
        <v>4.0065681444991792E-2</v>
      </c>
      <c r="AC4" s="311">
        <f>+AA4+AB4</f>
        <v>0.43004926108374386</v>
      </c>
      <c r="AD4" s="312">
        <v>0.16141215106732348</v>
      </c>
      <c r="AE4" s="312">
        <v>0.10952380952380952</v>
      </c>
      <c r="AF4" s="312">
        <v>0.12036124794745484</v>
      </c>
      <c r="AG4" s="312">
        <v>0.17865353037766832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348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44</v>
      </c>
      <c r="AA5" s="309">
        <f>D145</f>
        <v>0.40128755364806867</v>
      </c>
      <c r="AB5" s="310">
        <f>D146</f>
        <v>3.8461538461538464E-2</v>
      </c>
      <c r="AC5" s="311">
        <f>+AA5+AB5</f>
        <v>0.43974909210960711</v>
      </c>
      <c r="AD5" s="312">
        <f>D148</f>
        <v>0.14905909541102674</v>
      </c>
      <c r="AE5" s="312">
        <f>D149</f>
        <v>0.11654011224826676</v>
      </c>
      <c r="AF5" s="312">
        <f>D150</f>
        <v>0.1101023440079234</v>
      </c>
      <c r="AG5" s="312">
        <f>D151</f>
        <v>0.18454935622317598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46308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350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/>
      <c r="G9" s="425">
        <f t="shared" ca="1" si="4"/>
        <v>46308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46308</v>
      </c>
      <c r="H10" s="426">
        <v>3</v>
      </c>
      <c r="I10" s="427" t="str">
        <f>VLOOKUP(H10,Secteurs!$A$2:$C$4,3)</f>
        <v>Armel SOKAMBA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ref="P10:P28" si="7">+$E10*J10</f>
        <v>70</v>
      </c>
      <c r="Q10" s="434">
        <f t="shared" si="1"/>
        <v>0</v>
      </c>
      <c r="R10" s="434">
        <f t="shared" si="1"/>
        <v>35</v>
      </c>
      <c r="S10" s="434">
        <f t="shared" si="1"/>
        <v>0</v>
      </c>
      <c r="T10" s="434">
        <f t="shared" si="1"/>
        <v>35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46308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/>
      <c r="G12" s="425">
        <f t="shared" ca="1" si="4"/>
        <v>46308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28</v>
      </c>
      <c r="E13" s="423">
        <f t="shared" si="0"/>
        <v>196</v>
      </c>
      <c r="F13" s="424"/>
      <c r="G13" s="425">
        <f t="shared" ca="1" si="4"/>
        <v>46308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1"/>
        <v>0</v>
      </c>
      <c r="R13" s="434">
        <f t="shared" si="1"/>
        <v>98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196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46308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/>
      <c r="G15" s="425">
        <f t="shared" ca="1" si="4"/>
        <v>46308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46308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40</v>
      </c>
      <c r="E17" s="423">
        <f t="shared" si="0"/>
        <v>280</v>
      </c>
      <c r="F17" s="424"/>
      <c r="G17" s="425">
        <f t="shared" ca="1" si="4"/>
        <v>46308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1"/>
        <v>0</v>
      </c>
      <c r="R17" s="434">
        <f t="shared" si="1"/>
        <v>140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280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30</v>
      </c>
      <c r="E18" s="423">
        <f t="shared" si="0"/>
        <v>210</v>
      </c>
      <c r="F18" s="424"/>
      <c r="G18" s="425">
        <f t="shared" ca="1" si="4"/>
        <v>46308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1"/>
        <v>0</v>
      </c>
      <c r="R18" s="434">
        <f t="shared" si="1"/>
        <v>105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210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46308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46308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46308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56</v>
      </c>
      <c r="V21" s="436">
        <f t="shared" si="6"/>
        <v>112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46308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16</v>
      </c>
      <c r="E23" s="423">
        <f t="shared" si="0"/>
        <v>112</v>
      </c>
      <c r="F23" s="424"/>
      <c r="G23" s="425">
        <f t="shared" ca="1" si="4"/>
        <v>46308</v>
      </c>
      <c r="H23" s="426">
        <v>3</v>
      </c>
      <c r="I23" s="427" t="str">
        <f>VLOOKUP(H23,Secteurs!$A$2:$C$4,3)</f>
        <v>Armel SOKAMBA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1"/>
        <v>0</v>
      </c>
      <c r="R23" s="434">
        <f t="shared" si="1"/>
        <v>0</v>
      </c>
      <c r="S23" s="434">
        <f t="shared" si="1"/>
        <v>56</v>
      </c>
      <c r="T23" s="434">
        <f t="shared" si="1"/>
        <v>0</v>
      </c>
      <c r="U23" s="435">
        <f t="shared" si="1"/>
        <v>0</v>
      </c>
      <c r="V23" s="436">
        <f t="shared" si="6"/>
        <v>112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46308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77</v>
      </c>
      <c r="V24" s="436">
        <f t="shared" si="6"/>
        <v>154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22</v>
      </c>
      <c r="E25" s="423">
        <f t="shared" si="0"/>
        <v>154</v>
      </c>
      <c r="F25" s="424"/>
      <c r="G25" s="425">
        <f t="shared" ca="1" si="4"/>
        <v>46308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1"/>
        <v>0</v>
      </c>
      <c r="R25" s="434">
        <f t="shared" si="1"/>
        <v>77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154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20</v>
      </c>
      <c r="E26" s="423">
        <f t="shared" si="0"/>
        <v>140</v>
      </c>
      <c r="F26" s="424"/>
      <c r="G26" s="425">
        <f t="shared" ca="1" si="4"/>
        <v>46308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1"/>
        <v>0</v>
      </c>
      <c r="R26" s="434">
        <f t="shared" si="1"/>
        <v>35</v>
      </c>
      <c r="S26" s="434">
        <f t="shared" si="1"/>
        <v>0</v>
      </c>
      <c r="T26" s="434">
        <f t="shared" si="1"/>
        <v>0</v>
      </c>
      <c r="U26" s="435">
        <f t="shared" si="1"/>
        <v>35</v>
      </c>
      <c r="V26" s="436">
        <f t="shared" si="6"/>
        <v>140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46308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46308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46308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46308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349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349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/>
      <c r="G33" s="425">
        <f t="shared" ca="1" si="4"/>
        <v>46308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46308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/>
      <c r="G35" s="425">
        <f t="shared" ca="1" si="4"/>
        <v>46308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0</v>
      </c>
      <c r="S35" s="434">
        <f t="shared" si="1"/>
        <v>56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/>
      <c r="G36" s="425">
        <f t="shared" ca="1" si="4"/>
        <v>46308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38.5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350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T52" si="8">+$E37*K37</f>
        <v>0</v>
      </c>
      <c r="R37" s="434">
        <f t="shared" si="8"/>
        <v>77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46308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351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8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46308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8"/>
        <v>112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351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8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45959</v>
      </c>
      <c r="G42" s="425">
        <f t="shared" ca="1" si="4"/>
        <v>349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8"/>
        <v>0</v>
      </c>
      <c r="S42" s="434">
        <f t="shared" si="8"/>
        <v>0</v>
      </c>
      <c r="T42" s="434">
        <f t="shared" si="8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351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8"/>
        <v>0</v>
      </c>
      <c r="S43" s="434">
        <f t="shared" si="8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46308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8"/>
        <v>0</v>
      </c>
      <c r="S44" s="434">
        <f t="shared" si="8"/>
        <v>0</v>
      </c>
      <c r="T44" s="434">
        <f t="shared" si="8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46308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8"/>
        <v>52.5</v>
      </c>
      <c r="S45" s="434">
        <f t="shared" si="8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351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8"/>
        <v>91</v>
      </c>
      <c r="S46" s="434">
        <f t="shared" si="8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45959</v>
      </c>
      <c r="G47" s="425">
        <f t="shared" ca="1" si="4"/>
        <v>349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8"/>
        <v>0</v>
      </c>
      <c r="S47" s="434">
        <f t="shared" si="8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45961</v>
      </c>
      <c r="G48" s="425">
        <f t="shared" ca="1" si="4"/>
        <v>347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8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46308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8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0"/>
        <v>182</v>
      </c>
      <c r="F50" s="424">
        <v>45957</v>
      </c>
      <c r="G50" s="425">
        <f t="shared" ca="1" si="4"/>
        <v>351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5"/>
        <v>0</v>
      </c>
      <c r="R50" s="434">
        <f t="shared" si="8"/>
        <v>91</v>
      </c>
      <c r="S50" s="434">
        <f t="shared" si="5"/>
        <v>0</v>
      </c>
      <c r="T50" s="434">
        <f t="shared" si="5"/>
        <v>0</v>
      </c>
      <c r="U50" s="435">
        <f t="shared" si="5"/>
        <v>0</v>
      </c>
      <c r="V50" s="436">
        <f t="shared" si="6"/>
        <v>182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46308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8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46308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8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46308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ref="R53" si="9">+$E53*L53</f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45961</v>
      </c>
      <c r="G54" s="425">
        <f t="shared" ca="1" si="4"/>
        <v>347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45961</v>
      </c>
      <c r="G55" s="425">
        <f t="shared" ca="1" si="4"/>
        <v>347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45961</v>
      </c>
      <c r="G56" s="425">
        <f t="shared" ca="1" si="4"/>
        <v>347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46308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45959</v>
      </c>
      <c r="G58" s="425">
        <f t="shared" ca="1" si="4"/>
        <v>349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45959</v>
      </c>
      <c r="G59" s="425">
        <f t="shared" ca="1" si="4"/>
        <v>349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45958</v>
      </c>
      <c r="G60" s="425">
        <f t="shared" ca="1" si="4"/>
        <v>350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45959</v>
      </c>
      <c r="G61" s="425">
        <f t="shared" ca="1" si="4"/>
        <v>349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45961</v>
      </c>
      <c r="G62" s="425">
        <f t="shared" ca="1" si="4"/>
        <v>347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45959</v>
      </c>
      <c r="G63" s="425">
        <f t="shared" ca="1" si="4"/>
        <v>349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45957</v>
      </c>
      <c r="G64" s="425">
        <f t="shared" ca="1" si="4"/>
        <v>351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46308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349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351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46308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348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/>
      <c r="G70" s="425">
        <f t="shared" ca="1" si="4"/>
        <v>46308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46308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46308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350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46308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348</v>
      </c>
      <c r="H75" s="426">
        <v>3</v>
      </c>
      <c r="I75" s="427" t="str">
        <f>VLOOKUP(H75,Secteurs!$A$2:$C$4,3)</f>
        <v>Armel SOKAMBA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/>
      <c r="G76" s="425">
        <f t="shared" ca="1" si="4"/>
        <v>46308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22</v>
      </c>
      <c r="E77" s="423">
        <f t="shared" si="0"/>
        <v>154</v>
      </c>
      <c r="F77" s="424"/>
      <c r="G77" s="425">
        <f t="shared" ca="1" si="4"/>
        <v>46308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6" si="10">+$E77*J77</f>
        <v>77</v>
      </c>
      <c r="Q77" s="434">
        <f t="shared" si="10"/>
        <v>0</v>
      </c>
      <c r="R77" s="434">
        <f t="shared" si="10"/>
        <v>77</v>
      </c>
      <c r="S77" s="434">
        <f t="shared" si="10"/>
        <v>0</v>
      </c>
      <c r="T77" s="434">
        <f t="shared" si="10"/>
        <v>0</v>
      </c>
      <c r="U77" s="435">
        <f t="shared" si="10"/>
        <v>0</v>
      </c>
      <c r="V77" s="436">
        <f t="shared" si="6"/>
        <v>154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351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0"/>
        <v>0</v>
      </c>
      <c r="Q78" s="434">
        <f t="shared" si="10"/>
        <v>0</v>
      </c>
      <c r="R78" s="434">
        <f t="shared" si="10"/>
        <v>70</v>
      </c>
      <c r="S78" s="434">
        <f t="shared" si="10"/>
        <v>35</v>
      </c>
      <c r="T78" s="434">
        <f t="shared" si="10"/>
        <v>0</v>
      </c>
      <c r="U78" s="435">
        <f t="shared" si="10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46308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10"/>
        <v>70</v>
      </c>
      <c r="Q79" s="434">
        <f t="shared" si="10"/>
        <v>0</v>
      </c>
      <c r="R79" s="434">
        <f t="shared" si="10"/>
        <v>0</v>
      </c>
      <c r="S79" s="434">
        <f t="shared" si="10"/>
        <v>0</v>
      </c>
      <c r="T79" s="434">
        <f t="shared" si="10"/>
        <v>35</v>
      </c>
      <c r="U79" s="435">
        <f t="shared" si="10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/>
      <c r="G80" s="425">
        <f t="shared" ca="1" si="4"/>
        <v>46308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10"/>
        <v>105</v>
      </c>
      <c r="Q80" s="434">
        <f t="shared" si="10"/>
        <v>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5">
        <f t="shared" si="10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46308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10"/>
        <v>0</v>
      </c>
      <c r="Q81" s="434">
        <f t="shared" si="10"/>
        <v>0</v>
      </c>
      <c r="R81" s="434">
        <f t="shared" si="10"/>
        <v>17.5</v>
      </c>
      <c r="S81" s="434">
        <f t="shared" si="10"/>
        <v>17.5</v>
      </c>
      <c r="T81" s="434">
        <f t="shared" si="10"/>
        <v>0</v>
      </c>
      <c r="U81" s="435">
        <f t="shared" si="10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/>
      <c r="G82" s="425">
        <f t="shared" ca="1" si="4"/>
        <v>46308</v>
      </c>
      <c r="H82" s="426">
        <v>2</v>
      </c>
      <c r="I82" s="427" t="str">
        <f>VLOOKUP(H82,Secteurs!$A$2:$C$4,3)</f>
        <v>Félix OVOURA</v>
      </c>
      <c r="J82" s="464">
        <v>0.5</v>
      </c>
      <c r="K82" s="465"/>
      <c r="L82" s="465">
        <v>0.25</v>
      </c>
      <c r="M82" s="465"/>
      <c r="N82" s="465"/>
      <c r="O82" s="466">
        <v>0.25</v>
      </c>
      <c r="P82" s="433">
        <f t="shared" si="10"/>
        <v>70</v>
      </c>
      <c r="Q82" s="434">
        <f t="shared" si="10"/>
        <v>0</v>
      </c>
      <c r="R82" s="434">
        <f t="shared" si="10"/>
        <v>35</v>
      </c>
      <c r="S82" s="434">
        <f t="shared" si="10"/>
        <v>0</v>
      </c>
      <c r="T82" s="434">
        <f t="shared" si="10"/>
        <v>0</v>
      </c>
      <c r="U82" s="435">
        <f t="shared" si="10"/>
        <v>35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349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0"/>
        <v>98</v>
      </c>
      <c r="Q83" s="434">
        <f t="shared" si="10"/>
        <v>0</v>
      </c>
      <c r="R83" s="434">
        <f t="shared" si="10"/>
        <v>49</v>
      </c>
      <c r="S83" s="434">
        <f t="shared" si="10"/>
        <v>0</v>
      </c>
      <c r="T83" s="434">
        <f t="shared" si="10"/>
        <v>0</v>
      </c>
      <c r="U83" s="435">
        <f t="shared" si="10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22</v>
      </c>
      <c r="E84" s="423">
        <f t="shared" ref="E84:E137" si="11">D84*7</f>
        <v>154</v>
      </c>
      <c r="F84" s="424">
        <v>45957</v>
      </c>
      <c r="G84" s="425">
        <f t="shared" ca="1" si="4"/>
        <v>351</v>
      </c>
      <c r="H84" s="426">
        <v>2</v>
      </c>
      <c r="I84" s="427" t="str">
        <f>VLOOKUP(H84,Secteurs!$A$2:$C$4,3)</f>
        <v>Félix OVOURA</v>
      </c>
      <c r="J84" s="464"/>
      <c r="K84" s="465"/>
      <c r="L84" s="465">
        <v>0.25</v>
      </c>
      <c r="M84" s="465">
        <v>0.25</v>
      </c>
      <c r="N84" s="465">
        <v>0.5</v>
      </c>
      <c r="O84" s="466"/>
      <c r="P84" s="433">
        <f t="shared" si="10"/>
        <v>0</v>
      </c>
      <c r="Q84" s="434">
        <f t="shared" si="10"/>
        <v>0</v>
      </c>
      <c r="R84" s="434">
        <f t="shared" si="10"/>
        <v>38.5</v>
      </c>
      <c r="S84" s="434">
        <f t="shared" si="10"/>
        <v>38.5</v>
      </c>
      <c r="T84" s="434">
        <f t="shared" si="10"/>
        <v>77</v>
      </c>
      <c r="U84" s="435">
        <f t="shared" si="10"/>
        <v>0</v>
      </c>
      <c r="V84" s="436">
        <f t="shared" si="6"/>
        <v>154</v>
      </c>
      <c r="W84" s="437"/>
      <c r="X84" s="453">
        <f t="shared" ref="X84:X137" si="12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7" si="13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1"/>
        <v>182</v>
      </c>
      <c r="F85" s="424">
        <v>45961</v>
      </c>
      <c r="G85" s="425">
        <f t="shared" ref="G85:G137" ca="1" si="14">+IF(A85=1,(+TODAY())-F85,"Sans objet")</f>
        <v>347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10"/>
        <v>0</v>
      </c>
      <c r="Q85" s="434">
        <f t="shared" si="10"/>
        <v>0</v>
      </c>
      <c r="R85" s="434">
        <f t="shared" si="10"/>
        <v>0</v>
      </c>
      <c r="S85" s="434">
        <f t="shared" si="10"/>
        <v>91</v>
      </c>
      <c r="T85" s="434">
        <f t="shared" si="10"/>
        <v>0</v>
      </c>
      <c r="U85" s="435">
        <f t="shared" si="10"/>
        <v>91</v>
      </c>
      <c r="V85" s="436">
        <f t="shared" si="6"/>
        <v>182</v>
      </c>
      <c r="W85" s="437"/>
      <c r="X85" s="453">
        <f t="shared" si="12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3"/>
        <v>1</v>
      </c>
      <c r="B86" s="207" t="s">
        <v>180</v>
      </c>
      <c r="C86" s="157" t="s">
        <v>116</v>
      </c>
      <c r="D86" s="400">
        <v>20</v>
      </c>
      <c r="E86" s="423">
        <f t="shared" si="11"/>
        <v>140</v>
      </c>
      <c r="F86" s="424">
        <v>45961</v>
      </c>
      <c r="G86" s="425">
        <f t="shared" ca="1" si="14"/>
        <v>347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0"/>
        <v>0</v>
      </c>
      <c r="Q86" s="434">
        <f t="shared" si="10"/>
        <v>0</v>
      </c>
      <c r="R86" s="434">
        <f t="shared" si="10"/>
        <v>0</v>
      </c>
      <c r="S86" s="434">
        <f t="shared" si="10"/>
        <v>70</v>
      </c>
      <c r="T86" s="434">
        <f t="shared" si="10"/>
        <v>0</v>
      </c>
      <c r="U86" s="435">
        <f t="shared" si="10"/>
        <v>70</v>
      </c>
      <c r="V86" s="436">
        <f t="shared" ref="V86:V137" si="15">SUM(P86:U86)</f>
        <v>140</v>
      </c>
      <c r="W86" s="437"/>
      <c r="X86" s="453">
        <f t="shared" si="12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3"/>
        <v>1</v>
      </c>
      <c r="B87" s="207" t="s">
        <v>181</v>
      </c>
      <c r="C87" s="157" t="s">
        <v>116</v>
      </c>
      <c r="D87" s="400">
        <v>18</v>
      </c>
      <c r="E87" s="423">
        <f t="shared" si="11"/>
        <v>126</v>
      </c>
      <c r="F87" s="424"/>
      <c r="G87" s="425">
        <f t="shared" ca="1" si="14"/>
        <v>46308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10"/>
        <v>0</v>
      </c>
      <c r="Q87" s="434">
        <f t="shared" si="10"/>
        <v>0</v>
      </c>
      <c r="R87" s="434">
        <f t="shared" si="10"/>
        <v>31.5</v>
      </c>
      <c r="S87" s="434">
        <f t="shared" si="10"/>
        <v>0</v>
      </c>
      <c r="T87" s="434">
        <f t="shared" si="10"/>
        <v>63</v>
      </c>
      <c r="U87" s="435">
        <f t="shared" si="10"/>
        <v>31.5</v>
      </c>
      <c r="V87" s="436">
        <f t="shared" si="15"/>
        <v>126</v>
      </c>
      <c r="W87" s="437"/>
      <c r="X87" s="453">
        <f t="shared" si="12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3"/>
        <v>1</v>
      </c>
      <c r="B88" s="207" t="s">
        <v>183</v>
      </c>
      <c r="C88" s="157" t="s">
        <v>116</v>
      </c>
      <c r="D88" s="400">
        <v>22</v>
      </c>
      <c r="E88" s="423">
        <f t="shared" si="11"/>
        <v>154</v>
      </c>
      <c r="F88" s="424"/>
      <c r="G88" s="425">
        <f t="shared" ca="1" si="14"/>
        <v>46308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10"/>
        <v>0</v>
      </c>
      <c r="Q88" s="434">
        <f t="shared" si="10"/>
        <v>38.5</v>
      </c>
      <c r="R88" s="434">
        <f t="shared" si="10"/>
        <v>0</v>
      </c>
      <c r="S88" s="434">
        <f t="shared" si="10"/>
        <v>77</v>
      </c>
      <c r="T88" s="434">
        <f t="shared" si="10"/>
        <v>0</v>
      </c>
      <c r="U88" s="435">
        <f t="shared" si="10"/>
        <v>38.5</v>
      </c>
      <c r="V88" s="436">
        <f t="shared" si="15"/>
        <v>154</v>
      </c>
      <c r="W88" s="437"/>
      <c r="X88" s="453">
        <f t="shared" si="12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1"/>
        <v>154</v>
      </c>
      <c r="F89" s="424">
        <v>44135</v>
      </c>
      <c r="G89" s="425">
        <f t="shared" ca="1" si="14"/>
        <v>2173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10"/>
        <v>0</v>
      </c>
      <c r="Q89" s="434">
        <f t="shared" si="10"/>
        <v>38.5</v>
      </c>
      <c r="R89" s="434">
        <f t="shared" si="10"/>
        <v>38.5</v>
      </c>
      <c r="S89" s="434">
        <f t="shared" si="10"/>
        <v>0</v>
      </c>
      <c r="T89" s="434">
        <f t="shared" si="10"/>
        <v>0</v>
      </c>
      <c r="U89" s="435">
        <f t="shared" si="10"/>
        <v>77</v>
      </c>
      <c r="V89" s="436">
        <f t="shared" si="15"/>
        <v>154</v>
      </c>
      <c r="W89" s="437"/>
      <c r="X89" s="453">
        <f t="shared" si="12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3"/>
        <v>1</v>
      </c>
      <c r="B90" s="207" t="s">
        <v>185</v>
      </c>
      <c r="C90" s="157" t="s">
        <v>116</v>
      </c>
      <c r="D90" s="400">
        <v>12</v>
      </c>
      <c r="E90" s="423">
        <f t="shared" si="11"/>
        <v>84</v>
      </c>
      <c r="F90" s="424"/>
      <c r="G90" s="425">
        <f t="shared" ca="1" si="14"/>
        <v>46308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10"/>
        <v>0</v>
      </c>
      <c r="Q90" s="434">
        <f t="shared" si="10"/>
        <v>0</v>
      </c>
      <c r="R90" s="434">
        <f t="shared" si="10"/>
        <v>0</v>
      </c>
      <c r="S90" s="434">
        <f t="shared" si="10"/>
        <v>42</v>
      </c>
      <c r="T90" s="434">
        <f t="shared" si="10"/>
        <v>0</v>
      </c>
      <c r="U90" s="435">
        <f t="shared" si="10"/>
        <v>42</v>
      </c>
      <c r="V90" s="436">
        <f t="shared" si="15"/>
        <v>84</v>
      </c>
      <c r="W90" s="437"/>
      <c r="X90" s="453">
        <f t="shared" si="12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3"/>
        <v>1</v>
      </c>
      <c r="B91" s="207" t="s">
        <v>186</v>
      </c>
      <c r="C91" s="157" t="s">
        <v>36</v>
      </c>
      <c r="D91" s="400">
        <v>28</v>
      </c>
      <c r="E91" s="423">
        <f t="shared" si="11"/>
        <v>196</v>
      </c>
      <c r="F91" s="440"/>
      <c r="G91" s="425">
        <f t="shared" ca="1" si="14"/>
        <v>46308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10"/>
        <v>98</v>
      </c>
      <c r="Q91" s="434">
        <f t="shared" si="10"/>
        <v>0</v>
      </c>
      <c r="R91" s="434">
        <f t="shared" si="10"/>
        <v>98</v>
      </c>
      <c r="S91" s="434">
        <f t="shared" si="10"/>
        <v>0</v>
      </c>
      <c r="T91" s="434">
        <f t="shared" si="10"/>
        <v>0</v>
      </c>
      <c r="U91" s="435">
        <f t="shared" si="10"/>
        <v>0</v>
      </c>
      <c r="V91" s="436">
        <f t="shared" si="15"/>
        <v>196</v>
      </c>
      <c r="W91" s="437"/>
      <c r="X91" s="453">
        <f t="shared" si="12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3"/>
        <v>1</v>
      </c>
      <c r="B92" s="207" t="s">
        <v>187</v>
      </c>
      <c r="C92" s="157" t="s">
        <v>36</v>
      </c>
      <c r="D92" s="400">
        <v>30</v>
      </c>
      <c r="E92" s="423">
        <f t="shared" si="11"/>
        <v>210</v>
      </c>
      <c r="F92" s="424">
        <v>45961</v>
      </c>
      <c r="G92" s="425">
        <f t="shared" ca="1" si="14"/>
        <v>347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10"/>
        <v>0</v>
      </c>
      <c r="Q92" s="434">
        <f t="shared" si="10"/>
        <v>0</v>
      </c>
      <c r="R92" s="434">
        <f t="shared" si="10"/>
        <v>0</v>
      </c>
      <c r="S92" s="434">
        <f t="shared" si="10"/>
        <v>105</v>
      </c>
      <c r="T92" s="434">
        <f t="shared" si="10"/>
        <v>0</v>
      </c>
      <c r="U92" s="435">
        <f t="shared" si="10"/>
        <v>105</v>
      </c>
      <c r="V92" s="436">
        <f t="shared" si="15"/>
        <v>210</v>
      </c>
      <c r="W92" s="437"/>
      <c r="X92" s="453">
        <f t="shared" si="12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3"/>
        <v>1</v>
      </c>
      <c r="B93" s="208" t="s">
        <v>307</v>
      </c>
      <c r="C93" s="157" t="s">
        <v>116</v>
      </c>
      <c r="D93" s="400">
        <v>18</v>
      </c>
      <c r="E93" s="423">
        <f t="shared" si="11"/>
        <v>126</v>
      </c>
      <c r="F93" s="424"/>
      <c r="G93" s="425">
        <f t="shared" ca="1" si="14"/>
        <v>46308</v>
      </c>
      <c r="H93" s="426">
        <v>2</v>
      </c>
      <c r="I93" s="427" t="str">
        <f>VLOOKUP(H93,Secteurs!$A$2:$C$4,3)</f>
        <v>Félix OVOURA</v>
      </c>
      <c r="J93" s="464">
        <v>0.5</v>
      </c>
      <c r="K93" s="465"/>
      <c r="L93" s="465"/>
      <c r="M93" s="465"/>
      <c r="N93" s="465">
        <v>0.25</v>
      </c>
      <c r="O93" s="466">
        <v>0.25</v>
      </c>
      <c r="P93" s="433">
        <f t="shared" si="10"/>
        <v>63</v>
      </c>
      <c r="Q93" s="434">
        <f t="shared" si="10"/>
        <v>0</v>
      </c>
      <c r="R93" s="434">
        <f t="shared" si="10"/>
        <v>0</v>
      </c>
      <c r="S93" s="434">
        <f t="shared" si="10"/>
        <v>0</v>
      </c>
      <c r="T93" s="434">
        <f t="shared" si="10"/>
        <v>31.5</v>
      </c>
      <c r="U93" s="435">
        <f t="shared" si="10"/>
        <v>31.5</v>
      </c>
      <c r="V93" s="436">
        <f t="shared" si="15"/>
        <v>126</v>
      </c>
      <c r="W93" s="437"/>
      <c r="X93" s="453">
        <f t="shared" si="12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3"/>
        <v>1</v>
      </c>
      <c r="B94" s="208" t="s">
        <v>308</v>
      </c>
      <c r="C94" s="157" t="s">
        <v>116</v>
      </c>
      <c r="D94" s="400">
        <v>20</v>
      </c>
      <c r="E94" s="423">
        <f t="shared" si="11"/>
        <v>140</v>
      </c>
      <c r="F94" s="424">
        <v>45957</v>
      </c>
      <c r="G94" s="425">
        <f t="shared" ca="1" si="14"/>
        <v>351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10"/>
        <v>70</v>
      </c>
      <c r="Q94" s="434">
        <f t="shared" si="10"/>
        <v>0</v>
      </c>
      <c r="R94" s="434">
        <f t="shared" si="10"/>
        <v>0</v>
      </c>
      <c r="S94" s="434">
        <f t="shared" si="10"/>
        <v>70</v>
      </c>
      <c r="T94" s="434">
        <f t="shared" si="10"/>
        <v>0</v>
      </c>
      <c r="U94" s="435">
        <f t="shared" si="10"/>
        <v>0</v>
      </c>
      <c r="V94" s="436">
        <f t="shared" si="15"/>
        <v>140</v>
      </c>
      <c r="W94" s="437"/>
      <c r="X94" s="453">
        <f t="shared" si="12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3"/>
        <v>1</v>
      </c>
      <c r="B95" s="208" t="s">
        <v>194</v>
      </c>
      <c r="C95" s="157" t="s">
        <v>116</v>
      </c>
      <c r="D95" s="400">
        <v>24</v>
      </c>
      <c r="E95" s="423">
        <f t="shared" si="11"/>
        <v>168</v>
      </c>
      <c r="F95" s="424">
        <v>45960</v>
      </c>
      <c r="G95" s="425">
        <f t="shared" ca="1" si="14"/>
        <v>348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10"/>
        <v>84</v>
      </c>
      <c r="Q95" s="434">
        <f t="shared" si="10"/>
        <v>0</v>
      </c>
      <c r="R95" s="434">
        <f t="shared" si="10"/>
        <v>0</v>
      </c>
      <c r="S95" s="434">
        <f t="shared" si="10"/>
        <v>42</v>
      </c>
      <c r="T95" s="434">
        <f t="shared" si="10"/>
        <v>0</v>
      </c>
      <c r="U95" s="435">
        <f t="shared" si="10"/>
        <v>42</v>
      </c>
      <c r="V95" s="436">
        <f t="shared" si="15"/>
        <v>168</v>
      </c>
      <c r="W95" s="437"/>
      <c r="X95" s="453">
        <f t="shared" si="12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3"/>
        <v>1</v>
      </c>
      <c r="B96" s="208" t="s">
        <v>197</v>
      </c>
      <c r="C96" s="157" t="s">
        <v>36</v>
      </c>
      <c r="D96" s="400">
        <v>40</v>
      </c>
      <c r="E96" s="423">
        <f t="shared" si="11"/>
        <v>280</v>
      </c>
      <c r="F96" s="424"/>
      <c r="G96" s="425">
        <f t="shared" ca="1" si="14"/>
        <v>46308</v>
      </c>
      <c r="H96" s="426">
        <v>1</v>
      </c>
      <c r="I96" s="427" t="str">
        <f>VLOOKUP(H96,Secteurs!$A$2:$C$4,3)</f>
        <v>Alexis MABOUNDA</v>
      </c>
      <c r="J96" s="464">
        <v>0.5</v>
      </c>
      <c r="K96" s="465"/>
      <c r="L96" s="465"/>
      <c r="M96" s="465">
        <v>0.5</v>
      </c>
      <c r="N96" s="465"/>
      <c r="O96" s="466"/>
      <c r="P96" s="433">
        <f t="shared" si="10"/>
        <v>140</v>
      </c>
      <c r="Q96" s="434">
        <f t="shared" si="10"/>
        <v>0</v>
      </c>
      <c r="R96" s="434">
        <f t="shared" si="10"/>
        <v>0</v>
      </c>
      <c r="S96" s="434">
        <f t="shared" si="10"/>
        <v>140</v>
      </c>
      <c r="T96" s="434">
        <f t="shared" si="10"/>
        <v>0</v>
      </c>
      <c r="U96" s="435">
        <f t="shared" si="10"/>
        <v>0</v>
      </c>
      <c r="V96" s="436">
        <f t="shared" si="15"/>
        <v>280</v>
      </c>
      <c r="W96" s="437"/>
      <c r="X96" s="453">
        <f t="shared" si="12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3"/>
        <v>1</v>
      </c>
      <c r="B97" s="208" t="s">
        <v>200</v>
      </c>
      <c r="C97" s="157" t="s">
        <v>116</v>
      </c>
      <c r="D97" s="400">
        <v>26</v>
      </c>
      <c r="E97" s="423">
        <f t="shared" si="11"/>
        <v>182</v>
      </c>
      <c r="F97" s="424"/>
      <c r="G97" s="425">
        <f t="shared" ca="1" si="14"/>
        <v>46308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10"/>
        <v>91</v>
      </c>
      <c r="Q97" s="434">
        <f t="shared" si="10"/>
        <v>0</v>
      </c>
      <c r="R97" s="434">
        <f t="shared" si="10"/>
        <v>45.5</v>
      </c>
      <c r="S97" s="434">
        <f t="shared" si="10"/>
        <v>45.5</v>
      </c>
      <c r="T97" s="434">
        <f t="shared" si="10"/>
        <v>0</v>
      </c>
      <c r="U97" s="435">
        <f t="shared" si="10"/>
        <v>0</v>
      </c>
      <c r="V97" s="436">
        <f t="shared" si="15"/>
        <v>182</v>
      </c>
      <c r="W97" s="437"/>
      <c r="X97" s="453">
        <f t="shared" si="12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3"/>
        <v>1</v>
      </c>
      <c r="B98" s="208" t="s">
        <v>201</v>
      </c>
      <c r="C98" s="157" t="s">
        <v>116</v>
      </c>
      <c r="D98" s="400">
        <v>16</v>
      </c>
      <c r="E98" s="423">
        <f t="shared" si="11"/>
        <v>112</v>
      </c>
      <c r="F98" s="424"/>
      <c r="G98" s="425">
        <f t="shared" ca="1" si="14"/>
        <v>46308</v>
      </c>
      <c r="H98" s="426">
        <v>3</v>
      </c>
      <c r="I98" s="427" t="str">
        <f>VLOOKUP(H98,Secteurs!$A$2:$C$4,3)</f>
        <v>Armel SOKAMBA</v>
      </c>
      <c r="J98" s="464"/>
      <c r="K98" s="465"/>
      <c r="L98" s="465">
        <v>0.5</v>
      </c>
      <c r="M98" s="465"/>
      <c r="N98" s="465"/>
      <c r="O98" s="466">
        <v>0.5</v>
      </c>
      <c r="P98" s="433">
        <f t="shared" si="10"/>
        <v>0</v>
      </c>
      <c r="Q98" s="434">
        <f t="shared" si="10"/>
        <v>0</v>
      </c>
      <c r="R98" s="434">
        <f t="shared" si="10"/>
        <v>56</v>
      </c>
      <c r="S98" s="434">
        <f t="shared" si="10"/>
        <v>0</v>
      </c>
      <c r="T98" s="434">
        <f t="shared" si="10"/>
        <v>0</v>
      </c>
      <c r="U98" s="435">
        <f t="shared" si="10"/>
        <v>56</v>
      </c>
      <c r="V98" s="436">
        <f t="shared" si="15"/>
        <v>112</v>
      </c>
      <c r="W98" s="437"/>
      <c r="X98" s="453">
        <f t="shared" si="12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3"/>
        <v>1</v>
      </c>
      <c r="B99" s="208" t="s">
        <v>204</v>
      </c>
      <c r="C99" s="157" t="s">
        <v>116</v>
      </c>
      <c r="D99" s="400">
        <v>10</v>
      </c>
      <c r="E99" s="423">
        <f t="shared" si="11"/>
        <v>70</v>
      </c>
      <c r="F99" s="424">
        <v>45960</v>
      </c>
      <c r="G99" s="425">
        <f t="shared" ca="1" si="14"/>
        <v>348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10"/>
        <v>0</v>
      </c>
      <c r="Q99" s="434">
        <f t="shared" si="10"/>
        <v>35</v>
      </c>
      <c r="R99" s="434">
        <f t="shared" si="10"/>
        <v>0</v>
      </c>
      <c r="S99" s="434">
        <f t="shared" si="10"/>
        <v>0</v>
      </c>
      <c r="T99" s="434">
        <f t="shared" si="10"/>
        <v>35</v>
      </c>
      <c r="U99" s="435">
        <f t="shared" si="10"/>
        <v>0</v>
      </c>
      <c r="V99" s="436">
        <f t="shared" si="15"/>
        <v>70</v>
      </c>
      <c r="W99" s="437"/>
      <c r="X99" s="453">
        <f t="shared" si="12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1"/>
        <v>112</v>
      </c>
      <c r="F100" s="424">
        <v>45960</v>
      </c>
      <c r="G100" s="425">
        <f t="shared" ca="1" si="14"/>
        <v>348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10"/>
        <v>56</v>
      </c>
      <c r="Q100" s="434">
        <f t="shared" si="10"/>
        <v>0</v>
      </c>
      <c r="R100" s="434">
        <f t="shared" si="10"/>
        <v>0</v>
      </c>
      <c r="S100" s="434">
        <f t="shared" si="10"/>
        <v>0</v>
      </c>
      <c r="T100" s="434">
        <f t="shared" si="10"/>
        <v>0</v>
      </c>
      <c r="U100" s="435">
        <f t="shared" si="10"/>
        <v>56</v>
      </c>
      <c r="V100" s="436">
        <f t="shared" si="15"/>
        <v>112</v>
      </c>
      <c r="W100" s="437"/>
      <c r="X100" s="453">
        <f t="shared" si="12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3"/>
        <v>1</v>
      </c>
      <c r="B101" s="208" t="s">
        <v>206</v>
      </c>
      <c r="C101" s="157" t="s">
        <v>36</v>
      </c>
      <c r="D101" s="400">
        <v>20</v>
      </c>
      <c r="E101" s="423">
        <f t="shared" si="11"/>
        <v>140</v>
      </c>
      <c r="F101" s="424">
        <v>45957</v>
      </c>
      <c r="G101" s="425">
        <f t="shared" ca="1" si="14"/>
        <v>351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10"/>
        <v>35</v>
      </c>
      <c r="Q101" s="434">
        <f t="shared" si="10"/>
        <v>35</v>
      </c>
      <c r="R101" s="434">
        <f t="shared" si="10"/>
        <v>35</v>
      </c>
      <c r="S101" s="434">
        <f t="shared" si="10"/>
        <v>0</v>
      </c>
      <c r="T101" s="434">
        <f t="shared" si="10"/>
        <v>0</v>
      </c>
      <c r="U101" s="435">
        <f t="shared" si="10"/>
        <v>35</v>
      </c>
      <c r="V101" s="436">
        <f t="shared" si="15"/>
        <v>140</v>
      </c>
      <c r="W101" s="437"/>
      <c r="X101" s="453">
        <f t="shared" si="12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3"/>
        <v>1</v>
      </c>
      <c r="B102" s="208" t="s">
        <v>209</v>
      </c>
      <c r="C102" s="160" t="s">
        <v>116</v>
      </c>
      <c r="D102" s="400">
        <v>36</v>
      </c>
      <c r="E102" s="423">
        <f t="shared" si="11"/>
        <v>252</v>
      </c>
      <c r="F102" s="424">
        <v>45960</v>
      </c>
      <c r="G102" s="425">
        <f t="shared" ca="1" si="14"/>
        <v>348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>
        <v>0.25</v>
      </c>
      <c r="N102" s="465"/>
      <c r="O102" s="466">
        <v>0.25</v>
      </c>
      <c r="P102" s="433">
        <f t="shared" si="10"/>
        <v>0</v>
      </c>
      <c r="Q102" s="434">
        <f t="shared" si="10"/>
        <v>126</v>
      </c>
      <c r="R102" s="434">
        <f t="shared" si="10"/>
        <v>0</v>
      </c>
      <c r="S102" s="434">
        <f t="shared" si="10"/>
        <v>63</v>
      </c>
      <c r="T102" s="434">
        <f t="shared" si="10"/>
        <v>0</v>
      </c>
      <c r="U102" s="435">
        <f t="shared" si="10"/>
        <v>63</v>
      </c>
      <c r="V102" s="436">
        <f t="shared" si="15"/>
        <v>252</v>
      </c>
      <c r="W102" s="437"/>
      <c r="X102" s="453">
        <f t="shared" si="12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3"/>
        <v>1</v>
      </c>
      <c r="B103" s="208" t="s">
        <v>211</v>
      </c>
      <c r="C103" s="160" t="s">
        <v>116</v>
      </c>
      <c r="D103" s="400">
        <v>24</v>
      </c>
      <c r="E103" s="423">
        <f t="shared" si="11"/>
        <v>168</v>
      </c>
      <c r="F103" s="424"/>
      <c r="G103" s="425">
        <f t="shared" ca="1" si="14"/>
        <v>46308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0.5</v>
      </c>
      <c r="N103" s="465"/>
      <c r="O103" s="466">
        <v>0.5</v>
      </c>
      <c r="P103" s="433">
        <f t="shared" si="10"/>
        <v>0</v>
      </c>
      <c r="Q103" s="434">
        <f t="shared" si="10"/>
        <v>0</v>
      </c>
      <c r="R103" s="434">
        <f t="shared" si="10"/>
        <v>0</v>
      </c>
      <c r="S103" s="434">
        <f t="shared" si="10"/>
        <v>84</v>
      </c>
      <c r="T103" s="434">
        <f t="shared" si="10"/>
        <v>0</v>
      </c>
      <c r="U103" s="435">
        <f t="shared" si="10"/>
        <v>84</v>
      </c>
      <c r="V103" s="436">
        <f t="shared" si="15"/>
        <v>168</v>
      </c>
      <c r="W103" s="437"/>
      <c r="X103" s="453">
        <f t="shared" si="12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3"/>
        <v>1</v>
      </c>
      <c r="B104" s="207" t="s">
        <v>310</v>
      </c>
      <c r="C104" s="160" t="s">
        <v>116</v>
      </c>
      <c r="D104" s="400">
        <v>30</v>
      </c>
      <c r="E104" s="423">
        <f t="shared" si="11"/>
        <v>210</v>
      </c>
      <c r="F104" s="424"/>
      <c r="G104" s="425">
        <f t="shared" ca="1" si="14"/>
        <v>46308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10"/>
        <v>0</v>
      </c>
      <c r="Q104" s="434">
        <f t="shared" si="10"/>
        <v>52.5</v>
      </c>
      <c r="R104" s="434">
        <f t="shared" si="10"/>
        <v>0</v>
      </c>
      <c r="S104" s="434">
        <f t="shared" si="10"/>
        <v>52.5</v>
      </c>
      <c r="T104" s="434">
        <f t="shared" si="10"/>
        <v>0</v>
      </c>
      <c r="U104" s="435">
        <f t="shared" si="10"/>
        <v>105</v>
      </c>
      <c r="V104" s="436">
        <f t="shared" si="15"/>
        <v>210</v>
      </c>
      <c r="W104" s="437"/>
      <c r="X104" s="453">
        <f t="shared" si="12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1"/>
        <v>168</v>
      </c>
      <c r="F105" s="424">
        <v>45958</v>
      </c>
      <c r="G105" s="425">
        <f t="shared" ca="1" si="14"/>
        <v>350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0"/>
        <v>0</v>
      </c>
      <c r="Q105" s="434">
        <f t="shared" si="10"/>
        <v>0</v>
      </c>
      <c r="R105" s="434">
        <f t="shared" si="10"/>
        <v>0</v>
      </c>
      <c r="S105" s="434">
        <f t="shared" si="10"/>
        <v>84</v>
      </c>
      <c r="T105" s="434">
        <f t="shared" si="10"/>
        <v>0</v>
      </c>
      <c r="U105" s="435">
        <f t="shared" si="10"/>
        <v>84</v>
      </c>
      <c r="V105" s="436">
        <f t="shared" si="15"/>
        <v>168</v>
      </c>
      <c r="W105" s="437"/>
      <c r="X105" s="453">
        <f t="shared" si="12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3"/>
        <v>1</v>
      </c>
      <c r="B106" s="208" t="s">
        <v>215</v>
      </c>
      <c r="C106" s="160" t="s">
        <v>116</v>
      </c>
      <c r="D106" s="400">
        <v>24</v>
      </c>
      <c r="E106" s="423">
        <f t="shared" si="11"/>
        <v>168</v>
      </c>
      <c r="F106" s="424">
        <v>45958</v>
      </c>
      <c r="G106" s="425">
        <f t="shared" ca="1" si="14"/>
        <v>350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10"/>
        <v>0</v>
      </c>
      <c r="Q106" s="434">
        <f t="shared" si="10"/>
        <v>0</v>
      </c>
      <c r="R106" s="434">
        <f t="shared" si="10"/>
        <v>0</v>
      </c>
      <c r="S106" s="434">
        <f t="shared" si="10"/>
        <v>0</v>
      </c>
      <c r="T106" s="434">
        <f t="shared" si="10"/>
        <v>0</v>
      </c>
      <c r="U106" s="435">
        <f t="shared" si="10"/>
        <v>168</v>
      </c>
      <c r="V106" s="436">
        <f t="shared" si="15"/>
        <v>168</v>
      </c>
      <c r="W106" s="437"/>
      <c r="X106" s="453">
        <f t="shared" si="12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3"/>
        <v>1</v>
      </c>
      <c r="B107" s="208" t="s">
        <v>311</v>
      </c>
      <c r="C107" s="160" t="s">
        <v>116</v>
      </c>
      <c r="D107" s="400">
        <v>26</v>
      </c>
      <c r="E107" s="423">
        <f t="shared" si="11"/>
        <v>182</v>
      </c>
      <c r="F107" s="424">
        <v>45959</v>
      </c>
      <c r="G107" s="425">
        <f t="shared" ca="1" si="14"/>
        <v>349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10"/>
        <v>91</v>
      </c>
      <c r="Q107" s="434">
        <f t="shared" si="10"/>
        <v>0</v>
      </c>
      <c r="R107" s="434">
        <f t="shared" si="10"/>
        <v>0</v>
      </c>
      <c r="S107" s="434">
        <f t="shared" si="10"/>
        <v>91</v>
      </c>
      <c r="T107" s="434">
        <f t="shared" si="10"/>
        <v>0</v>
      </c>
      <c r="U107" s="435">
        <f t="shared" si="10"/>
        <v>0</v>
      </c>
      <c r="V107" s="436">
        <f t="shared" si="15"/>
        <v>182</v>
      </c>
      <c r="W107" s="437"/>
      <c r="X107" s="453">
        <f t="shared" si="12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3"/>
        <v>1</v>
      </c>
      <c r="B108" s="208" t="s">
        <v>218</v>
      </c>
      <c r="C108" s="160" t="s">
        <v>116</v>
      </c>
      <c r="D108" s="400">
        <v>20</v>
      </c>
      <c r="E108" s="423">
        <f t="shared" si="11"/>
        <v>140</v>
      </c>
      <c r="F108" s="424"/>
      <c r="G108" s="425">
        <f t="shared" ca="1" si="14"/>
        <v>46308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10"/>
        <v>70</v>
      </c>
      <c r="Q108" s="434">
        <f t="shared" si="10"/>
        <v>0</v>
      </c>
      <c r="R108" s="434">
        <f t="shared" si="10"/>
        <v>0</v>
      </c>
      <c r="S108" s="434">
        <f t="shared" si="10"/>
        <v>0</v>
      </c>
      <c r="T108" s="434">
        <f t="shared" si="10"/>
        <v>70</v>
      </c>
      <c r="U108" s="435">
        <f t="shared" si="10"/>
        <v>0</v>
      </c>
      <c r="V108" s="436">
        <f t="shared" si="15"/>
        <v>140</v>
      </c>
      <c r="W108" s="437"/>
      <c r="X108" s="453">
        <f t="shared" si="12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3"/>
        <v>1</v>
      </c>
      <c r="B109" s="208" t="s">
        <v>219</v>
      </c>
      <c r="C109" s="160" t="s">
        <v>116</v>
      </c>
      <c r="D109" s="400">
        <v>30</v>
      </c>
      <c r="E109" s="423">
        <f t="shared" si="11"/>
        <v>210</v>
      </c>
      <c r="F109" s="424">
        <v>45960</v>
      </c>
      <c r="G109" s="425">
        <f t="shared" ca="1" si="14"/>
        <v>348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10"/>
        <v>105</v>
      </c>
      <c r="Q109" s="434">
        <f t="shared" si="10"/>
        <v>0</v>
      </c>
      <c r="R109" s="434">
        <f t="shared" si="10"/>
        <v>0</v>
      </c>
      <c r="S109" s="434">
        <f t="shared" si="10"/>
        <v>52.5</v>
      </c>
      <c r="T109" s="434">
        <f t="shared" si="10"/>
        <v>0</v>
      </c>
      <c r="U109" s="435">
        <f t="shared" si="10"/>
        <v>52.5</v>
      </c>
      <c r="V109" s="436">
        <f t="shared" si="15"/>
        <v>210</v>
      </c>
      <c r="W109" s="437"/>
      <c r="X109" s="453">
        <f t="shared" si="12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3"/>
        <v>1</v>
      </c>
      <c r="B110" s="208" t="s">
        <v>220</v>
      </c>
      <c r="C110" s="160" t="s">
        <v>116</v>
      </c>
      <c r="D110" s="400">
        <v>24</v>
      </c>
      <c r="E110" s="423">
        <f t="shared" si="11"/>
        <v>168</v>
      </c>
      <c r="F110" s="424">
        <v>45950</v>
      </c>
      <c r="G110" s="425">
        <f t="shared" ca="1" si="14"/>
        <v>358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10"/>
        <v>0</v>
      </c>
      <c r="Q110" s="434">
        <f t="shared" si="10"/>
        <v>42</v>
      </c>
      <c r="R110" s="434">
        <f t="shared" si="10"/>
        <v>42</v>
      </c>
      <c r="S110" s="434">
        <f t="shared" si="10"/>
        <v>84</v>
      </c>
      <c r="T110" s="434">
        <f t="shared" si="10"/>
        <v>0</v>
      </c>
      <c r="U110" s="435">
        <f t="shared" si="10"/>
        <v>0</v>
      </c>
      <c r="V110" s="436">
        <f t="shared" si="15"/>
        <v>168</v>
      </c>
      <c r="W110" s="437"/>
      <c r="X110" s="453">
        <f t="shared" si="12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3"/>
        <v>1</v>
      </c>
      <c r="B111" s="208" t="s">
        <v>221</v>
      </c>
      <c r="C111" s="157" t="s">
        <v>36</v>
      </c>
      <c r="D111" s="400">
        <v>20</v>
      </c>
      <c r="E111" s="423">
        <f t="shared" si="11"/>
        <v>140</v>
      </c>
      <c r="F111" s="424"/>
      <c r="G111" s="425">
        <f t="shared" ca="1" si="14"/>
        <v>46308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10"/>
        <v>0</v>
      </c>
      <c r="Q111" s="434">
        <f t="shared" si="10"/>
        <v>0</v>
      </c>
      <c r="R111" s="434">
        <f t="shared" si="10"/>
        <v>0</v>
      </c>
      <c r="S111" s="434">
        <f t="shared" si="10"/>
        <v>70</v>
      </c>
      <c r="T111" s="434">
        <f t="shared" si="10"/>
        <v>0</v>
      </c>
      <c r="U111" s="435">
        <f t="shared" si="10"/>
        <v>70</v>
      </c>
      <c r="V111" s="436">
        <f t="shared" si="15"/>
        <v>140</v>
      </c>
      <c r="W111" s="437"/>
      <c r="X111" s="453">
        <f t="shared" si="12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3"/>
        <v>1</v>
      </c>
      <c r="B112" s="208" t="s">
        <v>223</v>
      </c>
      <c r="C112" s="157" t="s">
        <v>36</v>
      </c>
      <c r="D112" s="400">
        <v>20</v>
      </c>
      <c r="E112" s="423">
        <f t="shared" si="11"/>
        <v>140</v>
      </c>
      <c r="F112" s="424">
        <v>45960</v>
      </c>
      <c r="G112" s="425">
        <f t="shared" ca="1" si="14"/>
        <v>348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10"/>
        <v>70</v>
      </c>
      <c r="Q112" s="434">
        <f t="shared" si="10"/>
        <v>70</v>
      </c>
      <c r="R112" s="434">
        <f t="shared" si="10"/>
        <v>0</v>
      </c>
      <c r="S112" s="434">
        <f t="shared" si="10"/>
        <v>0</v>
      </c>
      <c r="T112" s="434">
        <f t="shared" si="10"/>
        <v>0</v>
      </c>
      <c r="U112" s="435">
        <f t="shared" si="10"/>
        <v>0</v>
      </c>
      <c r="V112" s="436">
        <f t="shared" si="15"/>
        <v>140</v>
      </c>
      <c r="W112" s="437"/>
      <c r="X112" s="453">
        <f t="shared" si="12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3"/>
        <v>1</v>
      </c>
      <c r="B113" s="208" t="s">
        <v>225</v>
      </c>
      <c r="C113" s="157" t="s">
        <v>36</v>
      </c>
      <c r="D113" s="400">
        <v>5</v>
      </c>
      <c r="E113" s="423">
        <f t="shared" si="11"/>
        <v>35</v>
      </c>
      <c r="F113" s="424">
        <v>45958</v>
      </c>
      <c r="G113" s="425">
        <f t="shared" ca="1" si="14"/>
        <v>350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10"/>
        <v>0</v>
      </c>
      <c r="Q113" s="434">
        <f t="shared" si="10"/>
        <v>0</v>
      </c>
      <c r="R113" s="434">
        <f t="shared" si="10"/>
        <v>35</v>
      </c>
      <c r="S113" s="434">
        <f t="shared" si="10"/>
        <v>0</v>
      </c>
      <c r="T113" s="434">
        <f t="shared" si="10"/>
        <v>0</v>
      </c>
      <c r="U113" s="435">
        <f t="shared" si="10"/>
        <v>0</v>
      </c>
      <c r="V113" s="436">
        <f t="shared" si="15"/>
        <v>35</v>
      </c>
      <c r="W113" s="437"/>
      <c r="X113" s="453">
        <f t="shared" si="12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3"/>
        <v>1</v>
      </c>
      <c r="B114" s="208" t="s">
        <v>226</v>
      </c>
      <c r="C114" s="157" t="s">
        <v>36</v>
      </c>
      <c r="D114" s="400">
        <v>24</v>
      </c>
      <c r="E114" s="423">
        <f t="shared" si="11"/>
        <v>168</v>
      </c>
      <c r="F114" s="424"/>
      <c r="G114" s="425">
        <f t="shared" ca="1" si="14"/>
        <v>46308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10"/>
        <v>0</v>
      </c>
      <c r="Q114" s="434">
        <f t="shared" si="10"/>
        <v>0</v>
      </c>
      <c r="R114" s="434">
        <f t="shared" si="10"/>
        <v>0</v>
      </c>
      <c r="S114" s="434">
        <f t="shared" si="10"/>
        <v>0</v>
      </c>
      <c r="T114" s="434">
        <f t="shared" si="10"/>
        <v>84</v>
      </c>
      <c r="U114" s="435">
        <f t="shared" si="10"/>
        <v>84</v>
      </c>
      <c r="V114" s="436">
        <f t="shared" si="15"/>
        <v>168</v>
      </c>
      <c r="W114" s="437"/>
      <c r="X114" s="453">
        <f t="shared" si="12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3"/>
        <v>1</v>
      </c>
      <c r="B115" s="207" t="s">
        <v>312</v>
      </c>
      <c r="C115" s="157" t="s">
        <v>36</v>
      </c>
      <c r="D115" s="400">
        <v>10</v>
      </c>
      <c r="E115" s="423">
        <f t="shared" si="11"/>
        <v>70</v>
      </c>
      <c r="F115" s="424">
        <v>45957</v>
      </c>
      <c r="G115" s="425">
        <f t="shared" ca="1" si="14"/>
        <v>351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10"/>
        <v>0</v>
      </c>
      <c r="Q115" s="434">
        <f t="shared" si="10"/>
        <v>0</v>
      </c>
      <c r="R115" s="434">
        <f t="shared" si="10"/>
        <v>0</v>
      </c>
      <c r="S115" s="434">
        <f t="shared" si="10"/>
        <v>70</v>
      </c>
      <c r="T115" s="434">
        <f t="shared" si="10"/>
        <v>0</v>
      </c>
      <c r="U115" s="435">
        <f t="shared" si="10"/>
        <v>0</v>
      </c>
      <c r="V115" s="436">
        <f t="shared" si="15"/>
        <v>70</v>
      </c>
      <c r="W115" s="437"/>
      <c r="X115" s="453">
        <f t="shared" si="12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3"/>
        <v>1</v>
      </c>
      <c r="B116" s="210" t="s">
        <v>313</v>
      </c>
      <c r="C116" s="157" t="s">
        <v>36</v>
      </c>
      <c r="D116" s="400">
        <v>18</v>
      </c>
      <c r="E116" s="423">
        <f t="shared" si="11"/>
        <v>126</v>
      </c>
      <c r="F116" s="424"/>
      <c r="G116" s="425">
        <f t="shared" ca="1" si="14"/>
        <v>46308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10"/>
        <v>0</v>
      </c>
      <c r="Q116" s="434">
        <f t="shared" si="10"/>
        <v>0</v>
      </c>
      <c r="R116" s="434">
        <f t="shared" si="10"/>
        <v>63</v>
      </c>
      <c r="S116" s="434">
        <f t="shared" si="10"/>
        <v>0</v>
      </c>
      <c r="T116" s="434">
        <f t="shared" si="10"/>
        <v>63</v>
      </c>
      <c r="U116" s="435">
        <f t="shared" si="10"/>
        <v>0</v>
      </c>
      <c r="V116" s="436">
        <f t="shared" si="15"/>
        <v>126</v>
      </c>
      <c r="W116" s="437"/>
      <c r="X116" s="453">
        <f t="shared" si="12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3"/>
        <v>1</v>
      </c>
      <c r="B117" s="210" t="s">
        <v>230</v>
      </c>
      <c r="C117" s="157" t="s">
        <v>36</v>
      </c>
      <c r="D117" s="400">
        <v>6</v>
      </c>
      <c r="E117" s="423">
        <f t="shared" si="11"/>
        <v>42</v>
      </c>
      <c r="F117" s="424"/>
      <c r="G117" s="425">
        <f t="shared" ca="1" si="14"/>
        <v>46308</v>
      </c>
      <c r="H117" s="426">
        <v>2</v>
      </c>
      <c r="I117" s="427" t="str">
        <f>VLOOKUP(H117,Secteurs!$A$2:$C$4,3)</f>
        <v>Félix OVOURA</v>
      </c>
      <c r="J117" s="464"/>
      <c r="K117" s="465"/>
      <c r="L117" s="465"/>
      <c r="M117" s="465"/>
      <c r="N117" s="465">
        <v>1</v>
      </c>
      <c r="O117" s="466"/>
      <c r="P117" s="433">
        <f t="shared" ref="P117:U137" si="16">+$E117*J117</f>
        <v>0</v>
      </c>
      <c r="Q117" s="434">
        <f t="shared" si="16"/>
        <v>0</v>
      </c>
      <c r="R117" s="434">
        <f t="shared" si="16"/>
        <v>0</v>
      </c>
      <c r="S117" s="434">
        <f t="shared" si="16"/>
        <v>0</v>
      </c>
      <c r="T117" s="434">
        <f t="shared" si="16"/>
        <v>42</v>
      </c>
      <c r="U117" s="435">
        <f t="shared" si="16"/>
        <v>0</v>
      </c>
      <c r="V117" s="436">
        <f t="shared" si="15"/>
        <v>42</v>
      </c>
      <c r="W117" s="437"/>
      <c r="X117" s="453">
        <f t="shared" si="12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3"/>
        <v>1</v>
      </c>
      <c r="B118" s="208" t="s">
        <v>231</v>
      </c>
      <c r="C118" s="157" t="s">
        <v>36</v>
      </c>
      <c r="D118" s="400">
        <v>26</v>
      </c>
      <c r="E118" s="423">
        <f t="shared" si="11"/>
        <v>182</v>
      </c>
      <c r="F118" s="424">
        <v>45960</v>
      </c>
      <c r="G118" s="425">
        <f t="shared" ca="1" si="14"/>
        <v>348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6"/>
        <v>91</v>
      </c>
      <c r="Q118" s="434">
        <f t="shared" si="16"/>
        <v>0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5">
        <f t="shared" si="16"/>
        <v>91</v>
      </c>
      <c r="V118" s="436">
        <f t="shared" si="15"/>
        <v>182</v>
      </c>
      <c r="W118" s="437"/>
      <c r="X118" s="453">
        <f t="shared" si="12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3"/>
        <v>1</v>
      </c>
      <c r="B119" s="208" t="s">
        <v>332</v>
      </c>
      <c r="C119" s="157" t="s">
        <v>36</v>
      </c>
      <c r="D119" s="400">
        <v>8</v>
      </c>
      <c r="E119" s="423">
        <f t="shared" si="11"/>
        <v>56</v>
      </c>
      <c r="F119" s="424"/>
      <c r="G119" s="425">
        <f t="shared" ca="1" si="14"/>
        <v>46308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6"/>
        <v>0</v>
      </c>
      <c r="Q119" s="434">
        <f t="shared" si="16"/>
        <v>28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5">
        <f t="shared" si="16"/>
        <v>28</v>
      </c>
      <c r="V119" s="436">
        <f t="shared" si="15"/>
        <v>56</v>
      </c>
      <c r="W119" s="437"/>
      <c r="X119" s="453">
        <f t="shared" si="12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3"/>
        <v>1</v>
      </c>
      <c r="B120" s="208" t="s">
        <v>236</v>
      </c>
      <c r="C120" s="157" t="s">
        <v>36</v>
      </c>
      <c r="D120" s="400">
        <v>12</v>
      </c>
      <c r="E120" s="423">
        <f t="shared" si="11"/>
        <v>84</v>
      </c>
      <c r="F120" s="424">
        <v>45959</v>
      </c>
      <c r="G120" s="425">
        <f t="shared" ca="1" si="14"/>
        <v>349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6"/>
        <v>0</v>
      </c>
      <c r="Q120" s="434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84</v>
      </c>
      <c r="U120" s="435">
        <f t="shared" si="16"/>
        <v>0</v>
      </c>
      <c r="V120" s="436">
        <f t="shared" si="15"/>
        <v>84</v>
      </c>
      <c r="W120" s="437"/>
      <c r="X120" s="453">
        <f t="shared" si="12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3"/>
        <v>1</v>
      </c>
      <c r="B121" s="208" t="s">
        <v>237</v>
      </c>
      <c r="C121" s="157" t="s">
        <v>36</v>
      </c>
      <c r="D121" s="400">
        <v>10</v>
      </c>
      <c r="E121" s="423">
        <f t="shared" si="11"/>
        <v>70</v>
      </c>
      <c r="F121" s="424"/>
      <c r="G121" s="425">
        <f t="shared" ca="1" si="14"/>
        <v>46308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6"/>
        <v>35</v>
      </c>
      <c r="Q121" s="434">
        <f t="shared" si="16"/>
        <v>0</v>
      </c>
      <c r="R121" s="434">
        <f t="shared" si="16"/>
        <v>35</v>
      </c>
      <c r="S121" s="434">
        <f t="shared" si="16"/>
        <v>0</v>
      </c>
      <c r="T121" s="434">
        <f t="shared" si="16"/>
        <v>0</v>
      </c>
      <c r="U121" s="435">
        <f t="shared" si="16"/>
        <v>0</v>
      </c>
      <c r="V121" s="436">
        <f t="shared" si="15"/>
        <v>70</v>
      </c>
      <c r="W121" s="437"/>
      <c r="X121" s="453">
        <f t="shared" si="12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3"/>
        <v>1</v>
      </c>
      <c r="B122" s="208" t="s">
        <v>239</v>
      </c>
      <c r="C122" s="157" t="s">
        <v>36</v>
      </c>
      <c r="D122" s="400">
        <v>20</v>
      </c>
      <c r="E122" s="423">
        <f t="shared" si="11"/>
        <v>140</v>
      </c>
      <c r="F122" s="424"/>
      <c r="G122" s="425">
        <f t="shared" ca="1" si="14"/>
        <v>46308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6"/>
        <v>0</v>
      </c>
      <c r="Q122" s="434">
        <f t="shared" si="16"/>
        <v>0</v>
      </c>
      <c r="R122" s="434">
        <f t="shared" si="16"/>
        <v>0</v>
      </c>
      <c r="S122" s="434">
        <f t="shared" si="16"/>
        <v>0</v>
      </c>
      <c r="T122" s="434">
        <f t="shared" si="16"/>
        <v>0</v>
      </c>
      <c r="U122" s="435">
        <f t="shared" si="16"/>
        <v>140</v>
      </c>
      <c r="V122" s="436">
        <f t="shared" si="15"/>
        <v>140</v>
      </c>
      <c r="W122" s="437"/>
      <c r="X122" s="453">
        <f t="shared" si="12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3"/>
        <v>1</v>
      </c>
      <c r="B123" s="207" t="s">
        <v>241</v>
      </c>
      <c r="C123" s="157" t="s">
        <v>36</v>
      </c>
      <c r="D123" s="400">
        <v>46</v>
      </c>
      <c r="E123" s="423">
        <f t="shared" si="11"/>
        <v>322</v>
      </c>
      <c r="F123" s="424">
        <v>45957</v>
      </c>
      <c r="G123" s="425">
        <f t="shared" ca="1" si="14"/>
        <v>351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6"/>
        <v>0</v>
      </c>
      <c r="Q123" s="434">
        <f t="shared" si="16"/>
        <v>0</v>
      </c>
      <c r="R123" s="434">
        <f t="shared" si="16"/>
        <v>0</v>
      </c>
      <c r="S123" s="434">
        <f t="shared" si="16"/>
        <v>0</v>
      </c>
      <c r="T123" s="434">
        <f t="shared" si="16"/>
        <v>322</v>
      </c>
      <c r="U123" s="435">
        <f t="shared" si="16"/>
        <v>0</v>
      </c>
      <c r="V123" s="436">
        <f t="shared" si="15"/>
        <v>322</v>
      </c>
      <c r="W123" s="437"/>
      <c r="X123" s="453">
        <f t="shared" si="12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3"/>
        <v>1</v>
      </c>
      <c r="B124" s="207" t="s">
        <v>244</v>
      </c>
      <c r="C124" s="157" t="s">
        <v>36</v>
      </c>
      <c r="D124" s="400">
        <v>8</v>
      </c>
      <c r="E124" s="423">
        <f t="shared" si="11"/>
        <v>56</v>
      </c>
      <c r="F124" s="424">
        <v>45957</v>
      </c>
      <c r="G124" s="425">
        <f t="shared" ca="1" si="14"/>
        <v>351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6"/>
        <v>0</v>
      </c>
      <c r="Q124" s="434">
        <f t="shared" si="16"/>
        <v>0</v>
      </c>
      <c r="R124" s="434">
        <f t="shared" si="16"/>
        <v>0</v>
      </c>
      <c r="S124" s="434">
        <f t="shared" si="16"/>
        <v>0</v>
      </c>
      <c r="T124" s="434">
        <f t="shared" si="16"/>
        <v>56</v>
      </c>
      <c r="U124" s="435">
        <f t="shared" si="16"/>
        <v>0</v>
      </c>
      <c r="V124" s="436">
        <f t="shared" si="15"/>
        <v>56</v>
      </c>
      <c r="W124" s="437"/>
      <c r="X124" s="453">
        <f t="shared" si="12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3"/>
        <v>1</v>
      </c>
      <c r="B125" s="207" t="s">
        <v>247</v>
      </c>
      <c r="C125" s="157" t="s">
        <v>36</v>
      </c>
      <c r="D125" s="400">
        <v>20</v>
      </c>
      <c r="E125" s="423">
        <f t="shared" si="11"/>
        <v>140</v>
      </c>
      <c r="F125" s="424">
        <v>45958</v>
      </c>
      <c r="G125" s="425">
        <f t="shared" ca="1" si="14"/>
        <v>350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6"/>
        <v>0</v>
      </c>
      <c r="Q125" s="434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70</v>
      </c>
      <c r="U125" s="435">
        <f t="shared" si="16"/>
        <v>0</v>
      </c>
      <c r="V125" s="436">
        <f t="shared" si="15"/>
        <v>140</v>
      </c>
      <c r="W125" s="437"/>
      <c r="X125" s="453">
        <f t="shared" si="12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3"/>
        <v>1</v>
      </c>
      <c r="B126" s="208" t="s">
        <v>250</v>
      </c>
      <c r="C126" s="157" t="s">
        <v>36</v>
      </c>
      <c r="D126" s="400">
        <v>14</v>
      </c>
      <c r="E126" s="423">
        <f t="shared" si="11"/>
        <v>98</v>
      </c>
      <c r="F126" s="424"/>
      <c r="G126" s="425">
        <f t="shared" ca="1" si="14"/>
        <v>46308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6"/>
        <v>49</v>
      </c>
      <c r="Q126" s="434">
        <f t="shared" si="16"/>
        <v>49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5">
        <f t="shared" si="16"/>
        <v>0</v>
      </c>
      <c r="V126" s="436">
        <f t="shared" si="15"/>
        <v>98</v>
      </c>
      <c r="W126" s="437"/>
      <c r="X126" s="453">
        <f t="shared" si="12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3"/>
        <v>1</v>
      </c>
      <c r="B127" s="156" t="s">
        <v>252</v>
      </c>
      <c r="C127" s="157" t="s">
        <v>36</v>
      </c>
      <c r="D127" s="400">
        <v>10</v>
      </c>
      <c r="E127" s="423">
        <f t="shared" si="11"/>
        <v>70</v>
      </c>
      <c r="F127" s="424"/>
      <c r="G127" s="425">
        <f t="shared" ca="1" si="14"/>
        <v>46308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6"/>
        <v>0</v>
      </c>
      <c r="Q127" s="434">
        <f t="shared" si="16"/>
        <v>70</v>
      </c>
      <c r="R127" s="434">
        <f t="shared" si="16"/>
        <v>0</v>
      </c>
      <c r="S127" s="434">
        <f t="shared" si="16"/>
        <v>0</v>
      </c>
      <c r="T127" s="434">
        <f t="shared" si="16"/>
        <v>0</v>
      </c>
      <c r="U127" s="435">
        <f t="shared" si="16"/>
        <v>0</v>
      </c>
      <c r="V127" s="436">
        <f t="shared" si="15"/>
        <v>70</v>
      </c>
      <c r="W127" s="437"/>
      <c r="X127" s="453">
        <f t="shared" si="12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3"/>
        <v>1</v>
      </c>
      <c r="B128" s="156" t="s">
        <v>253</v>
      </c>
      <c r="C128" s="157" t="s">
        <v>36</v>
      </c>
      <c r="D128" s="400">
        <v>40</v>
      </c>
      <c r="E128" s="423">
        <f t="shared" si="11"/>
        <v>280</v>
      </c>
      <c r="F128" s="424"/>
      <c r="G128" s="425">
        <f t="shared" ca="1" si="14"/>
        <v>46308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6"/>
        <v>140</v>
      </c>
      <c r="Q128" s="434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5">
        <f t="shared" si="16"/>
        <v>140</v>
      </c>
      <c r="V128" s="436">
        <f t="shared" si="15"/>
        <v>280</v>
      </c>
      <c r="W128" s="437"/>
      <c r="X128" s="453">
        <f t="shared" si="12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3"/>
        <v>1</v>
      </c>
      <c r="B129" s="156" t="s">
        <v>255</v>
      </c>
      <c r="C129" s="157" t="s">
        <v>36</v>
      </c>
      <c r="D129" s="400">
        <v>20</v>
      </c>
      <c r="E129" s="423">
        <f t="shared" si="11"/>
        <v>140</v>
      </c>
      <c r="F129" s="424"/>
      <c r="G129" s="425">
        <f t="shared" ca="1" si="14"/>
        <v>46308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6"/>
        <v>70</v>
      </c>
      <c r="Q129" s="434">
        <f t="shared" si="16"/>
        <v>35</v>
      </c>
      <c r="R129" s="434">
        <f t="shared" si="16"/>
        <v>0</v>
      </c>
      <c r="S129" s="434">
        <f t="shared" si="16"/>
        <v>35</v>
      </c>
      <c r="T129" s="434">
        <f t="shared" si="16"/>
        <v>0</v>
      </c>
      <c r="U129" s="435">
        <f t="shared" si="16"/>
        <v>0</v>
      </c>
      <c r="V129" s="436">
        <f t="shared" si="15"/>
        <v>140</v>
      </c>
      <c r="W129" s="437"/>
      <c r="X129" s="453">
        <f t="shared" si="12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3"/>
        <v>1</v>
      </c>
      <c r="B130" s="156" t="s">
        <v>256</v>
      </c>
      <c r="C130" s="157" t="s">
        <v>36</v>
      </c>
      <c r="D130" s="400">
        <v>20</v>
      </c>
      <c r="E130" s="423">
        <f t="shared" si="11"/>
        <v>140</v>
      </c>
      <c r="F130" s="424">
        <v>45960</v>
      </c>
      <c r="G130" s="425">
        <f t="shared" ca="1" si="14"/>
        <v>348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6"/>
        <v>70</v>
      </c>
      <c r="Q130" s="434">
        <f t="shared" si="16"/>
        <v>0</v>
      </c>
      <c r="R130" s="434">
        <f t="shared" si="16"/>
        <v>0</v>
      </c>
      <c r="S130" s="434">
        <f t="shared" si="16"/>
        <v>0</v>
      </c>
      <c r="T130" s="434">
        <f t="shared" si="16"/>
        <v>70</v>
      </c>
      <c r="U130" s="435">
        <f t="shared" si="16"/>
        <v>0</v>
      </c>
      <c r="V130" s="436">
        <f t="shared" si="15"/>
        <v>140</v>
      </c>
      <c r="W130" s="437"/>
      <c r="X130" s="453">
        <f t="shared" si="12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3"/>
        <v>1</v>
      </c>
      <c r="B131" s="156" t="s">
        <v>315</v>
      </c>
      <c r="C131" s="157" t="s">
        <v>36</v>
      </c>
      <c r="D131" s="400">
        <v>12</v>
      </c>
      <c r="E131" s="423">
        <f t="shared" si="11"/>
        <v>84</v>
      </c>
      <c r="F131" s="424"/>
      <c r="G131" s="425">
        <f ca="1">+IF(A131=1,(+TODAY())-F131,"Sans objet")</f>
        <v>46308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6"/>
        <v>0</v>
      </c>
      <c r="Q131" s="434">
        <f t="shared" si="16"/>
        <v>0</v>
      </c>
      <c r="R131" s="434">
        <f t="shared" si="16"/>
        <v>21</v>
      </c>
      <c r="S131" s="434">
        <f t="shared" si="16"/>
        <v>21</v>
      </c>
      <c r="T131" s="434">
        <f t="shared" si="16"/>
        <v>0</v>
      </c>
      <c r="U131" s="435">
        <f t="shared" si="16"/>
        <v>42</v>
      </c>
      <c r="V131" s="436">
        <f t="shared" si="15"/>
        <v>84</v>
      </c>
      <c r="W131" s="437"/>
      <c r="X131" s="453">
        <f t="shared" si="12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3"/>
        <v>1</v>
      </c>
      <c r="B132" s="156" t="s">
        <v>260</v>
      </c>
      <c r="C132" s="157" t="s">
        <v>36</v>
      </c>
      <c r="D132" s="400">
        <v>14</v>
      </c>
      <c r="E132" s="423">
        <f t="shared" si="11"/>
        <v>98</v>
      </c>
      <c r="F132" s="424"/>
      <c r="G132" s="425">
        <f ca="1">+IF(A132=1,(+TODAY())-F132,"Sans objet")</f>
        <v>46308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6"/>
        <v>0</v>
      </c>
      <c r="Q132" s="434">
        <f t="shared" si="16"/>
        <v>98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5">
        <f t="shared" si="16"/>
        <v>0</v>
      </c>
      <c r="V132" s="436">
        <f t="shared" si="15"/>
        <v>98</v>
      </c>
      <c r="W132" s="437"/>
      <c r="X132" s="453">
        <f t="shared" si="12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3"/>
        <v>1</v>
      </c>
      <c r="B133" s="156" t="s">
        <v>261</v>
      </c>
      <c r="C133" s="157" t="s">
        <v>36</v>
      </c>
      <c r="D133" s="400">
        <v>4</v>
      </c>
      <c r="E133" s="423">
        <f t="shared" si="11"/>
        <v>28</v>
      </c>
      <c r="F133" s="440">
        <v>45960</v>
      </c>
      <c r="G133" s="425">
        <f t="shared" ca="1" si="14"/>
        <v>348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6"/>
        <v>14</v>
      </c>
      <c r="Q133" s="434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14</v>
      </c>
      <c r="U133" s="435">
        <f t="shared" si="16"/>
        <v>0</v>
      </c>
      <c r="V133" s="436">
        <f t="shared" si="15"/>
        <v>28</v>
      </c>
      <c r="W133" s="437"/>
      <c r="X133" s="453">
        <f t="shared" si="12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3"/>
        <v>1</v>
      </c>
      <c r="B134" s="156" t="s">
        <v>263</v>
      </c>
      <c r="C134" s="157" t="s">
        <v>36</v>
      </c>
      <c r="D134" s="400">
        <v>16</v>
      </c>
      <c r="E134" s="423">
        <f t="shared" si="11"/>
        <v>112</v>
      </c>
      <c r="F134" s="424"/>
      <c r="G134" s="425">
        <f t="shared" ca="1" si="14"/>
        <v>46308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6"/>
        <v>56</v>
      </c>
      <c r="Q134" s="434">
        <f t="shared" si="16"/>
        <v>0</v>
      </c>
      <c r="R134" s="434">
        <f>+$E134*L134</f>
        <v>0</v>
      </c>
      <c r="S134" s="434">
        <f t="shared" si="16"/>
        <v>0</v>
      </c>
      <c r="T134" s="434">
        <f t="shared" si="16"/>
        <v>56</v>
      </c>
      <c r="U134" s="435">
        <f t="shared" si="16"/>
        <v>0</v>
      </c>
      <c r="V134" s="436">
        <f t="shared" si="15"/>
        <v>112</v>
      </c>
      <c r="W134" s="437"/>
      <c r="X134" s="453">
        <f t="shared" si="12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3"/>
        <v>1</v>
      </c>
      <c r="B135" s="156" t="s">
        <v>316</v>
      </c>
      <c r="C135" s="157" t="s">
        <v>36</v>
      </c>
      <c r="D135" s="400">
        <v>18</v>
      </c>
      <c r="E135" s="423">
        <f t="shared" si="11"/>
        <v>126</v>
      </c>
      <c r="F135" s="424">
        <v>45958</v>
      </c>
      <c r="G135" s="425">
        <f t="shared" ca="1" si="14"/>
        <v>350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1</v>
      </c>
      <c r="N135" s="465"/>
      <c r="O135" s="466"/>
      <c r="P135" s="433">
        <f t="shared" si="16"/>
        <v>0</v>
      </c>
      <c r="Q135" s="434">
        <f t="shared" si="16"/>
        <v>0</v>
      </c>
      <c r="R135" s="434">
        <f t="shared" si="16"/>
        <v>0</v>
      </c>
      <c r="S135" s="434">
        <f t="shared" si="16"/>
        <v>126</v>
      </c>
      <c r="T135" s="434">
        <f t="shared" si="16"/>
        <v>0</v>
      </c>
      <c r="U135" s="435">
        <f t="shared" si="16"/>
        <v>0</v>
      </c>
      <c r="V135" s="436">
        <f t="shared" si="15"/>
        <v>126</v>
      </c>
      <c r="W135" s="437"/>
      <c r="X135" s="453">
        <f t="shared" si="12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3"/>
        <v>1</v>
      </c>
      <c r="B136" s="445" t="s">
        <v>317</v>
      </c>
      <c r="C136" s="157" t="s">
        <v>36</v>
      </c>
      <c r="D136" s="400">
        <v>20</v>
      </c>
      <c r="E136" s="423">
        <f t="shared" si="11"/>
        <v>140</v>
      </c>
      <c r="F136" s="424">
        <v>45959</v>
      </c>
      <c r="G136" s="425">
        <f t="shared" ca="1" si="14"/>
        <v>349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6"/>
        <v>70</v>
      </c>
      <c r="Q136" s="434">
        <f t="shared" si="16"/>
        <v>0</v>
      </c>
      <c r="R136" s="434">
        <f t="shared" si="16"/>
        <v>70</v>
      </c>
      <c r="S136" s="434">
        <f t="shared" si="16"/>
        <v>0</v>
      </c>
      <c r="T136" s="434">
        <f t="shared" si="16"/>
        <v>0</v>
      </c>
      <c r="U136" s="435">
        <f t="shared" si="16"/>
        <v>0</v>
      </c>
      <c r="V136" s="436">
        <f t="shared" si="15"/>
        <v>140</v>
      </c>
      <c r="W136" s="437"/>
      <c r="X136" s="453">
        <f t="shared" si="12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3"/>
        <v>1</v>
      </c>
      <c r="B137" s="445" t="s">
        <v>318</v>
      </c>
      <c r="C137" s="157" t="s">
        <v>36</v>
      </c>
      <c r="D137" s="400">
        <v>16</v>
      </c>
      <c r="E137" s="423">
        <f t="shared" si="11"/>
        <v>112</v>
      </c>
      <c r="F137" s="424"/>
      <c r="G137" s="425">
        <f t="shared" ca="1" si="14"/>
        <v>46308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6"/>
        <v>0</v>
      </c>
      <c r="Q137" s="434">
        <f t="shared" si="16"/>
        <v>0</v>
      </c>
      <c r="R137" s="434">
        <f t="shared" si="16"/>
        <v>0</v>
      </c>
      <c r="S137" s="434">
        <f t="shared" si="16"/>
        <v>0</v>
      </c>
      <c r="T137" s="434">
        <f t="shared" si="16"/>
        <v>0</v>
      </c>
      <c r="U137" s="435">
        <f t="shared" si="16"/>
        <v>112</v>
      </c>
      <c r="V137" s="436">
        <f t="shared" si="15"/>
        <v>112</v>
      </c>
      <c r="W137" s="437"/>
      <c r="X137" s="453">
        <f t="shared" si="12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ref="A138:A139" si="17">+IF(D138&gt;0,1,0)</f>
        <v>0</v>
      </c>
      <c r="B138" s="445"/>
      <c r="C138" s="442"/>
      <c r="D138" s="446"/>
      <c r="E138" s="423">
        <f t="shared" ref="E138:E139" si="18">D138*7</f>
        <v>0</v>
      </c>
      <c r="F138" s="424"/>
      <c r="G138" s="425" t="str">
        <f t="shared" ref="G138:G139" ca="1" si="19">+IF(A138=1,(+TODAY())-F138,"Sans objet")</f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R139" si="20">+$E138*J138</f>
        <v>0</v>
      </c>
      <c r="Q138" s="450">
        <f t="shared" si="20"/>
        <v>0</v>
      </c>
      <c r="R138" s="450">
        <f t="shared" si="20"/>
        <v>0</v>
      </c>
      <c r="S138" s="450">
        <f t="shared" ref="S138:U139" si="21">+$E138*M138</f>
        <v>0</v>
      </c>
      <c r="T138" s="450">
        <f t="shared" si="21"/>
        <v>0</v>
      </c>
      <c r="U138" s="451">
        <f t="shared" si="21"/>
        <v>0</v>
      </c>
      <c r="V138" s="436">
        <f t="shared" ref="V138:V139" si="22">SUM(P138:U138)</f>
        <v>0</v>
      </c>
      <c r="W138" s="437"/>
      <c r="X138" s="453">
        <f t="shared" ref="X138:X139" si="23">+V138-E138</f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7"/>
        <v>0</v>
      </c>
      <c r="B139" s="445"/>
      <c r="C139" s="442"/>
      <c r="D139" s="446"/>
      <c r="E139" s="423">
        <f t="shared" si="18"/>
        <v>0</v>
      </c>
      <c r="F139" s="424"/>
      <c r="G139" s="425" t="str">
        <f t="shared" ca="1" si="19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20"/>
        <v>0</v>
      </c>
      <c r="R139" s="450"/>
      <c r="S139" s="450">
        <f t="shared" si="21"/>
        <v>0</v>
      </c>
      <c r="T139" s="450">
        <f t="shared" si="21"/>
        <v>0</v>
      </c>
      <c r="U139" s="451">
        <f t="shared" si="21"/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3029</v>
      </c>
      <c r="E141" s="456">
        <f>SUBTOTAL(9,E2:E140)</f>
        <v>21203</v>
      </c>
      <c r="F141" s="343"/>
      <c r="G141" s="344">
        <f ca="1">(SUBTOTAL(9,G2:G140))/A141</f>
        <v>26045.514705882353</v>
      </c>
      <c r="H141" s="345"/>
      <c r="I141" s="345"/>
      <c r="J141" s="346">
        <f>(SUBTOTAL(9,J2:J140))/O$151</f>
        <v>0.543010752688172</v>
      </c>
      <c r="K141" s="347">
        <f>(SUBTOTAL(9,K2:K140))/P$151</f>
        <v>0.4642857142857143</v>
      </c>
      <c r="L141" s="347">
        <f>(SUBTOTAL(9,L2:L140))/R$151</f>
        <v>0.41176470588235292</v>
      </c>
      <c r="M141" s="347">
        <f>(SUBTOTAL(9,M2:M140))/S$151</f>
        <v>0.44285714285714284</v>
      </c>
      <c r="N141" s="347">
        <f>(SUBTOTAL(9,N2:N140))/T$151</f>
        <v>0.49242424242424243</v>
      </c>
      <c r="O141" s="348">
        <f>(SUBTOTAL(9,O2:O140))/U$151</f>
        <v>0.46875</v>
      </c>
      <c r="P141" s="457">
        <f t="shared" ref="P141:V141" si="24">SUBTOTAL(9,P2:P140)</f>
        <v>8508.5</v>
      </c>
      <c r="Q141" s="457">
        <f t="shared" si="24"/>
        <v>815.5</v>
      </c>
      <c r="R141" s="457">
        <f t="shared" si="24"/>
        <v>3160.5</v>
      </c>
      <c r="S141" s="457">
        <f t="shared" si="24"/>
        <v>2471</v>
      </c>
      <c r="T141" s="457">
        <f t="shared" si="24"/>
        <v>2334.5</v>
      </c>
      <c r="U141" s="457">
        <f t="shared" si="24"/>
        <v>3913</v>
      </c>
      <c r="V141" s="457">
        <f t="shared" si="24"/>
        <v>21203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0.40128755364806867</v>
      </c>
      <c r="Q142" s="460">
        <f>Q141/E141</f>
        <v>3.8461538461538464E-2</v>
      </c>
      <c r="R142" s="460">
        <f>R141/E141</f>
        <v>0.14905909541102674</v>
      </c>
      <c r="S142" s="460">
        <f>S141/E141</f>
        <v>0.11654011224826676</v>
      </c>
      <c r="T142" s="460">
        <f>T141/E141</f>
        <v>0.1101023440079234</v>
      </c>
      <c r="U142" s="460">
        <f>U141/E141</f>
        <v>0.18454935622317598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8508.5</v>
      </c>
      <c r="C145" s="407"/>
      <c r="D145" s="361">
        <f>B145/$E$141</f>
        <v>0.40128755364806867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25">+SUMIF(J$2:J$140,$N145,$A$2:$A$140)</f>
        <v>1</v>
      </c>
      <c r="P145" s="364">
        <f t="shared" si="25"/>
        <v>6</v>
      </c>
      <c r="Q145" s="365">
        <f>+O145+P145</f>
        <v>7</v>
      </c>
      <c r="R145" s="365">
        <f t="shared" ref="R145:U148" si="26">+SUMIF(L$2:L$140,$N145,$A$2:$A$140)</f>
        <v>20</v>
      </c>
      <c r="S145" s="365">
        <f t="shared" si="26"/>
        <v>14</v>
      </c>
      <c r="T145" s="365">
        <f t="shared" si="26"/>
        <v>11</v>
      </c>
      <c r="U145" s="365">
        <f t="shared" si="26"/>
        <v>17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815.5</v>
      </c>
      <c r="C146" s="408"/>
      <c r="D146" s="370">
        <f t="shared" ref="D146" si="27">B146/$E$141</f>
        <v>3.8461538461538464E-2</v>
      </c>
      <c r="E146" s="107"/>
      <c r="F146" s="107"/>
      <c r="G146" s="107"/>
      <c r="H146" s="107"/>
      <c r="I146" s="107"/>
      <c r="N146" s="362">
        <v>0.5</v>
      </c>
      <c r="O146" s="363">
        <f t="shared" si="25"/>
        <v>82</v>
      </c>
      <c r="P146" s="364">
        <f t="shared" si="25"/>
        <v>6</v>
      </c>
      <c r="Q146" s="365">
        <f t="shared" ref="Q146:Q148" si="28">+O146+P146</f>
        <v>88</v>
      </c>
      <c r="R146" s="365">
        <f t="shared" si="26"/>
        <v>30</v>
      </c>
      <c r="S146" s="365">
        <f t="shared" si="26"/>
        <v>18</v>
      </c>
      <c r="T146" s="365">
        <f t="shared" si="26"/>
        <v>17</v>
      </c>
      <c r="U146" s="365">
        <f t="shared" si="26"/>
        <v>34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9324</v>
      </c>
      <c r="C147" s="409"/>
      <c r="D147" s="373">
        <f>B147/$E$141</f>
        <v>0.43974909210960711</v>
      </c>
      <c r="E147" s="374">
        <f>+D147-Q152</f>
        <v>2.063144505078357E-2</v>
      </c>
      <c r="F147" s="374"/>
      <c r="G147" s="374"/>
      <c r="H147" s="375"/>
      <c r="I147" s="375"/>
      <c r="N147" s="362">
        <v>0.75</v>
      </c>
      <c r="O147" s="363">
        <f t="shared" si="25"/>
        <v>3</v>
      </c>
      <c r="P147" s="364">
        <f t="shared" si="25"/>
        <v>0</v>
      </c>
      <c r="Q147" s="365">
        <f t="shared" si="28"/>
        <v>3</v>
      </c>
      <c r="R147" s="365">
        <f t="shared" si="26"/>
        <v>0</v>
      </c>
      <c r="S147" s="365">
        <f t="shared" si="26"/>
        <v>0</v>
      </c>
      <c r="T147" s="365">
        <f t="shared" si="26"/>
        <v>0</v>
      </c>
      <c r="U147" s="365">
        <f t="shared" si="26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3160.5</v>
      </c>
      <c r="C148" s="409"/>
      <c r="D148" s="373">
        <f>B148/$E$141</f>
        <v>0.14905909541102674</v>
      </c>
      <c r="E148" s="374">
        <f>+D148-R152</f>
        <v>-5.3526692948556165E-3</v>
      </c>
      <c r="F148" s="374"/>
      <c r="G148" s="374"/>
      <c r="H148" s="375"/>
      <c r="I148" s="375"/>
      <c r="N148" s="362">
        <v>1</v>
      </c>
      <c r="O148" s="363">
        <f t="shared" si="25"/>
        <v>7</v>
      </c>
      <c r="P148" s="364">
        <f t="shared" si="25"/>
        <v>2</v>
      </c>
      <c r="Q148" s="365">
        <f t="shared" si="28"/>
        <v>9</v>
      </c>
      <c r="R148" s="365">
        <f t="shared" si="26"/>
        <v>1</v>
      </c>
      <c r="S148" s="365">
        <f t="shared" si="26"/>
        <v>3</v>
      </c>
      <c r="T148" s="365">
        <f t="shared" si="26"/>
        <v>5</v>
      </c>
      <c r="U148" s="365">
        <f t="shared" si="26"/>
        <v>5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2471</v>
      </c>
      <c r="C149" s="409"/>
      <c r="D149" s="373">
        <f>B149/$E$141</f>
        <v>0.11654011224826676</v>
      </c>
      <c r="E149" s="374">
        <f>+D149-S152</f>
        <v>2.5695240129726404E-3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0.543010752688172</v>
      </c>
      <c r="P149" s="378">
        <f t="shared" ref="P149:S149" si="29">+SUMPRODUCT($N$145:$N$148,P145:P148)/P151</f>
        <v>0.4642857142857143</v>
      </c>
      <c r="Q149" s="379">
        <f t="shared" si="29"/>
        <v>0.53271028037383172</v>
      </c>
      <c r="R149" s="379">
        <f>+SUMPRODUCT($N$145:$N$148,R145:R148)/R151</f>
        <v>0.41176470588235292</v>
      </c>
      <c r="S149" s="379">
        <f t="shared" si="29"/>
        <v>0.44285714285714284</v>
      </c>
      <c r="T149" s="379">
        <f>+SUMPRODUCT($N$145:$N$148,T145:T148)/T151</f>
        <v>0.49242424242424243</v>
      </c>
      <c r="U149" s="379">
        <f>+SUMPRODUCT($N$145:$N$148,U145:U148)/U151</f>
        <v>0.46875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2334.5</v>
      </c>
      <c r="C150" s="410"/>
      <c r="D150" s="373">
        <f>B150/$E$141</f>
        <v>0.1101023440079234</v>
      </c>
      <c r="E150" s="374">
        <f>+D150-T152</f>
        <v>-9.3829501097236617E-3</v>
      </c>
      <c r="F150" s="374"/>
      <c r="G150" s="374"/>
      <c r="H150" s="375"/>
      <c r="I150" s="375"/>
      <c r="N150" s="376"/>
      <c r="O150" s="382">
        <f>+J141</f>
        <v>0.543010752688172</v>
      </c>
      <c r="P150" s="383">
        <f>+K141</f>
        <v>0.4642857142857143</v>
      </c>
      <c r="Q150" s="384">
        <f>+(O150*O151+P150*P151)/Q151</f>
        <v>0.53271028037383172</v>
      </c>
      <c r="R150" s="384">
        <f>+L141</f>
        <v>0.41176470588235292</v>
      </c>
      <c r="S150" s="384">
        <f>+M141</f>
        <v>0.44285714285714284</v>
      </c>
      <c r="T150" s="384">
        <f>+N141</f>
        <v>0.49242424242424243</v>
      </c>
      <c r="U150" s="384">
        <f>+O141</f>
        <v>0.46875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3913</v>
      </c>
      <c r="C151" s="410"/>
      <c r="D151" s="373">
        <f>B151/$E$141</f>
        <v>0.18454935622317598</v>
      </c>
      <c r="E151" s="374">
        <f>+D151-U152</f>
        <v>-8.4653496591769739E-3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93</v>
      </c>
      <c r="P151" s="387">
        <f>SUM(P145:P148)</f>
        <v>14</v>
      </c>
      <c r="Q151" s="388">
        <f>SUM(Q145:Q148)</f>
        <v>107</v>
      </c>
      <c r="R151" s="387">
        <f>SUM(R145:R148)</f>
        <v>51</v>
      </c>
      <c r="S151" s="387">
        <f t="shared" ref="S151" si="30">SUM(S145:S148)</f>
        <v>35</v>
      </c>
      <c r="T151" s="387">
        <f>SUM(T145:T148)</f>
        <v>33</v>
      </c>
      <c r="U151" s="387">
        <f>SUM(U145:U148)</f>
        <v>56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21203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0.37132352941176472</v>
      </c>
      <c r="P152" s="396">
        <f t="shared" ref="P152:U152" si="31">+(P150*P151)/$M$151</f>
        <v>4.779411764705882E-2</v>
      </c>
      <c r="Q152" s="373">
        <f>+P152+O152</f>
        <v>0.41911764705882354</v>
      </c>
      <c r="R152" s="373">
        <f t="shared" si="31"/>
        <v>0.15441176470588236</v>
      </c>
      <c r="S152" s="373">
        <f t="shared" si="31"/>
        <v>0.11397058823529412</v>
      </c>
      <c r="T152" s="373">
        <f t="shared" si="31"/>
        <v>0.11948529411764706</v>
      </c>
      <c r="U152" s="373">
        <f t="shared" si="31"/>
        <v>0.19301470588235295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autoFilter ref="A1:W142" xr:uid="{869CAAC0-E905-4B0C-BDD4-CFCF71037FC4}"/>
  <mergeCells count="1">
    <mergeCell ref="AA75:AB75"/>
  </mergeCells>
  <conditionalFormatting sqref="G2:G139">
    <cfRule type="cellIs" dxfId="53" priority="4" operator="lessThan">
      <formula>7</formula>
    </cfRule>
    <cfRule type="cellIs" dxfId="52" priority="5" operator="between">
      <formula>14</formula>
      <formula>7</formula>
    </cfRule>
    <cfRule type="cellIs" dxfId="51" priority="6" operator="greaterThan">
      <formula>14</formula>
    </cfRule>
  </conditionalFormatting>
  <conditionalFormatting sqref="G141">
    <cfRule type="cellIs" dxfId="50" priority="1" operator="lessThan">
      <formula>7</formula>
    </cfRule>
    <cfRule type="cellIs" dxfId="49" priority="2" operator="between">
      <formula>14</formula>
      <formula>7</formula>
    </cfRule>
    <cfRule type="cellIs" dxfId="48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1674-4850-4ABA-A4BA-56490ED41569}">
  <dimension ref="A1:AH156"/>
  <sheetViews>
    <sheetView zoomScaleNormal="100" workbookViewId="0">
      <pane xSplit="5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10.28515625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46308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343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45965</v>
      </c>
      <c r="G4" s="425">
        <f t="shared" ca="1" si="4"/>
        <v>343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348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0.38431962554329657</v>
      </c>
      <c r="AB5" s="310">
        <f>D146</f>
        <v>3.7612838515546643E-2</v>
      </c>
      <c r="AC5" s="311">
        <f>+AA5+AB5</f>
        <v>0.42193246405884322</v>
      </c>
      <c r="AD5" s="312">
        <f>D148</f>
        <v>0.16098294884653963</v>
      </c>
      <c r="AE5" s="312">
        <f>D149</f>
        <v>9.7459043798060849E-2</v>
      </c>
      <c r="AF5" s="312">
        <f>D150</f>
        <v>0.11651621531260448</v>
      </c>
      <c r="AG5" s="312">
        <f>D151</f>
        <v>0.20310932798395184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46308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350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45967</v>
      </c>
      <c r="G9" s="425">
        <f t="shared" ca="1" si="4"/>
        <v>341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46308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45967</v>
      </c>
      <c r="G11" s="425">
        <f t="shared" ca="1" si="4"/>
        <v>341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45967</v>
      </c>
      <c r="G12" s="425">
        <f t="shared" ca="1" si="4"/>
        <v>341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45967</v>
      </c>
      <c r="G13" s="425">
        <f t="shared" ca="1" si="4"/>
        <v>341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46308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46308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46308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341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343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46308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46308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46308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46308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/>
      <c r="G23" s="425">
        <f t="shared" ca="1" si="4"/>
        <v>46308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46308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46308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45967</v>
      </c>
      <c r="G26" s="425">
        <f t="shared" ca="1" si="4"/>
        <v>341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46308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5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46308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46308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46308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349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349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344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46308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344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344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350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344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351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46308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5"/>
        <v>0</v>
      </c>
      <c r="R40" s="434">
        <f t="shared" si="5"/>
        <v>0</v>
      </c>
      <c r="S40" s="434">
        <f t="shared" si="5"/>
        <v>112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351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45965</v>
      </c>
      <c r="G42" s="425">
        <f t="shared" ca="1" si="4"/>
        <v>343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351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46308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46308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5"/>
        <v>52.5</v>
      </c>
      <c r="S45" s="434">
        <f t="shared" si="5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351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45965</v>
      </c>
      <c r="G47" s="425">
        <f t="shared" ca="1" si="4"/>
        <v>343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45965</v>
      </c>
      <c r="G48" s="425">
        <f t="shared" ca="1" si="4"/>
        <v>343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46308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24</v>
      </c>
      <c r="E50" s="423">
        <f t="shared" si="0"/>
        <v>168</v>
      </c>
      <c r="F50" s="424">
        <v>45957</v>
      </c>
      <c r="G50" s="425">
        <f t="shared" ca="1" si="4"/>
        <v>351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84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84</v>
      </c>
      <c r="V50" s="436">
        <f t="shared" si="6"/>
        <v>168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46308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46308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46308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45965</v>
      </c>
      <c r="G54" s="425">
        <f t="shared" ca="1" si="4"/>
        <v>343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45965</v>
      </c>
      <c r="G55" s="425">
        <f t="shared" ca="1" si="4"/>
        <v>343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45965</v>
      </c>
      <c r="G56" s="425">
        <f t="shared" ca="1" si="4"/>
        <v>343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46308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340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340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340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340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340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340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340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46308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349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351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46308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348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126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45968</v>
      </c>
      <c r="G70" s="425">
        <f t="shared" ca="1" si="4"/>
        <v>340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46308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46308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350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46308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348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344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344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351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46308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341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46308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344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349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45965</v>
      </c>
      <c r="G84" s="425">
        <f t="shared" ca="1" si="4"/>
        <v>343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45965</v>
      </c>
      <c r="G85" s="425">
        <f t="shared" ref="G85:G139" ca="1" si="11">+IF(A85=1,(+TODAY())-F85,"Sans objet")</f>
        <v>343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45965</v>
      </c>
      <c r="G86" s="425">
        <f t="shared" ca="1" si="11"/>
        <v>343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343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45965</v>
      </c>
      <c r="G88" s="425">
        <f t="shared" ca="1" si="11"/>
        <v>343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45965</v>
      </c>
      <c r="G89" s="425">
        <f t="shared" ca="1" si="11"/>
        <v>343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/>
      <c r="G90" s="425">
        <f t="shared" ca="1" si="11"/>
        <v>46308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45965</v>
      </c>
      <c r="G91" s="425">
        <f t="shared" ca="1" si="11"/>
        <v>343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45961</v>
      </c>
      <c r="G92" s="425">
        <f t="shared" ca="1" si="11"/>
        <v>347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344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351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45960</v>
      </c>
      <c r="G95" s="425">
        <f t="shared" ca="1" si="11"/>
        <v>348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42</v>
      </c>
      <c r="T95" s="434">
        <f t="shared" si="7"/>
        <v>0</v>
      </c>
      <c r="U95" s="435">
        <f t="shared" si="7"/>
        <v>42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40</v>
      </c>
      <c r="E96" s="423">
        <f t="shared" si="8"/>
        <v>280</v>
      </c>
      <c r="F96" s="424">
        <v>45965</v>
      </c>
      <c r="G96" s="425">
        <f t="shared" ca="1" si="11"/>
        <v>343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280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280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45967</v>
      </c>
      <c r="G97" s="425">
        <f t="shared" ca="1" si="11"/>
        <v>341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7"/>
        <v>21</v>
      </c>
      <c r="Q97" s="434">
        <f t="shared" si="7"/>
        <v>0</v>
      </c>
      <c r="R97" s="434">
        <f t="shared" si="7"/>
        <v>10.5</v>
      </c>
      <c r="S97" s="434">
        <f t="shared" si="7"/>
        <v>10.5</v>
      </c>
      <c r="T97" s="434">
        <f t="shared" si="7"/>
        <v>0</v>
      </c>
      <c r="U97" s="435">
        <f t="shared" si="7"/>
        <v>0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45964</v>
      </c>
      <c r="G98" s="425">
        <f t="shared" ca="1" si="11"/>
        <v>344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348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348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351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348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24</v>
      </c>
      <c r="E103" s="423">
        <f t="shared" si="8"/>
        <v>168</v>
      </c>
      <c r="F103" s="424"/>
      <c r="G103" s="425">
        <f t="shared" ca="1" si="11"/>
        <v>46308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168</v>
      </c>
      <c r="U103" s="435">
        <f t="shared" si="7"/>
        <v>0</v>
      </c>
      <c r="V103" s="436">
        <f t="shared" si="12"/>
        <v>168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46308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350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350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340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46308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348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358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348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5</v>
      </c>
      <c r="E113" s="423">
        <f t="shared" si="8"/>
        <v>35</v>
      </c>
      <c r="F113" s="424">
        <v>45958</v>
      </c>
      <c r="G113" s="425">
        <f t="shared" ca="1" si="11"/>
        <v>350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35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35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46308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351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46308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344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348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46308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349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343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343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46</v>
      </c>
      <c r="E123" s="423">
        <f t="shared" si="8"/>
        <v>322</v>
      </c>
      <c r="F123" s="424">
        <v>45957</v>
      </c>
      <c r="G123" s="425">
        <f t="shared" ca="1" si="11"/>
        <v>351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4"/>
        <v>0</v>
      </c>
      <c r="Q123" s="434">
        <f t="shared" si="14"/>
        <v>0</v>
      </c>
      <c r="R123" s="434">
        <f t="shared" si="14"/>
        <v>0</v>
      </c>
      <c r="S123" s="434">
        <f t="shared" si="14"/>
        <v>0</v>
      </c>
      <c r="T123" s="434">
        <f t="shared" si="14"/>
        <v>322</v>
      </c>
      <c r="U123" s="435">
        <f t="shared" si="14"/>
        <v>0</v>
      </c>
      <c r="V123" s="436">
        <f t="shared" si="12"/>
        <v>322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8</v>
      </c>
      <c r="E124" s="423">
        <f t="shared" si="8"/>
        <v>56</v>
      </c>
      <c r="F124" s="424">
        <v>45957</v>
      </c>
      <c r="G124" s="425">
        <f t="shared" ca="1" si="11"/>
        <v>351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4"/>
        <v>0</v>
      </c>
      <c r="Q124" s="434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56</v>
      </c>
      <c r="U124" s="435">
        <f t="shared" si="14"/>
        <v>0</v>
      </c>
      <c r="V124" s="436">
        <f t="shared" si="12"/>
        <v>56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45958</v>
      </c>
      <c r="G125" s="425">
        <f t="shared" ca="1" si="11"/>
        <v>350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4"/>
        <v>0</v>
      </c>
      <c r="Q125" s="434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70</v>
      </c>
      <c r="U125" s="435">
        <f t="shared" si="14"/>
        <v>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46308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46308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46308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46308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348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46308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46308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348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46308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45965</v>
      </c>
      <c r="G135" s="425">
        <f t="shared" ca="1" si="11"/>
        <v>343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349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4</v>
      </c>
      <c r="E137" s="423">
        <f t="shared" si="8"/>
        <v>28</v>
      </c>
      <c r="F137" s="424"/>
      <c r="G137" s="425">
        <f t="shared" ca="1" si="11"/>
        <v>46308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0</v>
      </c>
      <c r="U137" s="435">
        <f t="shared" si="14"/>
        <v>28</v>
      </c>
      <c r="V137" s="436">
        <f t="shared" si="12"/>
        <v>28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2991</v>
      </c>
      <c r="E141" s="456">
        <f>SUBTOTAL(9,E2:E140)</f>
        <v>20937</v>
      </c>
      <c r="F141" s="343"/>
      <c r="G141" s="344">
        <f ca="1">(SUBTOTAL(9,G2:G140))/A141</f>
        <v>17243.566176470587</v>
      </c>
      <c r="H141" s="345"/>
      <c r="I141" s="345"/>
      <c r="J141" s="346">
        <f>(SUBTOTAL(9,J2:J140))/O$151</f>
        <v>0.55681818181818177</v>
      </c>
      <c r="K141" s="347">
        <f>(SUBTOTAL(9,K2:K140))/P$151</f>
        <v>0.46666666666666667</v>
      </c>
      <c r="L141" s="347">
        <f>(SUBTOTAL(9,L2:L140))/R$151</f>
        <v>0.435</v>
      </c>
      <c r="M141" s="347">
        <f>(SUBTOTAL(9,M2:M140))/S$151</f>
        <v>0.43548387096774194</v>
      </c>
      <c r="N141" s="347">
        <f>(SUBTOTAL(9,N2:N140))/T$151</f>
        <v>0.53448275862068961</v>
      </c>
      <c r="O141" s="348">
        <f>(SUBTOTAL(9,O2:O140))/U$151</f>
        <v>0.48749999999999999</v>
      </c>
      <c r="P141" s="457">
        <f t="shared" ref="P141:V141" si="16">SUBTOTAL(9,P2:P140)</f>
        <v>8046.5</v>
      </c>
      <c r="Q141" s="457">
        <f t="shared" si="16"/>
        <v>787.5</v>
      </c>
      <c r="R141" s="457">
        <f t="shared" si="16"/>
        <v>3370.5</v>
      </c>
      <c r="S141" s="457">
        <f t="shared" si="16"/>
        <v>2040.5</v>
      </c>
      <c r="T141" s="457">
        <f t="shared" si="16"/>
        <v>2439.5</v>
      </c>
      <c r="U141" s="457">
        <f t="shared" si="16"/>
        <v>4252.5</v>
      </c>
      <c r="V141" s="457">
        <f t="shared" si="16"/>
        <v>20937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0.38431962554329657</v>
      </c>
      <c r="Q142" s="460">
        <f>Q141/E141</f>
        <v>3.7612838515546643E-2</v>
      </c>
      <c r="R142" s="460">
        <f>R141/E141</f>
        <v>0.16098294884653963</v>
      </c>
      <c r="S142" s="460">
        <f>S141/E141</f>
        <v>9.7459043798060849E-2</v>
      </c>
      <c r="T142" s="460">
        <f>T141/E141</f>
        <v>0.11651621531260448</v>
      </c>
      <c r="U142" s="460">
        <f>U141/E141</f>
        <v>0.20310932798395184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8046.5</v>
      </c>
      <c r="C145" s="407"/>
      <c r="D145" s="361">
        <f>B145/$E$141</f>
        <v>0.38431962554329657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19</v>
      </c>
      <c r="S145" s="365">
        <f t="shared" si="18"/>
        <v>12</v>
      </c>
      <c r="T145" s="365">
        <f t="shared" si="18"/>
        <v>8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787.5</v>
      </c>
      <c r="C146" s="408"/>
      <c r="D146" s="370">
        <f t="shared" ref="D146" si="19">B146/$E$141</f>
        <v>3.7612838515546643E-2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7</v>
      </c>
      <c r="Q146" s="365">
        <f t="shared" ref="Q146:Q148" si="20">+O146+P146</f>
        <v>81</v>
      </c>
      <c r="R146" s="365">
        <f t="shared" si="18"/>
        <v>28</v>
      </c>
      <c r="S146" s="365">
        <f t="shared" si="18"/>
        <v>17</v>
      </c>
      <c r="T146" s="365">
        <f t="shared" si="18"/>
        <v>15</v>
      </c>
      <c r="U146" s="365">
        <f t="shared" si="18"/>
        <v>39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8834</v>
      </c>
      <c r="C147" s="409"/>
      <c r="D147" s="373">
        <f>B147/$E$141</f>
        <v>0.42193246405884322</v>
      </c>
      <c r="E147" s="374">
        <f>+D147-Q152</f>
        <v>1.0167758176490349E-2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3370.5</v>
      </c>
      <c r="C148" s="409"/>
      <c r="D148" s="373">
        <f>B148/$E$141</f>
        <v>0.16098294884653963</v>
      </c>
      <c r="E148" s="374">
        <f>+D148-R152</f>
        <v>1.0564782583043497E-3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6</v>
      </c>
      <c r="U148" s="365">
        <f t="shared" si="18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2040.5</v>
      </c>
      <c r="C149" s="409"/>
      <c r="D149" s="373">
        <f>B149/$E$141</f>
        <v>9.7459043798060849E-2</v>
      </c>
      <c r="E149" s="374">
        <f>+D149-S152</f>
        <v>-1.8056620842920867E-3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0.46666666666666667</v>
      </c>
      <c r="Q149" s="379">
        <f t="shared" si="21"/>
        <v>0.5436893203883495</v>
      </c>
      <c r="R149" s="379">
        <f>+SUMPRODUCT($N$145:$N$148,R145:R148)/R151</f>
        <v>0.435</v>
      </c>
      <c r="S149" s="379">
        <f t="shared" si="21"/>
        <v>0.43548387096774194</v>
      </c>
      <c r="T149" s="379">
        <f>+SUMPRODUCT($N$145:$N$148,T145:T148)/T151</f>
        <v>0.53448275862068961</v>
      </c>
      <c r="U149" s="379">
        <f>+SUMPRODUCT($N$145:$N$148,U145:U148)/U151</f>
        <v>0.48749999999999999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2439.5</v>
      </c>
      <c r="C150" s="410"/>
      <c r="D150" s="373">
        <f>B150/$E$141</f>
        <v>0.11651621531260448</v>
      </c>
      <c r="E150" s="374">
        <f>+D150-T152</f>
        <v>2.5456270773103751E-3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0.46666666666666667</v>
      </c>
      <c r="Q150" s="384">
        <f>+(O150*O151+P150*P151)/Q151</f>
        <v>0.5436893203883495</v>
      </c>
      <c r="R150" s="384">
        <f>+L141</f>
        <v>0.435</v>
      </c>
      <c r="S150" s="384">
        <f>+M141</f>
        <v>0.43548387096774194</v>
      </c>
      <c r="T150" s="384">
        <f>+N141</f>
        <v>0.53448275862068961</v>
      </c>
      <c r="U150" s="384">
        <f>+O141</f>
        <v>0.48749999999999999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4252.5</v>
      </c>
      <c r="C151" s="410"/>
      <c r="D151" s="373">
        <f>B151/$E$141</f>
        <v>0.20310932798395184</v>
      </c>
      <c r="E151" s="374">
        <f>+D151-U152</f>
        <v>-1.1964201427812876E-2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15</v>
      </c>
      <c r="Q151" s="388">
        <f>SUM(Q145:Q148)</f>
        <v>103</v>
      </c>
      <c r="R151" s="387">
        <f>SUM(R145:R148)</f>
        <v>50</v>
      </c>
      <c r="S151" s="387">
        <f t="shared" ref="S151" si="22">SUM(S145:S148)</f>
        <v>31</v>
      </c>
      <c r="T151" s="387">
        <f>SUM(T145:T148)</f>
        <v>29</v>
      </c>
      <c r="U151" s="387">
        <f>SUM(U145:U148)</f>
        <v>60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20937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5.1470588235294115E-2</v>
      </c>
      <c r="Q152" s="373">
        <f>+P152+O152</f>
        <v>0.41176470588235287</v>
      </c>
      <c r="R152" s="373">
        <f t="shared" si="23"/>
        <v>0.15992647058823528</v>
      </c>
      <c r="S152" s="373">
        <f t="shared" si="23"/>
        <v>9.9264705882352935E-2</v>
      </c>
      <c r="T152" s="373">
        <f t="shared" si="23"/>
        <v>0.1139705882352941</v>
      </c>
      <c r="U152" s="373">
        <f t="shared" si="23"/>
        <v>0.21507352941176472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47" priority="4" operator="lessThan">
      <formula>7</formula>
    </cfRule>
    <cfRule type="cellIs" dxfId="46" priority="5" operator="between">
      <formula>14</formula>
      <formula>7</formula>
    </cfRule>
    <cfRule type="cellIs" dxfId="45" priority="6" operator="greaterThan">
      <formula>14</formula>
    </cfRule>
  </conditionalFormatting>
  <conditionalFormatting sqref="G141">
    <cfRule type="cellIs" dxfId="44" priority="1" operator="lessThan">
      <formula>7</formula>
    </cfRule>
    <cfRule type="cellIs" dxfId="43" priority="2" operator="between">
      <formula>14</formula>
      <formula>7</formula>
    </cfRule>
    <cfRule type="cellIs" dxfId="42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1931-738E-43F2-ABDD-0BBD782DACD4}">
  <dimension ref="A1:AH156"/>
  <sheetViews>
    <sheetView zoomScaleNormal="100" workbookViewId="0">
      <pane xSplit="5" ySplit="1" topLeftCell="F4" activePane="bottomRight" state="frozen"/>
      <selection pane="topRight" activeCell="G1" sqref="G1"/>
      <selection pane="bottomLeft" activeCell="A3" sqref="A3"/>
      <selection pane="bottomRight" activeCell="H7" sqref="H7"/>
    </sheetView>
  </sheetViews>
  <sheetFormatPr defaultColWidth="11.42578125" defaultRowHeight="15"/>
  <cols>
    <col min="1" max="1" width="8.7109375" bestFit="1" customWidth="1"/>
    <col min="2" max="2" width="49.42578125" bestFit="1" customWidth="1"/>
    <col min="3" max="3" width="7.5703125" style="403" bestFit="1" customWidth="1"/>
    <col min="4" max="4" width="8.28515625" bestFit="1" customWidth="1"/>
    <col min="5" max="5" width="8" bestFit="1" customWidth="1"/>
    <col min="6" max="6" width="15.42578125" bestFit="1" customWidth="1"/>
    <col min="7" max="7" width="12.42578125" bestFit="1" customWidth="1"/>
    <col min="8" max="8" width="8.140625" customWidth="1"/>
    <col min="9" max="9" width="19" style="459" bestFit="1" customWidth="1"/>
    <col min="10" max="10" width="11.85546875" bestFit="1" customWidth="1"/>
    <col min="11" max="11" width="10.28515625" bestFit="1" customWidth="1"/>
    <col min="12" max="12" width="8.5703125" bestFit="1" customWidth="1"/>
    <col min="13" max="13" width="9.85546875" bestFit="1" customWidth="1"/>
    <col min="14" max="14" width="16.28515625" bestFit="1" customWidth="1"/>
    <col min="15" max="15" width="8.5703125" bestFit="1" customWidth="1"/>
    <col min="16" max="16" width="10.5703125" bestFit="1" customWidth="1"/>
    <col min="17" max="17" width="8.7109375" bestFit="1" customWidth="1"/>
    <col min="18" max="20" width="8.28515625" bestFit="1" customWidth="1"/>
    <col min="21" max="21" width="8.5703125" bestFit="1" customWidth="1"/>
    <col min="22" max="22" width="8" bestFit="1" customWidth="1"/>
    <col min="23" max="23" width="19.5703125" bestFit="1" customWidth="1"/>
    <col min="24" max="24" width="5.42578125" bestFit="1" customWidth="1"/>
    <col min="26" max="26" width="9.140625" bestFit="1" customWidth="1"/>
    <col min="27" max="27" width="8" bestFit="1" customWidth="1"/>
    <col min="28" max="28" width="6.28515625" bestFit="1" customWidth="1"/>
    <col min="29" max="33" width="8.28515625" bestFit="1" customWidth="1"/>
    <col min="34" max="34" width="7.5703125" bestFit="1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45973</v>
      </c>
      <c r="G2" s="425">
        <f ca="1">+IF(A2=1,(+TODAY())-F2,"Sans objet")</f>
        <v>335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343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45975</v>
      </c>
      <c r="G4" s="425">
        <f t="shared" ca="1" si="4"/>
        <v>333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45973</v>
      </c>
      <c r="G5" s="425">
        <f t="shared" ca="1" si="4"/>
        <v>335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0.38439903846153844</v>
      </c>
      <c r="AB5" s="310">
        <f>D146</f>
        <v>4.8629807692307694E-2</v>
      </c>
      <c r="AC5" s="311">
        <f>+AA5+AB5</f>
        <v>0.43302884615384613</v>
      </c>
      <c r="AD5" s="312">
        <f>D148</f>
        <v>0.15295673076923078</v>
      </c>
      <c r="AE5" s="312">
        <f>D149</f>
        <v>9.4302884615384622E-2</v>
      </c>
      <c r="AF5" s="312">
        <f>D150</f>
        <v>0.10079326923076923</v>
      </c>
      <c r="AG5" s="312">
        <f>D151</f>
        <v>0.21891826923076924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46308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350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45975</v>
      </c>
      <c r="G9" s="425">
        <f t="shared" ca="1" si="4"/>
        <v>333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336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45973</v>
      </c>
      <c r="G11" s="425">
        <f t="shared" ca="1" si="4"/>
        <v>335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45973</v>
      </c>
      <c r="G12" s="425">
        <f t="shared" ca="1" si="4"/>
        <v>335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45975</v>
      </c>
      <c r="G13" s="425">
        <f t="shared" ca="1" si="4"/>
        <v>333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46308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46308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46308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341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343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46308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45972</v>
      </c>
      <c r="G20" s="425">
        <f t="shared" ca="1" si="4"/>
        <v>336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46308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46308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336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46308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46308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45973</v>
      </c>
      <c r="G26" s="425">
        <f t="shared" ca="1" si="4"/>
        <v>335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334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334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334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46308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45975</v>
      </c>
      <c r="G31" s="425">
        <f t="shared" ca="1" si="4"/>
        <v>333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45975</v>
      </c>
      <c r="G32" s="425">
        <f t="shared" ca="1" si="4"/>
        <v>333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344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45973</v>
      </c>
      <c r="G34" s="425">
        <f t="shared" ca="1" si="4"/>
        <v>335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344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344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350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344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351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45973</v>
      </c>
      <c r="G40" s="425">
        <f t="shared" ca="1" si="4"/>
        <v>335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45973</v>
      </c>
      <c r="G41" s="425">
        <f t="shared" ca="1" si="4"/>
        <v>335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45975</v>
      </c>
      <c r="G42" s="425">
        <f t="shared" ca="1" si="4"/>
        <v>333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351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46308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334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351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333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333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335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336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46308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46308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46308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45973</v>
      </c>
      <c r="G54" s="425">
        <f t="shared" ca="1" si="4"/>
        <v>335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45973</v>
      </c>
      <c r="G55" s="425">
        <f t="shared" ca="1" si="4"/>
        <v>335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46</v>
      </c>
      <c r="E56" s="423">
        <f t="shared" si="0"/>
        <v>322</v>
      </c>
      <c r="F56" s="424">
        <v>45973</v>
      </c>
      <c r="G56" s="425">
        <f t="shared" ca="1" si="4"/>
        <v>335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161</v>
      </c>
      <c r="Q56" s="434">
        <f t="shared" si="5"/>
        <v>0</v>
      </c>
      <c r="R56" s="434">
        <f t="shared" si="5"/>
        <v>80.5</v>
      </c>
      <c r="S56" s="434">
        <f t="shared" si="5"/>
        <v>0</v>
      </c>
      <c r="T56" s="434">
        <f t="shared" si="5"/>
        <v>0</v>
      </c>
      <c r="U56" s="435">
        <f t="shared" si="5"/>
        <v>80.5</v>
      </c>
      <c r="V56" s="436">
        <f t="shared" si="6"/>
        <v>322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46308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340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340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340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340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340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340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340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45973</v>
      </c>
      <c r="G65" s="425">
        <f t="shared" ca="1" si="4"/>
        <v>335</v>
      </c>
      <c r="H65" s="426">
        <v>2</v>
      </c>
      <c r="I65" s="427" t="str">
        <f>VLOOKUP(H65,Secteurs!$A$2:$C$4,3)</f>
        <v>Félix OVOURA</v>
      </c>
      <c r="J65" s="464">
        <v>0.5</v>
      </c>
      <c r="K65" s="465"/>
      <c r="L65" s="465"/>
      <c r="M65" s="465"/>
      <c r="N65" s="465"/>
      <c r="O65" s="466">
        <v>0.5</v>
      </c>
      <c r="P65" s="433">
        <f t="shared" si="5"/>
        <v>70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45975</v>
      </c>
      <c r="G66" s="425">
        <f t="shared" ca="1" si="4"/>
        <v>333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45972</v>
      </c>
      <c r="G67" s="425">
        <f t="shared" ca="1" si="4"/>
        <v>336</v>
      </c>
      <c r="H67" s="426">
        <v>2</v>
      </c>
      <c r="I67" s="427" t="str">
        <f>VLOOKUP(H67,Secteurs!$A$2:$C$4,3)</f>
        <v>Félix OVOURA</v>
      </c>
      <c r="J67" s="464">
        <v>0.5</v>
      </c>
      <c r="K67" s="465"/>
      <c r="L67" s="465"/>
      <c r="M67" s="465"/>
      <c r="N67" s="465"/>
      <c r="O67" s="466">
        <v>0.5</v>
      </c>
      <c r="P67" s="433">
        <f t="shared" si="5"/>
        <v>84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45975</v>
      </c>
      <c r="G68" s="425">
        <f t="shared" ca="1" si="4"/>
        <v>333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336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45975</v>
      </c>
      <c r="G70" s="425">
        <f t="shared" ca="1" si="4"/>
        <v>333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46308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46308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350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45975</v>
      </c>
      <c r="G74" s="425">
        <f t="shared" ca="1" si="4"/>
        <v>333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348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344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344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351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46308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341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46308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344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349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45973</v>
      </c>
      <c r="G84" s="425">
        <f t="shared" ca="1" si="4"/>
        <v>335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45973</v>
      </c>
      <c r="G85" s="425">
        <f t="shared" ref="G85:G139" ca="1" si="11">+IF(A85=1,(+TODAY())-F85,"Sans objet")</f>
        <v>335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45973</v>
      </c>
      <c r="G86" s="425">
        <f t="shared" ca="1" si="11"/>
        <v>335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343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45973</v>
      </c>
      <c r="G88" s="425">
        <f t="shared" ca="1" si="11"/>
        <v>335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45973</v>
      </c>
      <c r="G89" s="425">
        <f t="shared" ca="1" si="11"/>
        <v>335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 t="s">
        <v>337</v>
      </c>
      <c r="G90" s="425" t="e">
        <f t="shared" ca="1" si="11"/>
        <v>#VALUE!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45973</v>
      </c>
      <c r="G91" s="425">
        <f t="shared" ca="1" si="11"/>
        <v>335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45973</v>
      </c>
      <c r="G92" s="425">
        <f t="shared" ca="1" si="11"/>
        <v>335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344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351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45972</v>
      </c>
      <c r="G95" s="425">
        <f t="shared" ca="1" si="11"/>
        <v>336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0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45975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45973</v>
      </c>
      <c r="G97" s="425">
        <f t="shared" ca="1" si="11"/>
        <v>335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45973</v>
      </c>
      <c r="G98" s="425">
        <f t="shared" ca="1" si="11"/>
        <v>335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348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348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351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348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45972</v>
      </c>
      <c r="G103" s="425">
        <f t="shared" ca="1" si="11"/>
        <v>336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46308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350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350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340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46308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348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358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348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334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46308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351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46308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344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348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46308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349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343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343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45972</v>
      </c>
      <c r="G123" s="425">
        <f t="shared" ca="1" si="11"/>
        <v>336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45972</v>
      </c>
      <c r="G124" s="425">
        <f t="shared" ca="1" si="11"/>
        <v>336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45972</v>
      </c>
      <c r="G125" s="425">
        <f t="shared" ca="1" si="11"/>
        <v>336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46308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46308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46308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46308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348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46308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46308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348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46308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45973</v>
      </c>
      <c r="G135" s="425">
        <f t="shared" ca="1" si="11"/>
        <v>335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349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45974</v>
      </c>
      <c r="G137" s="425">
        <f t="shared" ca="1" si="11"/>
        <v>334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3008</v>
      </c>
      <c r="E141" s="456">
        <f>SUBTOTAL(9,E2:E140)</f>
        <v>20800</v>
      </c>
      <c r="F141" s="343"/>
      <c r="G141" s="344" t="e">
        <f ca="1">(SUBTOTAL(9,G2:G140))/A141</f>
        <v>#VALUE!</v>
      </c>
      <c r="H141" s="345"/>
      <c r="I141" s="345"/>
      <c r="J141" s="346">
        <f>(SUBTOTAL(9,J2:J140))/O$151</f>
        <v>0.55681818181818177</v>
      </c>
      <c r="K141" s="347">
        <f>(SUBTOTAL(9,K2:K140))/P$151</f>
        <v>0.47222222222222221</v>
      </c>
      <c r="L141" s="347">
        <f>(SUBTOTAL(9,L2:L140))/R$151</f>
        <v>0.4375</v>
      </c>
      <c r="M141" s="347">
        <f>(SUBTOTAL(9,M2:M140))/S$151</f>
        <v>0.47413793103448276</v>
      </c>
      <c r="N141" s="347">
        <f>(SUBTOTAL(9,N2:N140))/T$151</f>
        <v>0.51923076923076927</v>
      </c>
      <c r="O141" s="348">
        <f>(SUBTOTAL(9,O2:O140))/U$151</f>
        <v>0.47265625</v>
      </c>
      <c r="P141" s="457">
        <f t="shared" ref="P141:V141" si="16">SUBTOTAL(9,P2:P140)</f>
        <v>7995.5</v>
      </c>
      <c r="Q141" s="457">
        <f t="shared" si="16"/>
        <v>1011.5</v>
      </c>
      <c r="R141" s="457">
        <f t="shared" si="16"/>
        <v>3181.5</v>
      </c>
      <c r="S141" s="457">
        <f t="shared" si="16"/>
        <v>1961.5</v>
      </c>
      <c r="T141" s="457">
        <f t="shared" si="16"/>
        <v>2096.5</v>
      </c>
      <c r="U141" s="457">
        <f t="shared" si="16"/>
        <v>4553.5</v>
      </c>
      <c r="V141" s="457">
        <f t="shared" si="16"/>
        <v>20800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0.38439903846153844</v>
      </c>
      <c r="Q142" s="460">
        <f>Q141/E141</f>
        <v>4.8629807692307694E-2</v>
      </c>
      <c r="R142" s="460">
        <f>R141/E141</f>
        <v>0.15295673076923078</v>
      </c>
      <c r="S142" s="460">
        <f>S141/E141</f>
        <v>9.4302884615384622E-2</v>
      </c>
      <c r="T142" s="460">
        <f>T141/E141</f>
        <v>0.10079326923076923</v>
      </c>
      <c r="U142" s="460">
        <f>U141/E141</f>
        <v>0.21891826923076924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7995.5</v>
      </c>
      <c r="C145" s="407"/>
      <c r="D145" s="361">
        <f>B145/$E$141</f>
        <v>0.38439903846153844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18</v>
      </c>
      <c r="S145" s="365">
        <f t="shared" si="18"/>
        <v>7</v>
      </c>
      <c r="T145" s="365">
        <f t="shared" si="18"/>
        <v>6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1011.5</v>
      </c>
      <c r="C146" s="408"/>
      <c r="D146" s="370">
        <f t="shared" ref="D146" si="19">B146/$E$141</f>
        <v>4.8629807692307694E-2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10</v>
      </c>
      <c r="Q146" s="365">
        <f t="shared" ref="Q146:Q148" si="20">+O146+P146</f>
        <v>84</v>
      </c>
      <c r="R146" s="365">
        <f t="shared" si="18"/>
        <v>27</v>
      </c>
      <c r="S146" s="365">
        <f t="shared" si="18"/>
        <v>20</v>
      </c>
      <c r="T146" s="365">
        <f t="shared" si="18"/>
        <v>16</v>
      </c>
      <c r="U146" s="365">
        <f t="shared" si="18"/>
        <v>45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9007</v>
      </c>
      <c r="C147" s="409"/>
      <c r="D147" s="373">
        <f>B147/$E$141</f>
        <v>0.43302884615384618</v>
      </c>
      <c r="E147" s="374">
        <f>+D147-Q152</f>
        <v>1.0234728506787416E-2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3181.5</v>
      </c>
      <c r="C148" s="409"/>
      <c r="D148" s="373">
        <f>B148/$E$141</f>
        <v>0.15295673076923078</v>
      </c>
      <c r="E148" s="374">
        <f>+D148-R152</f>
        <v>-1.4550339366515841E-3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4</v>
      </c>
      <c r="U148" s="365">
        <f t="shared" si="18"/>
        <v>4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1961.5</v>
      </c>
      <c r="C149" s="409"/>
      <c r="D149" s="373">
        <f>B149/$E$141</f>
        <v>9.4302884615384622E-2</v>
      </c>
      <c r="E149" s="374">
        <f>+D149-S152</f>
        <v>-6.8000565610859681E-3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0.47222222222222221</v>
      </c>
      <c r="Q149" s="379">
        <f t="shared" si="21"/>
        <v>0.54245283018867929</v>
      </c>
      <c r="R149" s="379">
        <f>+SUMPRODUCT($N$145:$N$148,R145:R148)/R151</f>
        <v>0.4375</v>
      </c>
      <c r="S149" s="379">
        <f t="shared" si="21"/>
        <v>0.47413793103448276</v>
      </c>
      <c r="T149" s="379">
        <f>+SUMPRODUCT($N$145:$N$148,T145:T148)/T151</f>
        <v>0.51923076923076927</v>
      </c>
      <c r="U149" s="379">
        <f>+SUMPRODUCT($N$145:$N$148,U145:U148)/U151</f>
        <v>0.47265625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2096.5</v>
      </c>
      <c r="C150" s="410"/>
      <c r="D150" s="373">
        <f>B150/$E$141</f>
        <v>0.10079326923076923</v>
      </c>
      <c r="E150" s="374">
        <f>+D150-T152</f>
        <v>1.5285633484162786E-3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0.47222222222222221</v>
      </c>
      <c r="Q150" s="384">
        <f>+(O150*O151+P150*P151)/Q151</f>
        <v>0.54245283018867918</v>
      </c>
      <c r="R150" s="384">
        <f>+L141</f>
        <v>0.4375</v>
      </c>
      <c r="S150" s="384">
        <f>+M141</f>
        <v>0.47413793103448276</v>
      </c>
      <c r="T150" s="384">
        <f>+N141</f>
        <v>0.51923076923076927</v>
      </c>
      <c r="U150" s="384">
        <f>+O141</f>
        <v>0.47265625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4553.5</v>
      </c>
      <c r="C151" s="410"/>
      <c r="D151" s="373">
        <f>B151/$E$141</f>
        <v>0.21891826923076924</v>
      </c>
      <c r="E151" s="374">
        <f>+D151-U152</f>
        <v>-3.5082013574660453E-3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18</v>
      </c>
      <c r="Q151" s="388">
        <f>SUM(Q145:Q148)</f>
        <v>106</v>
      </c>
      <c r="R151" s="387">
        <f>SUM(R145:R148)</f>
        <v>48</v>
      </c>
      <c r="S151" s="387">
        <f t="shared" ref="S151" si="22">SUM(S145:S148)</f>
        <v>29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20800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6.25E-2</v>
      </c>
      <c r="Q152" s="373">
        <f>+P152+O152</f>
        <v>0.42279411764705876</v>
      </c>
      <c r="R152" s="373">
        <f t="shared" si="23"/>
        <v>0.15441176470588236</v>
      </c>
      <c r="S152" s="373">
        <f t="shared" si="23"/>
        <v>0.10110294117647059</v>
      </c>
      <c r="T152" s="373">
        <f t="shared" si="23"/>
        <v>9.9264705882352949E-2</v>
      </c>
      <c r="U152" s="373">
        <f t="shared" si="23"/>
        <v>0.22242647058823528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41" priority="4" operator="lessThan">
      <formula>7</formula>
    </cfRule>
    <cfRule type="cellIs" dxfId="40" priority="5" operator="between">
      <formula>14</formula>
      <formula>7</formula>
    </cfRule>
    <cfRule type="cellIs" dxfId="39" priority="6" operator="greaterThan">
      <formula>14</formula>
    </cfRule>
  </conditionalFormatting>
  <conditionalFormatting sqref="G141">
    <cfRule type="cellIs" dxfId="38" priority="1" operator="lessThan">
      <formula>7</formula>
    </cfRule>
    <cfRule type="cellIs" dxfId="37" priority="2" operator="between">
      <formula>14</formula>
      <formula>7</formula>
    </cfRule>
    <cfRule type="cellIs" dxfId="36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A424-FC97-47C0-855C-649FB3660BC0}">
  <dimension ref="A1:AH156"/>
  <sheetViews>
    <sheetView zoomScaleNormal="100" workbookViewId="0">
      <pane xSplit="5" ySplit="1" topLeftCell="F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328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330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45982</v>
      </c>
      <c r="G4" s="425">
        <f t="shared" ca="1" si="4"/>
        <v>326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327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/>
      <c r="AB5" s="310"/>
      <c r="AC5" s="311"/>
      <c r="AD5" s="312"/>
      <c r="AE5" s="312"/>
      <c r="AF5" s="312"/>
      <c r="AG5" s="312"/>
      <c r="AH5" s="313">
        <f>SUM(AC5:AG5)</f>
        <v>0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>
        <v>45974</v>
      </c>
      <c r="G6" s="425">
        <f t="shared" ca="1" si="4"/>
        <v>334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330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45972</v>
      </c>
      <c r="G8" s="425">
        <f t="shared" ca="1" si="4"/>
        <v>336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326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336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ref="P10:P30" si="7">+$E10*J10</f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326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326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330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7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329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329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329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7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45982</v>
      </c>
      <c r="G17" s="425">
        <f t="shared" ca="1" si="4"/>
        <v>326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330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329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7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45979</v>
      </c>
      <c r="G20" s="425">
        <f t="shared" ca="1" si="4"/>
        <v>329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329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7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45972</v>
      </c>
      <c r="G22" s="425">
        <f t="shared" ca="1" si="4"/>
        <v>336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336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7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326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7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334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7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334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334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7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45972</v>
      </c>
      <c r="G30" s="425">
        <f t="shared" ca="1" si="4"/>
        <v>336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328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330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329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326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326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329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ref="Q37:T49" si="8">+$E37*K37</f>
        <v>0</v>
      </c>
      <c r="R37" s="434">
        <f t="shared" si="8"/>
        <v>0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326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8"/>
        <v>0</v>
      </c>
      <c r="R38" s="434">
        <f t="shared" si="5"/>
        <v>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326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8"/>
        <v>0</v>
      </c>
      <c r="R39" s="434">
        <f t="shared" si="5"/>
        <v>56</v>
      </c>
      <c r="S39" s="434">
        <f t="shared" si="5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326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8"/>
        <v>0</v>
      </c>
      <c r="R40" s="434">
        <f t="shared" si="5"/>
        <v>0</v>
      </c>
      <c r="S40" s="434">
        <f t="shared" si="5"/>
        <v>0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326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5"/>
        <v>0</v>
      </c>
      <c r="S41" s="434">
        <f t="shared" si="5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330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8"/>
        <v>0</v>
      </c>
      <c r="R42" s="434">
        <f t="shared" si="5"/>
        <v>0</v>
      </c>
      <c r="S42" s="434">
        <f t="shared" si="5"/>
        <v>0</v>
      </c>
      <c r="T42" s="434">
        <f t="shared" si="8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45979</v>
      </c>
      <c r="G43" s="425">
        <f t="shared" ca="1" si="4"/>
        <v>329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45979</v>
      </c>
      <c r="G44" s="425">
        <f t="shared" ca="1" si="4"/>
        <v>329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8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334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8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45979</v>
      </c>
      <c r="G46" s="425">
        <f t="shared" ca="1" si="4"/>
        <v>329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8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333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8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333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8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335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8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336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>
        <v>45972</v>
      </c>
      <c r="G51" s="425">
        <f t="shared" ca="1" si="4"/>
        <v>336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>
        <v>45972</v>
      </c>
      <c r="G52" s="425">
        <f t="shared" ca="1" si="4"/>
        <v>336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332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45980</v>
      </c>
      <c r="G54" s="425">
        <f t="shared" ca="1" si="4"/>
        <v>328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328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45980</v>
      </c>
      <c r="G56" s="425">
        <f t="shared" ca="1" si="4"/>
        <v>328</v>
      </c>
      <c r="H56" s="426">
        <v>1</v>
      </c>
      <c r="I56" s="427" t="str">
        <f>VLOOKUP(H56,Secteurs!$A$2:$C$4,3)</f>
        <v>Alexis MABOUNDA</v>
      </c>
      <c r="J56" s="464"/>
      <c r="K56" s="465"/>
      <c r="L56" s="465"/>
      <c r="M56" s="465">
        <v>0.5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0</v>
      </c>
      <c r="S56" s="434">
        <f t="shared" si="5"/>
        <v>168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45979</v>
      </c>
      <c r="G57" s="425">
        <f t="shared" ca="1" si="4"/>
        <v>329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0.5</v>
      </c>
      <c r="N57" s="465"/>
      <c r="O57" s="466"/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98</v>
      </c>
      <c r="T57" s="434">
        <f t="shared" si="5"/>
        <v>0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330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330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330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330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330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330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45972</v>
      </c>
      <c r="G64" s="425">
        <f t="shared" ca="1" si="4"/>
        <v>336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45982</v>
      </c>
      <c r="G65" s="425">
        <f t="shared" ca="1" si="4"/>
        <v>326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330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45982</v>
      </c>
      <c r="G67" s="425">
        <f t="shared" ca="1" si="4"/>
        <v>326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45978</v>
      </c>
      <c r="G68" s="425">
        <f t="shared" ca="1" si="4"/>
        <v>330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336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45978</v>
      </c>
      <c r="G70" s="425">
        <f t="shared" ca="1" si="4"/>
        <v>330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>
        <v>45979</v>
      </c>
      <c r="G71" s="425">
        <f t="shared" ca="1" si="4"/>
        <v>329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>
        <v>0.5</v>
      </c>
      <c r="N71" s="465">
        <v>0.5</v>
      </c>
      <c r="O71" s="466"/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63</v>
      </c>
      <c r="T71" s="434">
        <f t="shared" si="5"/>
        <v>63</v>
      </c>
      <c r="U71" s="435">
        <f t="shared" si="5"/>
        <v>0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326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45982</v>
      </c>
      <c r="G73" s="425">
        <f t="shared" ca="1" si="4"/>
        <v>326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45982</v>
      </c>
      <c r="G74" s="425">
        <f t="shared" ca="1" si="4"/>
        <v>326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45979</v>
      </c>
      <c r="G75" s="425">
        <f t="shared" ca="1" si="4"/>
        <v>329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5"/>
        <v>0</v>
      </c>
      <c r="Q75" s="434">
        <f t="shared" si="5"/>
        <v>63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45979</v>
      </c>
      <c r="G76" s="425">
        <f t="shared" ca="1" si="4"/>
        <v>329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45979</v>
      </c>
      <c r="G77" s="425">
        <f t="shared" ca="1" si="4"/>
        <v>329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ref="P77:U116" si="9">+$E77*J77</f>
        <v>49</v>
      </c>
      <c r="Q77" s="434">
        <f t="shared" si="9"/>
        <v>0</v>
      </c>
      <c r="R77" s="434">
        <f t="shared" si="9"/>
        <v>0</v>
      </c>
      <c r="S77" s="434">
        <f t="shared" si="9"/>
        <v>49</v>
      </c>
      <c r="T77" s="434">
        <f t="shared" si="9"/>
        <v>0</v>
      </c>
      <c r="U77" s="435">
        <f t="shared" si="9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45979</v>
      </c>
      <c r="G78" s="425">
        <f t="shared" ca="1" si="4"/>
        <v>329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9"/>
        <v>70</v>
      </c>
      <c r="Q78" s="434">
        <f t="shared" si="9"/>
        <v>0</v>
      </c>
      <c r="R78" s="434">
        <f t="shared" si="9"/>
        <v>0</v>
      </c>
      <c r="S78" s="434">
        <f t="shared" si="9"/>
        <v>70</v>
      </c>
      <c r="T78" s="434">
        <f t="shared" si="9"/>
        <v>0</v>
      </c>
      <c r="U78" s="435">
        <f t="shared" si="9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332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9"/>
        <v>70</v>
      </c>
      <c r="Q79" s="434">
        <f t="shared" si="9"/>
        <v>0</v>
      </c>
      <c r="R79" s="434">
        <f t="shared" si="9"/>
        <v>0</v>
      </c>
      <c r="S79" s="434">
        <f t="shared" si="9"/>
        <v>0</v>
      </c>
      <c r="T79" s="434">
        <f t="shared" si="9"/>
        <v>35</v>
      </c>
      <c r="U79" s="435">
        <f t="shared" si="9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328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9"/>
        <v>210</v>
      </c>
      <c r="Q80" s="434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5">
        <f t="shared" si="9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45972</v>
      </c>
      <c r="G81" s="425">
        <f t="shared" ca="1" si="4"/>
        <v>336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9"/>
        <v>0</v>
      </c>
      <c r="Q81" s="434">
        <f t="shared" si="9"/>
        <v>0</v>
      </c>
      <c r="R81" s="434">
        <f t="shared" si="9"/>
        <v>17.5</v>
      </c>
      <c r="S81" s="434">
        <f t="shared" si="9"/>
        <v>17.5</v>
      </c>
      <c r="T81" s="434">
        <f t="shared" si="9"/>
        <v>0</v>
      </c>
      <c r="U81" s="435">
        <f t="shared" si="9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45972</v>
      </c>
      <c r="G82" s="425">
        <f t="shared" ca="1" si="4"/>
        <v>336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9"/>
        <v>0</v>
      </c>
      <c r="Q82" s="434">
        <f t="shared" si="9"/>
        <v>0</v>
      </c>
      <c r="R82" s="434">
        <f t="shared" si="9"/>
        <v>0</v>
      </c>
      <c r="S82" s="434">
        <f t="shared" si="9"/>
        <v>70</v>
      </c>
      <c r="T82" s="434">
        <f t="shared" si="9"/>
        <v>0</v>
      </c>
      <c r="U82" s="435">
        <f t="shared" si="9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330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9"/>
        <v>77</v>
      </c>
      <c r="Q83" s="434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0</v>
      </c>
      <c r="U83" s="435">
        <f t="shared" si="9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10">D84*7</f>
        <v>266</v>
      </c>
      <c r="F84" s="424">
        <v>45982</v>
      </c>
      <c r="G84" s="425">
        <f t="shared" ca="1" si="4"/>
        <v>326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9"/>
        <v>0</v>
      </c>
      <c r="Q84" s="434">
        <f t="shared" si="9"/>
        <v>0</v>
      </c>
      <c r="R84" s="434">
        <f t="shared" si="9"/>
        <v>0</v>
      </c>
      <c r="S84" s="434">
        <f t="shared" si="9"/>
        <v>133</v>
      </c>
      <c r="T84" s="434">
        <f t="shared" si="9"/>
        <v>0</v>
      </c>
      <c r="U84" s="435">
        <f t="shared" si="9"/>
        <v>133</v>
      </c>
      <c r="V84" s="436">
        <f t="shared" si="6"/>
        <v>266</v>
      </c>
      <c r="W84" s="437"/>
      <c r="X84" s="453">
        <f t="shared" ref="X84:X139" si="11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2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0"/>
        <v>182</v>
      </c>
      <c r="F85" s="424">
        <v>45980</v>
      </c>
      <c r="G85" s="425">
        <f t="shared" ref="G85:G139" ca="1" si="13">+IF(A85=1,(+TODAY())-F85,"Sans objet")</f>
        <v>328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9"/>
        <v>0</v>
      </c>
      <c r="Q85" s="434">
        <f t="shared" si="9"/>
        <v>0</v>
      </c>
      <c r="R85" s="434">
        <f t="shared" si="9"/>
        <v>0</v>
      </c>
      <c r="S85" s="434">
        <f t="shared" si="9"/>
        <v>91</v>
      </c>
      <c r="T85" s="434">
        <f t="shared" si="9"/>
        <v>0</v>
      </c>
      <c r="U85" s="435">
        <f t="shared" si="9"/>
        <v>91</v>
      </c>
      <c r="V85" s="436">
        <f t="shared" si="6"/>
        <v>182</v>
      </c>
      <c r="W85" s="437"/>
      <c r="X85" s="453">
        <f t="shared" si="11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2"/>
        <v>1</v>
      </c>
      <c r="B86" s="207" t="s">
        <v>180</v>
      </c>
      <c r="C86" s="157" t="s">
        <v>116</v>
      </c>
      <c r="D86" s="400">
        <v>20</v>
      </c>
      <c r="E86" s="423">
        <f t="shared" si="10"/>
        <v>140</v>
      </c>
      <c r="F86" s="424">
        <v>45980</v>
      </c>
      <c r="G86" s="425">
        <f t="shared" ca="1" si="13"/>
        <v>328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9"/>
        <v>0</v>
      </c>
      <c r="Q86" s="434">
        <f t="shared" si="9"/>
        <v>0</v>
      </c>
      <c r="R86" s="434">
        <f t="shared" si="9"/>
        <v>0</v>
      </c>
      <c r="S86" s="434">
        <f t="shared" si="9"/>
        <v>70</v>
      </c>
      <c r="T86" s="434">
        <f t="shared" si="9"/>
        <v>0</v>
      </c>
      <c r="U86" s="435">
        <f t="shared" si="9"/>
        <v>70</v>
      </c>
      <c r="V86" s="436">
        <f t="shared" ref="V86:V139" si="14">SUM(P86:U86)</f>
        <v>140</v>
      </c>
      <c r="W86" s="437"/>
      <c r="X86" s="453">
        <f t="shared" si="11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2"/>
        <v>1</v>
      </c>
      <c r="B87" s="207" t="s">
        <v>181</v>
      </c>
      <c r="C87" s="157" t="s">
        <v>116</v>
      </c>
      <c r="D87" s="400">
        <v>24</v>
      </c>
      <c r="E87" s="423">
        <f t="shared" si="10"/>
        <v>168</v>
      </c>
      <c r="F87" s="424">
        <v>45980</v>
      </c>
      <c r="G87" s="425">
        <f t="shared" ca="1" si="13"/>
        <v>328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9"/>
        <v>0</v>
      </c>
      <c r="Q87" s="434">
        <f t="shared" si="9"/>
        <v>0</v>
      </c>
      <c r="R87" s="434">
        <f t="shared" si="9"/>
        <v>0</v>
      </c>
      <c r="S87" s="434">
        <f t="shared" si="9"/>
        <v>84</v>
      </c>
      <c r="T87" s="434">
        <f t="shared" si="9"/>
        <v>0</v>
      </c>
      <c r="U87" s="435">
        <f t="shared" si="9"/>
        <v>84</v>
      </c>
      <c r="V87" s="436">
        <f t="shared" si="14"/>
        <v>168</v>
      </c>
      <c r="W87" s="437"/>
      <c r="X87" s="453">
        <f t="shared" si="11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2"/>
        <v>1</v>
      </c>
      <c r="B88" s="207" t="s">
        <v>183</v>
      </c>
      <c r="C88" s="157" t="s">
        <v>116</v>
      </c>
      <c r="D88" s="400">
        <v>22</v>
      </c>
      <c r="E88" s="423">
        <f t="shared" si="10"/>
        <v>154</v>
      </c>
      <c r="F88" s="424">
        <v>45980</v>
      </c>
      <c r="G88" s="425">
        <f t="shared" ca="1" si="13"/>
        <v>328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9"/>
        <v>0</v>
      </c>
      <c r="Q88" s="434">
        <f t="shared" si="9"/>
        <v>38.5</v>
      </c>
      <c r="R88" s="434">
        <f t="shared" si="9"/>
        <v>0</v>
      </c>
      <c r="S88" s="434">
        <f t="shared" si="9"/>
        <v>77</v>
      </c>
      <c r="T88" s="434">
        <f t="shared" si="9"/>
        <v>0</v>
      </c>
      <c r="U88" s="435">
        <f t="shared" si="9"/>
        <v>38.5</v>
      </c>
      <c r="V88" s="436">
        <f t="shared" si="14"/>
        <v>154</v>
      </c>
      <c r="W88" s="437"/>
      <c r="X88" s="453">
        <f t="shared" si="11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2"/>
        <v>1</v>
      </c>
      <c r="B89" s="207" t="s">
        <v>184</v>
      </c>
      <c r="C89" s="157" t="s">
        <v>116</v>
      </c>
      <c r="D89" s="400">
        <v>22</v>
      </c>
      <c r="E89" s="423">
        <f t="shared" si="10"/>
        <v>154</v>
      </c>
      <c r="F89" s="424">
        <v>45980</v>
      </c>
      <c r="G89" s="425">
        <f t="shared" ca="1" si="13"/>
        <v>328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9"/>
        <v>0</v>
      </c>
      <c r="Q89" s="434">
        <f t="shared" si="9"/>
        <v>38.5</v>
      </c>
      <c r="R89" s="434">
        <f t="shared" si="9"/>
        <v>0</v>
      </c>
      <c r="S89" s="434">
        <f t="shared" si="9"/>
        <v>38.5</v>
      </c>
      <c r="T89" s="434">
        <f t="shared" si="9"/>
        <v>0</v>
      </c>
      <c r="U89" s="435">
        <f t="shared" si="9"/>
        <v>77</v>
      </c>
      <c r="V89" s="436">
        <f t="shared" si="14"/>
        <v>154</v>
      </c>
      <c r="W89" s="437"/>
      <c r="X89" s="453">
        <f t="shared" si="11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2"/>
        <v>1</v>
      </c>
      <c r="B90" s="207" t="s">
        <v>185</v>
      </c>
      <c r="C90" s="157" t="s">
        <v>116</v>
      </c>
      <c r="D90" s="400">
        <v>24</v>
      </c>
      <c r="E90" s="423">
        <f t="shared" si="10"/>
        <v>168</v>
      </c>
      <c r="F90" s="424">
        <v>45979</v>
      </c>
      <c r="G90" s="425">
        <f t="shared" ca="1" si="13"/>
        <v>329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9"/>
        <v>0</v>
      </c>
      <c r="Q90" s="434">
        <f t="shared" si="9"/>
        <v>84</v>
      </c>
      <c r="R90" s="434">
        <f t="shared" si="9"/>
        <v>0</v>
      </c>
      <c r="S90" s="434">
        <f t="shared" si="9"/>
        <v>42</v>
      </c>
      <c r="T90" s="434">
        <f t="shared" si="9"/>
        <v>0</v>
      </c>
      <c r="U90" s="435">
        <f t="shared" si="9"/>
        <v>42</v>
      </c>
      <c r="V90" s="436">
        <f t="shared" si="14"/>
        <v>168</v>
      </c>
      <c r="W90" s="437"/>
      <c r="X90" s="453">
        <f t="shared" si="11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2"/>
        <v>1</v>
      </c>
      <c r="B91" s="207" t="s">
        <v>186</v>
      </c>
      <c r="C91" s="157" t="s">
        <v>36</v>
      </c>
      <c r="D91" s="400">
        <v>28</v>
      </c>
      <c r="E91" s="423">
        <f t="shared" si="10"/>
        <v>196</v>
      </c>
      <c r="F91" s="440">
        <v>45980</v>
      </c>
      <c r="G91" s="425">
        <f t="shared" ca="1" si="13"/>
        <v>328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9"/>
        <v>0</v>
      </c>
      <c r="Q91" s="434">
        <f t="shared" si="9"/>
        <v>0</v>
      </c>
      <c r="R91" s="434">
        <f t="shared" si="9"/>
        <v>0</v>
      </c>
      <c r="S91" s="434">
        <f t="shared" si="9"/>
        <v>98</v>
      </c>
      <c r="T91" s="434">
        <f t="shared" si="9"/>
        <v>0</v>
      </c>
      <c r="U91" s="435">
        <f t="shared" si="9"/>
        <v>98</v>
      </c>
      <c r="V91" s="436">
        <f t="shared" si="14"/>
        <v>196</v>
      </c>
      <c r="W91" s="437"/>
      <c r="X91" s="453">
        <f t="shared" si="11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2"/>
        <v>1</v>
      </c>
      <c r="B92" s="207" t="s">
        <v>187</v>
      </c>
      <c r="C92" s="157" t="s">
        <v>36</v>
      </c>
      <c r="D92" s="400">
        <v>30</v>
      </c>
      <c r="E92" s="423">
        <f t="shared" si="10"/>
        <v>210</v>
      </c>
      <c r="F92" s="424">
        <v>45978</v>
      </c>
      <c r="G92" s="425">
        <f t="shared" ca="1" si="13"/>
        <v>330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9"/>
        <v>0</v>
      </c>
      <c r="Q92" s="434">
        <f t="shared" si="9"/>
        <v>0</v>
      </c>
      <c r="R92" s="434">
        <f t="shared" si="9"/>
        <v>0</v>
      </c>
      <c r="S92" s="434">
        <f t="shared" si="9"/>
        <v>105</v>
      </c>
      <c r="T92" s="434">
        <f t="shared" si="9"/>
        <v>0</v>
      </c>
      <c r="U92" s="435">
        <f t="shared" si="9"/>
        <v>105</v>
      </c>
      <c r="V92" s="436">
        <f t="shared" si="14"/>
        <v>210</v>
      </c>
      <c r="W92" s="437"/>
      <c r="X92" s="453">
        <f t="shared" si="11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2"/>
        <v>1</v>
      </c>
      <c r="B93" s="208" t="s">
        <v>340</v>
      </c>
      <c r="C93" s="157" t="s">
        <v>116</v>
      </c>
      <c r="D93" s="400">
        <v>18</v>
      </c>
      <c r="E93" s="423">
        <f t="shared" si="10"/>
        <v>126</v>
      </c>
      <c r="F93" s="424">
        <v>45981</v>
      </c>
      <c r="G93" s="425">
        <f t="shared" ca="1" si="13"/>
        <v>327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9"/>
        <v>0</v>
      </c>
      <c r="Q93" s="434">
        <f t="shared" si="9"/>
        <v>0</v>
      </c>
      <c r="R93" s="434">
        <f t="shared" si="9"/>
        <v>0</v>
      </c>
      <c r="S93" s="434">
        <f t="shared" si="9"/>
        <v>63</v>
      </c>
      <c r="T93" s="434">
        <f t="shared" si="9"/>
        <v>0</v>
      </c>
      <c r="U93" s="435">
        <f t="shared" si="9"/>
        <v>63</v>
      </c>
      <c r="V93" s="436">
        <f t="shared" si="14"/>
        <v>126</v>
      </c>
      <c r="W93" s="437"/>
      <c r="X93" s="453">
        <f t="shared" si="11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2"/>
        <v>1</v>
      </c>
      <c r="B94" s="208" t="s">
        <v>308</v>
      </c>
      <c r="C94" s="157" t="s">
        <v>116</v>
      </c>
      <c r="D94" s="400">
        <v>20</v>
      </c>
      <c r="E94" s="423">
        <f t="shared" si="10"/>
        <v>140</v>
      </c>
      <c r="F94" s="424">
        <v>45972</v>
      </c>
      <c r="G94" s="425">
        <f t="shared" ca="1" si="13"/>
        <v>336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9"/>
        <v>70</v>
      </c>
      <c r="Q94" s="434">
        <f t="shared" si="9"/>
        <v>0</v>
      </c>
      <c r="R94" s="434">
        <f t="shared" si="9"/>
        <v>0</v>
      </c>
      <c r="S94" s="434">
        <f t="shared" si="9"/>
        <v>70</v>
      </c>
      <c r="T94" s="434">
        <f t="shared" si="9"/>
        <v>0</v>
      </c>
      <c r="U94" s="435">
        <f t="shared" si="9"/>
        <v>0</v>
      </c>
      <c r="V94" s="436">
        <f t="shared" si="14"/>
        <v>140</v>
      </c>
      <c r="W94" s="437"/>
      <c r="X94" s="453">
        <f t="shared" si="11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2"/>
        <v>1</v>
      </c>
      <c r="B95" s="208" t="s">
        <v>194</v>
      </c>
      <c r="C95" s="157" t="s">
        <v>116</v>
      </c>
      <c r="D95" s="400">
        <v>24</v>
      </c>
      <c r="E95" s="423">
        <f t="shared" si="10"/>
        <v>168</v>
      </c>
      <c r="F95" s="424">
        <v>45972</v>
      </c>
      <c r="G95" s="425">
        <f t="shared" ca="1" si="13"/>
        <v>336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9"/>
        <v>84</v>
      </c>
      <c r="Q95" s="434">
        <f t="shared" si="9"/>
        <v>0</v>
      </c>
      <c r="R95" s="434">
        <f t="shared" si="9"/>
        <v>0</v>
      </c>
      <c r="S95" s="434">
        <f t="shared" si="9"/>
        <v>84</v>
      </c>
      <c r="T95" s="434">
        <f t="shared" si="9"/>
        <v>0</v>
      </c>
      <c r="U95" s="435">
        <f t="shared" si="9"/>
        <v>0</v>
      </c>
      <c r="V95" s="436">
        <f t="shared" si="14"/>
        <v>168</v>
      </c>
      <c r="W95" s="437"/>
      <c r="X95" s="453">
        <f t="shared" si="11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2"/>
        <v>1</v>
      </c>
      <c r="B96" s="208" t="s">
        <v>197</v>
      </c>
      <c r="C96" s="157" t="s">
        <v>36</v>
      </c>
      <c r="D96" s="400">
        <v>10</v>
      </c>
      <c r="E96" s="423">
        <f t="shared" si="10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9"/>
        <v>0</v>
      </c>
      <c r="Q96" s="434">
        <f t="shared" si="9"/>
        <v>0</v>
      </c>
      <c r="R96" s="434">
        <f t="shared" si="9"/>
        <v>70</v>
      </c>
      <c r="S96" s="434">
        <f t="shared" si="9"/>
        <v>0</v>
      </c>
      <c r="T96" s="434">
        <f t="shared" si="9"/>
        <v>0</v>
      </c>
      <c r="U96" s="435">
        <f t="shared" si="9"/>
        <v>0</v>
      </c>
      <c r="V96" s="436">
        <f t="shared" si="14"/>
        <v>70</v>
      </c>
      <c r="W96" s="437"/>
      <c r="X96" s="453">
        <f t="shared" si="11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2"/>
        <v>1</v>
      </c>
      <c r="B97" s="208" t="s">
        <v>200</v>
      </c>
      <c r="C97" s="157" t="s">
        <v>116</v>
      </c>
      <c r="D97" s="400">
        <v>6</v>
      </c>
      <c r="E97" s="423">
        <f t="shared" si="10"/>
        <v>42</v>
      </c>
      <c r="F97" s="424">
        <v>45982</v>
      </c>
      <c r="G97" s="425">
        <f t="shared" ca="1" si="13"/>
        <v>326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9"/>
        <v>0</v>
      </c>
      <c r="Q97" s="434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21</v>
      </c>
      <c r="U97" s="435">
        <f t="shared" si="9"/>
        <v>21</v>
      </c>
      <c r="V97" s="436">
        <f t="shared" si="14"/>
        <v>42</v>
      </c>
      <c r="W97" s="437"/>
      <c r="X97" s="453">
        <f t="shared" si="11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2"/>
        <v>1</v>
      </c>
      <c r="B98" s="208" t="s">
        <v>341</v>
      </c>
      <c r="C98" s="157" t="s">
        <v>116</v>
      </c>
      <c r="D98" s="400">
        <v>14</v>
      </c>
      <c r="E98" s="423">
        <f t="shared" si="10"/>
        <v>98</v>
      </c>
      <c r="F98" s="424">
        <v>45973</v>
      </c>
      <c r="G98" s="425">
        <f t="shared" ca="1" si="13"/>
        <v>335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9"/>
        <v>98</v>
      </c>
      <c r="Q98" s="434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5">
        <f t="shared" si="9"/>
        <v>0</v>
      </c>
      <c r="V98" s="436">
        <f t="shared" si="14"/>
        <v>98</v>
      </c>
      <c r="W98" s="437"/>
      <c r="X98" s="453">
        <f t="shared" si="11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2"/>
        <v>1</v>
      </c>
      <c r="B99" s="208" t="s">
        <v>204</v>
      </c>
      <c r="C99" s="157" t="s">
        <v>116</v>
      </c>
      <c r="D99" s="400">
        <v>10</v>
      </c>
      <c r="E99" s="423">
        <f t="shared" si="10"/>
        <v>70</v>
      </c>
      <c r="F99" s="424">
        <v>45981</v>
      </c>
      <c r="G99" s="425">
        <f t="shared" ca="1" si="13"/>
        <v>327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9"/>
        <v>0</v>
      </c>
      <c r="Q99" s="434">
        <f t="shared" si="9"/>
        <v>35</v>
      </c>
      <c r="R99" s="434">
        <f t="shared" si="9"/>
        <v>0</v>
      </c>
      <c r="S99" s="434">
        <f t="shared" si="9"/>
        <v>0</v>
      </c>
      <c r="T99" s="434">
        <f t="shared" si="9"/>
        <v>35</v>
      </c>
      <c r="U99" s="435">
        <f t="shared" si="9"/>
        <v>0</v>
      </c>
      <c r="V99" s="436">
        <f t="shared" si="14"/>
        <v>70</v>
      </c>
      <c r="W99" s="437"/>
      <c r="X99" s="453">
        <f t="shared" si="11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2"/>
        <v>1</v>
      </c>
      <c r="B100" s="208" t="s">
        <v>205</v>
      </c>
      <c r="C100" s="157" t="s">
        <v>116</v>
      </c>
      <c r="D100" s="400">
        <v>20</v>
      </c>
      <c r="E100" s="423">
        <f t="shared" si="10"/>
        <v>140</v>
      </c>
      <c r="F100" s="424">
        <v>45981</v>
      </c>
      <c r="G100" s="425">
        <f t="shared" ca="1" si="13"/>
        <v>327</v>
      </c>
      <c r="H100" s="426">
        <v>3</v>
      </c>
      <c r="I100" s="427" t="str">
        <f>VLOOKUP(H100,Secteurs!$A$2:$C$4,3)</f>
        <v>Armel SOKAMBA</v>
      </c>
      <c r="J100" s="464"/>
      <c r="K100" s="465">
        <v>1</v>
      </c>
      <c r="L100" s="465"/>
      <c r="M100" s="465"/>
      <c r="N100" s="465"/>
      <c r="O100" s="466"/>
      <c r="P100" s="433">
        <f t="shared" si="9"/>
        <v>0</v>
      </c>
      <c r="Q100" s="434">
        <f t="shared" si="9"/>
        <v>140</v>
      </c>
      <c r="R100" s="434">
        <f t="shared" si="9"/>
        <v>0</v>
      </c>
      <c r="S100" s="434">
        <f t="shared" si="9"/>
        <v>0</v>
      </c>
      <c r="T100" s="434">
        <f t="shared" si="9"/>
        <v>0</v>
      </c>
      <c r="U100" s="435">
        <f t="shared" si="9"/>
        <v>0</v>
      </c>
      <c r="V100" s="436">
        <f t="shared" si="14"/>
        <v>140</v>
      </c>
      <c r="W100" s="437"/>
      <c r="X100" s="453">
        <f t="shared" si="11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2"/>
        <v>1</v>
      </c>
      <c r="B101" s="208" t="s">
        <v>206</v>
      </c>
      <c r="C101" s="157" t="s">
        <v>36</v>
      </c>
      <c r="D101" s="400">
        <v>20</v>
      </c>
      <c r="E101" s="423">
        <f t="shared" si="10"/>
        <v>140</v>
      </c>
      <c r="F101" s="424">
        <v>45982</v>
      </c>
      <c r="G101" s="425">
        <f t="shared" ca="1" si="13"/>
        <v>326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9"/>
        <v>0</v>
      </c>
      <c r="Q101" s="434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5">
        <f t="shared" si="9"/>
        <v>140</v>
      </c>
      <c r="V101" s="436">
        <f t="shared" si="14"/>
        <v>140</v>
      </c>
      <c r="W101" s="437"/>
      <c r="X101" s="453">
        <f t="shared" si="11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2"/>
        <v>1</v>
      </c>
      <c r="B102" s="208" t="s">
        <v>209</v>
      </c>
      <c r="C102" s="160" t="s">
        <v>116</v>
      </c>
      <c r="D102" s="400">
        <v>36</v>
      </c>
      <c r="E102" s="423">
        <f t="shared" si="10"/>
        <v>252</v>
      </c>
      <c r="F102" s="424">
        <v>45981</v>
      </c>
      <c r="G102" s="425">
        <f t="shared" ca="1" si="13"/>
        <v>327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9"/>
        <v>0</v>
      </c>
      <c r="Q102" s="434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252</v>
      </c>
      <c r="U102" s="435">
        <f t="shared" si="9"/>
        <v>0</v>
      </c>
      <c r="V102" s="436">
        <f t="shared" si="14"/>
        <v>252</v>
      </c>
      <c r="W102" s="437"/>
      <c r="X102" s="453">
        <f t="shared" si="11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2"/>
        <v>1</v>
      </c>
      <c r="B103" s="208" t="s">
        <v>211</v>
      </c>
      <c r="C103" s="160" t="s">
        <v>116</v>
      </c>
      <c r="D103" s="400">
        <v>36</v>
      </c>
      <c r="E103" s="423">
        <f t="shared" si="10"/>
        <v>252</v>
      </c>
      <c r="F103" s="424">
        <v>45972</v>
      </c>
      <c r="G103" s="425">
        <f t="shared" ca="1" si="13"/>
        <v>336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9"/>
        <v>0</v>
      </c>
      <c r="Q103" s="434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252</v>
      </c>
      <c r="U103" s="435">
        <f t="shared" si="9"/>
        <v>0</v>
      </c>
      <c r="V103" s="436">
        <f t="shared" si="14"/>
        <v>252</v>
      </c>
      <c r="W103" s="437"/>
      <c r="X103" s="453">
        <f t="shared" si="11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2"/>
        <v>1</v>
      </c>
      <c r="B104" s="207" t="s">
        <v>310</v>
      </c>
      <c r="C104" s="160" t="s">
        <v>116</v>
      </c>
      <c r="D104" s="400">
        <v>30</v>
      </c>
      <c r="E104" s="423">
        <f t="shared" si="10"/>
        <v>210</v>
      </c>
      <c r="F104" s="424">
        <v>45979</v>
      </c>
      <c r="G104" s="425">
        <f t="shared" ca="1" si="13"/>
        <v>329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9"/>
        <v>0</v>
      </c>
      <c r="Q104" s="434">
        <f t="shared" si="9"/>
        <v>52.5</v>
      </c>
      <c r="R104" s="434">
        <f t="shared" si="9"/>
        <v>0</v>
      </c>
      <c r="S104" s="434">
        <f t="shared" si="9"/>
        <v>52.5</v>
      </c>
      <c r="T104" s="434">
        <f t="shared" si="9"/>
        <v>0</v>
      </c>
      <c r="U104" s="435">
        <f t="shared" si="9"/>
        <v>105</v>
      </c>
      <c r="V104" s="436">
        <f t="shared" si="14"/>
        <v>210</v>
      </c>
      <c r="W104" s="437"/>
      <c r="X104" s="453">
        <f t="shared" si="11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2"/>
        <v>1</v>
      </c>
      <c r="B105" s="208" t="s">
        <v>331</v>
      </c>
      <c r="C105" s="160" t="s">
        <v>116</v>
      </c>
      <c r="D105" s="400">
        <v>24</v>
      </c>
      <c r="E105" s="423">
        <f t="shared" si="10"/>
        <v>168</v>
      </c>
      <c r="F105" s="424">
        <v>45972</v>
      </c>
      <c r="G105" s="425">
        <f t="shared" ca="1" si="13"/>
        <v>336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9"/>
        <v>0</v>
      </c>
      <c r="Q105" s="434">
        <f t="shared" si="9"/>
        <v>0</v>
      </c>
      <c r="R105" s="434">
        <f t="shared" si="9"/>
        <v>0</v>
      </c>
      <c r="S105" s="434">
        <f t="shared" si="9"/>
        <v>84</v>
      </c>
      <c r="T105" s="434">
        <f t="shared" si="9"/>
        <v>0</v>
      </c>
      <c r="U105" s="435">
        <f t="shared" si="9"/>
        <v>84</v>
      </c>
      <c r="V105" s="436">
        <f t="shared" si="14"/>
        <v>168</v>
      </c>
      <c r="W105" s="437"/>
      <c r="X105" s="453">
        <f t="shared" si="11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2"/>
        <v>1</v>
      </c>
      <c r="B106" s="208" t="s">
        <v>215</v>
      </c>
      <c r="C106" s="160" t="s">
        <v>116</v>
      </c>
      <c r="D106" s="400">
        <v>24</v>
      </c>
      <c r="E106" s="423">
        <f t="shared" si="10"/>
        <v>168</v>
      </c>
      <c r="F106" s="424">
        <v>45979</v>
      </c>
      <c r="G106" s="425">
        <f t="shared" ca="1" si="13"/>
        <v>329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9"/>
        <v>0</v>
      </c>
      <c r="Q106" s="434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5">
        <f t="shared" si="9"/>
        <v>168</v>
      </c>
      <c r="V106" s="436">
        <f t="shared" si="14"/>
        <v>168</v>
      </c>
      <c r="W106" s="437"/>
      <c r="X106" s="453">
        <f t="shared" si="11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2"/>
        <v>1</v>
      </c>
      <c r="B107" s="208" t="s">
        <v>311</v>
      </c>
      <c r="C107" s="160" t="s">
        <v>116</v>
      </c>
      <c r="D107" s="400">
        <v>26</v>
      </c>
      <c r="E107" s="423">
        <f t="shared" si="10"/>
        <v>182</v>
      </c>
      <c r="F107" s="424">
        <v>45978</v>
      </c>
      <c r="G107" s="425">
        <f t="shared" ca="1" si="13"/>
        <v>330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9"/>
        <v>91</v>
      </c>
      <c r="Q107" s="434">
        <f t="shared" si="9"/>
        <v>0</v>
      </c>
      <c r="R107" s="434">
        <f t="shared" si="9"/>
        <v>0</v>
      </c>
      <c r="S107" s="434">
        <f t="shared" si="9"/>
        <v>91</v>
      </c>
      <c r="T107" s="434">
        <f t="shared" si="9"/>
        <v>0</v>
      </c>
      <c r="U107" s="435">
        <f t="shared" si="9"/>
        <v>0</v>
      </c>
      <c r="V107" s="436">
        <f t="shared" si="14"/>
        <v>182</v>
      </c>
      <c r="W107" s="437"/>
      <c r="X107" s="453">
        <f t="shared" si="11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2"/>
        <v>1</v>
      </c>
      <c r="B108" s="208" t="s">
        <v>218</v>
      </c>
      <c r="C108" s="160" t="s">
        <v>116</v>
      </c>
      <c r="D108" s="400">
        <v>20</v>
      </c>
      <c r="E108" s="423">
        <f t="shared" si="10"/>
        <v>140</v>
      </c>
      <c r="F108" s="424">
        <v>45981</v>
      </c>
      <c r="G108" s="425">
        <f t="shared" ca="1" si="13"/>
        <v>327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9"/>
        <v>0</v>
      </c>
      <c r="Q108" s="434">
        <f t="shared" si="9"/>
        <v>70</v>
      </c>
      <c r="R108" s="434">
        <f t="shared" si="9"/>
        <v>0</v>
      </c>
      <c r="S108" s="434">
        <f t="shared" si="9"/>
        <v>70</v>
      </c>
      <c r="T108" s="434">
        <f t="shared" si="9"/>
        <v>0</v>
      </c>
      <c r="U108" s="435">
        <f t="shared" si="9"/>
        <v>0</v>
      </c>
      <c r="V108" s="436">
        <f t="shared" si="14"/>
        <v>140</v>
      </c>
      <c r="W108" s="437"/>
      <c r="X108" s="453">
        <f t="shared" si="11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2"/>
        <v>1</v>
      </c>
      <c r="B109" s="208" t="s">
        <v>219</v>
      </c>
      <c r="C109" s="160" t="s">
        <v>116</v>
      </c>
      <c r="D109" s="400">
        <v>30</v>
      </c>
      <c r="E109" s="423">
        <f t="shared" si="10"/>
        <v>210</v>
      </c>
      <c r="F109" s="424">
        <v>45981</v>
      </c>
      <c r="G109" s="425">
        <f t="shared" ca="1" si="13"/>
        <v>327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9"/>
        <v>105</v>
      </c>
      <c r="Q109" s="434">
        <f t="shared" si="9"/>
        <v>0</v>
      </c>
      <c r="R109" s="434">
        <f t="shared" si="9"/>
        <v>0</v>
      </c>
      <c r="S109" s="434">
        <f t="shared" si="9"/>
        <v>52.5</v>
      </c>
      <c r="T109" s="434">
        <f t="shared" si="9"/>
        <v>0</v>
      </c>
      <c r="U109" s="435">
        <f t="shared" si="9"/>
        <v>52.5</v>
      </c>
      <c r="V109" s="436">
        <f t="shared" si="14"/>
        <v>210</v>
      </c>
      <c r="W109" s="437"/>
      <c r="X109" s="453">
        <f t="shared" si="11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2"/>
        <v>1</v>
      </c>
      <c r="B110" s="208" t="s">
        <v>220</v>
      </c>
      <c r="C110" s="160" t="s">
        <v>116</v>
      </c>
      <c r="D110" s="400">
        <v>16</v>
      </c>
      <c r="E110" s="423">
        <f t="shared" si="10"/>
        <v>112</v>
      </c>
      <c r="F110" s="424">
        <v>45978</v>
      </c>
      <c r="G110" s="425">
        <f t="shared" ca="1" si="13"/>
        <v>330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9"/>
        <v>0</v>
      </c>
      <c r="Q110" s="434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5">
        <f t="shared" si="9"/>
        <v>112</v>
      </c>
      <c r="V110" s="436">
        <f t="shared" si="14"/>
        <v>112</v>
      </c>
      <c r="W110" s="437"/>
      <c r="X110" s="453">
        <f t="shared" si="11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2"/>
        <v>1</v>
      </c>
      <c r="B111" s="208" t="s">
        <v>221</v>
      </c>
      <c r="C111" s="157" t="s">
        <v>36</v>
      </c>
      <c r="D111" s="400">
        <v>20</v>
      </c>
      <c r="E111" s="423">
        <f t="shared" si="10"/>
        <v>140</v>
      </c>
      <c r="F111" s="424">
        <v>45978</v>
      </c>
      <c r="G111" s="425">
        <f t="shared" ca="1" si="13"/>
        <v>330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9"/>
        <v>0</v>
      </c>
      <c r="Q111" s="434">
        <f t="shared" si="9"/>
        <v>0</v>
      </c>
      <c r="R111" s="434">
        <f t="shared" si="9"/>
        <v>0</v>
      </c>
      <c r="S111" s="434">
        <f t="shared" si="9"/>
        <v>70</v>
      </c>
      <c r="T111" s="434">
        <f t="shared" si="9"/>
        <v>0</v>
      </c>
      <c r="U111" s="435">
        <f t="shared" si="9"/>
        <v>70</v>
      </c>
      <c r="V111" s="436">
        <f t="shared" si="14"/>
        <v>140</v>
      </c>
      <c r="W111" s="437"/>
      <c r="X111" s="453">
        <f t="shared" si="11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2"/>
        <v>1</v>
      </c>
      <c r="B112" s="208" t="s">
        <v>223</v>
      </c>
      <c r="C112" s="157" t="s">
        <v>36</v>
      </c>
      <c r="D112" s="400">
        <v>20</v>
      </c>
      <c r="E112" s="423">
        <f t="shared" si="10"/>
        <v>140</v>
      </c>
      <c r="F112" s="424">
        <v>45981</v>
      </c>
      <c r="G112" s="425">
        <f t="shared" ca="1" si="13"/>
        <v>327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9"/>
        <v>0</v>
      </c>
      <c r="Q112" s="434">
        <f t="shared" si="9"/>
        <v>70</v>
      </c>
      <c r="R112" s="434">
        <f t="shared" si="9"/>
        <v>0</v>
      </c>
      <c r="S112" s="434">
        <f t="shared" si="9"/>
        <v>0</v>
      </c>
      <c r="T112" s="434">
        <f t="shared" si="9"/>
        <v>0</v>
      </c>
      <c r="U112" s="435">
        <f t="shared" si="9"/>
        <v>70</v>
      </c>
      <c r="V112" s="436">
        <f t="shared" si="14"/>
        <v>140</v>
      </c>
      <c r="W112" s="437"/>
      <c r="X112" s="453">
        <f t="shared" si="11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2"/>
        <v>1</v>
      </c>
      <c r="B113" s="208" t="s">
        <v>225</v>
      </c>
      <c r="C113" s="157" t="s">
        <v>36</v>
      </c>
      <c r="D113" s="400">
        <v>6</v>
      </c>
      <c r="E113" s="423">
        <f t="shared" si="10"/>
        <v>42</v>
      </c>
      <c r="F113" s="424">
        <v>45974</v>
      </c>
      <c r="G113" s="425">
        <f t="shared" ca="1" si="13"/>
        <v>334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9"/>
        <v>0</v>
      </c>
      <c r="Q113" s="434">
        <f t="shared" si="9"/>
        <v>0</v>
      </c>
      <c r="R113" s="434">
        <f t="shared" si="9"/>
        <v>42</v>
      </c>
      <c r="S113" s="434">
        <f t="shared" si="9"/>
        <v>0</v>
      </c>
      <c r="T113" s="434">
        <f t="shared" si="9"/>
        <v>0</v>
      </c>
      <c r="U113" s="435">
        <f t="shared" si="9"/>
        <v>0</v>
      </c>
      <c r="V113" s="436">
        <f t="shared" si="14"/>
        <v>42</v>
      </c>
      <c r="W113" s="437"/>
      <c r="X113" s="453">
        <f t="shared" si="11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2"/>
        <v>1</v>
      </c>
      <c r="B114" s="208" t="s">
        <v>226</v>
      </c>
      <c r="C114" s="157" t="s">
        <v>36</v>
      </c>
      <c r="D114" s="400">
        <v>24</v>
      </c>
      <c r="E114" s="423">
        <f t="shared" si="10"/>
        <v>168</v>
      </c>
      <c r="F114" s="424">
        <v>45982</v>
      </c>
      <c r="G114" s="425">
        <f t="shared" ca="1" si="13"/>
        <v>326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9"/>
        <v>0</v>
      </c>
      <c r="Q114" s="434">
        <f t="shared" si="9"/>
        <v>84</v>
      </c>
      <c r="R114" s="434">
        <f t="shared" si="9"/>
        <v>0</v>
      </c>
      <c r="S114" s="434">
        <f t="shared" si="9"/>
        <v>0</v>
      </c>
      <c r="T114" s="434">
        <f t="shared" si="9"/>
        <v>84</v>
      </c>
      <c r="U114" s="435">
        <f t="shared" si="9"/>
        <v>0</v>
      </c>
      <c r="V114" s="436">
        <f t="shared" si="14"/>
        <v>168</v>
      </c>
      <c r="W114" s="437"/>
      <c r="X114" s="453">
        <f t="shared" si="11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2"/>
        <v>1</v>
      </c>
      <c r="B115" s="207" t="s">
        <v>312</v>
      </c>
      <c r="C115" s="157" t="s">
        <v>36</v>
      </c>
      <c r="D115" s="400">
        <v>10</v>
      </c>
      <c r="E115" s="423">
        <f t="shared" si="10"/>
        <v>70</v>
      </c>
      <c r="F115" s="424">
        <v>45982</v>
      </c>
      <c r="G115" s="425">
        <f t="shared" ca="1" si="13"/>
        <v>326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9"/>
        <v>0</v>
      </c>
      <c r="Q115" s="434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70</v>
      </c>
      <c r="U115" s="435">
        <f t="shared" si="9"/>
        <v>0</v>
      </c>
      <c r="V115" s="436">
        <f t="shared" si="14"/>
        <v>70</v>
      </c>
      <c r="W115" s="437"/>
      <c r="X115" s="453">
        <f t="shared" si="11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2"/>
        <v>1</v>
      </c>
      <c r="B116" s="210" t="s">
        <v>342</v>
      </c>
      <c r="C116" s="157" t="s">
        <v>36</v>
      </c>
      <c r="D116" s="400">
        <v>18</v>
      </c>
      <c r="E116" s="423">
        <f t="shared" si="10"/>
        <v>126</v>
      </c>
      <c r="F116" s="424">
        <v>45978</v>
      </c>
      <c r="G116" s="425">
        <f t="shared" ca="1" si="13"/>
        <v>330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9"/>
        <v>0</v>
      </c>
      <c r="Q116" s="434">
        <f t="shared" si="9"/>
        <v>0</v>
      </c>
      <c r="R116" s="434">
        <f t="shared" si="9"/>
        <v>63</v>
      </c>
      <c r="S116" s="434">
        <f t="shared" si="9"/>
        <v>0</v>
      </c>
      <c r="T116" s="434">
        <f t="shared" si="9"/>
        <v>63</v>
      </c>
      <c r="U116" s="435">
        <f t="shared" si="9"/>
        <v>0</v>
      </c>
      <c r="V116" s="436">
        <f t="shared" si="14"/>
        <v>126</v>
      </c>
      <c r="W116" s="437"/>
      <c r="X116" s="453">
        <f t="shared" si="11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2"/>
        <v>1</v>
      </c>
      <c r="B117" s="210" t="s">
        <v>230</v>
      </c>
      <c r="C117" s="157" t="s">
        <v>36</v>
      </c>
      <c r="D117" s="400">
        <v>10</v>
      </c>
      <c r="E117" s="423">
        <f t="shared" si="10"/>
        <v>70</v>
      </c>
      <c r="F117" s="424">
        <v>45972</v>
      </c>
      <c r="G117" s="425">
        <f t="shared" ca="1" si="13"/>
        <v>336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4"/>
        <v>70</v>
      </c>
      <c r="W117" s="437"/>
      <c r="X117" s="453">
        <f t="shared" si="11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2"/>
        <v>1</v>
      </c>
      <c r="B118" s="208" t="s">
        <v>231</v>
      </c>
      <c r="C118" s="157" t="s">
        <v>36</v>
      </c>
      <c r="D118" s="400">
        <v>26</v>
      </c>
      <c r="E118" s="423">
        <f t="shared" si="10"/>
        <v>182</v>
      </c>
      <c r="F118" s="424">
        <v>45981</v>
      </c>
      <c r="G118" s="425">
        <f t="shared" ca="1" si="13"/>
        <v>327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4"/>
        <v>182</v>
      </c>
      <c r="W118" s="437"/>
      <c r="X118" s="453">
        <f t="shared" si="11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2"/>
        <v>1</v>
      </c>
      <c r="B119" s="208" t="s">
        <v>332</v>
      </c>
      <c r="C119" s="157" t="s">
        <v>36</v>
      </c>
      <c r="D119" s="400">
        <v>8</v>
      </c>
      <c r="E119" s="423">
        <f t="shared" si="10"/>
        <v>56</v>
      </c>
      <c r="F119" s="424">
        <v>45978</v>
      </c>
      <c r="G119" s="425">
        <f t="shared" ca="1" si="13"/>
        <v>330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5"/>
        <v>0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56</v>
      </c>
      <c r="V119" s="436">
        <f t="shared" si="14"/>
        <v>56</v>
      </c>
      <c r="W119" s="437"/>
      <c r="X119" s="453">
        <f t="shared" si="11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2"/>
        <v>1</v>
      </c>
      <c r="B120" s="208" t="s">
        <v>236</v>
      </c>
      <c r="C120" s="157" t="s">
        <v>36</v>
      </c>
      <c r="D120" s="400">
        <v>24</v>
      </c>
      <c r="E120" s="423">
        <f t="shared" si="10"/>
        <v>168</v>
      </c>
      <c r="F120" s="424">
        <v>45978</v>
      </c>
      <c r="G120" s="425">
        <f t="shared" ca="1" si="13"/>
        <v>330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168</v>
      </c>
      <c r="U120" s="435">
        <f t="shared" si="15"/>
        <v>0</v>
      </c>
      <c r="V120" s="436">
        <f t="shared" si="14"/>
        <v>168</v>
      </c>
      <c r="W120" s="437"/>
      <c r="X120" s="453">
        <f t="shared" si="11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2"/>
        <v>1</v>
      </c>
      <c r="B121" s="208" t="s">
        <v>237</v>
      </c>
      <c r="C121" s="157" t="s">
        <v>36</v>
      </c>
      <c r="D121" s="400">
        <v>10</v>
      </c>
      <c r="E121" s="423">
        <f t="shared" si="10"/>
        <v>70</v>
      </c>
      <c r="F121" s="424">
        <v>45980</v>
      </c>
      <c r="G121" s="425">
        <f t="shared" ca="1" si="13"/>
        <v>328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4"/>
        <v>70</v>
      </c>
      <c r="W121" s="437"/>
      <c r="X121" s="453">
        <f t="shared" si="11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2"/>
        <v>1</v>
      </c>
      <c r="B122" s="208" t="s">
        <v>239</v>
      </c>
      <c r="C122" s="157" t="s">
        <v>36</v>
      </c>
      <c r="D122" s="400">
        <v>20</v>
      </c>
      <c r="E122" s="423">
        <f t="shared" si="10"/>
        <v>140</v>
      </c>
      <c r="F122" s="424">
        <v>45980</v>
      </c>
      <c r="G122" s="425">
        <f t="shared" ca="1" si="13"/>
        <v>328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140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4"/>
        <v>140</v>
      </c>
      <c r="W122" s="437"/>
      <c r="X122" s="453">
        <f t="shared" si="11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2"/>
        <v>1</v>
      </c>
      <c r="B123" s="207" t="s">
        <v>241</v>
      </c>
      <c r="C123" s="157" t="s">
        <v>36</v>
      </c>
      <c r="D123" s="400">
        <v>24</v>
      </c>
      <c r="E123" s="423">
        <f t="shared" si="10"/>
        <v>168</v>
      </c>
      <c r="F123" s="424">
        <v>45972</v>
      </c>
      <c r="G123" s="425">
        <f t="shared" ca="1" si="13"/>
        <v>336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4"/>
        <v>168</v>
      </c>
      <c r="W123" s="437"/>
      <c r="X123" s="453">
        <f t="shared" si="11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2"/>
        <v>1</v>
      </c>
      <c r="B124" s="207" t="s">
        <v>244</v>
      </c>
      <c r="C124" s="157" t="s">
        <v>36</v>
      </c>
      <c r="D124" s="400">
        <v>20</v>
      </c>
      <c r="E124" s="423">
        <f t="shared" si="10"/>
        <v>140</v>
      </c>
      <c r="F124" s="424">
        <v>45972</v>
      </c>
      <c r="G124" s="425">
        <f t="shared" ca="1" si="13"/>
        <v>336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4"/>
        <v>140</v>
      </c>
      <c r="W124" s="437"/>
      <c r="X124" s="453">
        <f t="shared" si="11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2"/>
        <v>1</v>
      </c>
      <c r="B125" s="207" t="s">
        <v>247</v>
      </c>
      <c r="C125" s="157" t="s">
        <v>36</v>
      </c>
      <c r="D125" s="400">
        <v>20</v>
      </c>
      <c r="E125" s="423">
        <f t="shared" si="10"/>
        <v>140</v>
      </c>
      <c r="F125" s="424">
        <v>45972</v>
      </c>
      <c r="G125" s="425">
        <f t="shared" ca="1" si="13"/>
        <v>336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4"/>
        <v>140</v>
      </c>
      <c r="W125" s="437"/>
      <c r="X125" s="453">
        <f t="shared" si="11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2"/>
        <v>1</v>
      </c>
      <c r="B126" s="208" t="s">
        <v>250</v>
      </c>
      <c r="C126" s="157" t="s">
        <v>36</v>
      </c>
      <c r="D126" s="400">
        <v>14</v>
      </c>
      <c r="E126" s="423">
        <f t="shared" si="10"/>
        <v>98</v>
      </c>
      <c r="F126" s="424">
        <v>45979</v>
      </c>
      <c r="G126" s="425">
        <f t="shared" ca="1" si="13"/>
        <v>329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4"/>
        <v>98</v>
      </c>
      <c r="W126" s="437"/>
      <c r="X126" s="453">
        <f t="shared" si="11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2"/>
        <v>1</v>
      </c>
      <c r="B127" s="156" t="s">
        <v>252</v>
      </c>
      <c r="C127" s="157" t="s">
        <v>36</v>
      </c>
      <c r="D127" s="400">
        <v>10</v>
      </c>
      <c r="E127" s="423">
        <f t="shared" si="10"/>
        <v>70</v>
      </c>
      <c r="F127" s="424">
        <v>45982</v>
      </c>
      <c r="G127" s="425">
        <f t="shared" ca="1" si="13"/>
        <v>326</v>
      </c>
      <c r="H127" s="426">
        <v>3</v>
      </c>
      <c r="I127" s="427" t="str">
        <f>VLOOKUP(H127,Secteurs!$A$2:$C$4,3)</f>
        <v>Armel SOKAMBA</v>
      </c>
      <c r="J127" s="464">
        <v>1</v>
      </c>
      <c r="K127" s="465"/>
      <c r="L127" s="465"/>
      <c r="M127" s="465"/>
      <c r="N127" s="465"/>
      <c r="O127" s="466"/>
      <c r="P127" s="433">
        <f t="shared" si="15"/>
        <v>70</v>
      </c>
      <c r="Q127" s="434">
        <f t="shared" si="15"/>
        <v>0</v>
      </c>
      <c r="R127" s="434">
        <f t="shared" si="15"/>
        <v>0</v>
      </c>
      <c r="S127" s="434">
        <f t="shared" si="15"/>
        <v>0</v>
      </c>
      <c r="T127" s="434">
        <f t="shared" si="15"/>
        <v>0</v>
      </c>
      <c r="U127" s="435">
        <f t="shared" si="15"/>
        <v>0</v>
      </c>
      <c r="V127" s="436">
        <f t="shared" si="14"/>
        <v>70</v>
      </c>
      <c r="W127" s="437"/>
      <c r="X127" s="453">
        <f t="shared" si="11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2"/>
        <v>0</v>
      </c>
      <c r="B128" s="156" t="s">
        <v>253</v>
      </c>
      <c r="C128" s="157" t="s">
        <v>36</v>
      </c>
      <c r="D128" s="400"/>
      <c r="E128" s="423">
        <f t="shared" si="10"/>
        <v>0</v>
      </c>
      <c r="F128" s="424"/>
      <c r="G128" s="425" t="str">
        <f t="shared" ca="1" si="13"/>
        <v>Sans objet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/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0</v>
      </c>
      <c r="V128" s="436">
        <f t="shared" si="14"/>
        <v>0</v>
      </c>
      <c r="W128" s="437"/>
      <c r="X128" s="453">
        <f t="shared" si="11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2"/>
        <v>0</v>
      </c>
      <c r="B129" s="156" t="s">
        <v>255</v>
      </c>
      <c r="C129" s="157" t="s">
        <v>36</v>
      </c>
      <c r="D129" s="400"/>
      <c r="E129" s="423">
        <f t="shared" si="10"/>
        <v>0</v>
      </c>
      <c r="F129" s="424"/>
      <c r="G129" s="425" t="str">
        <f t="shared" ca="1" si="13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4"/>
        <v>0</v>
      </c>
      <c r="W129" s="437"/>
      <c r="X129" s="453">
        <f t="shared" si="11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2"/>
        <v>1</v>
      </c>
      <c r="B130" s="156" t="s">
        <v>256</v>
      </c>
      <c r="C130" s="157" t="s">
        <v>36</v>
      </c>
      <c r="D130" s="400">
        <v>6</v>
      </c>
      <c r="E130" s="423">
        <f t="shared" si="10"/>
        <v>42</v>
      </c>
      <c r="F130" s="424">
        <v>45979</v>
      </c>
      <c r="G130" s="425">
        <f t="shared" ca="1" si="13"/>
        <v>329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4"/>
        <v>42</v>
      </c>
      <c r="W130" s="437"/>
      <c r="X130" s="453">
        <f t="shared" si="11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2"/>
        <v>1</v>
      </c>
      <c r="B131" s="156" t="s">
        <v>315</v>
      </c>
      <c r="C131" s="157" t="s">
        <v>36</v>
      </c>
      <c r="D131" s="400">
        <v>12</v>
      </c>
      <c r="E131" s="423">
        <f t="shared" si="10"/>
        <v>84</v>
      </c>
      <c r="F131" s="424">
        <v>45980</v>
      </c>
      <c r="G131" s="425">
        <f ca="1">+IF(A131=1,(+TODAY())-F131,"Sans objet")</f>
        <v>328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5"/>
        <v>0</v>
      </c>
      <c r="Q131" s="434">
        <f t="shared" si="15"/>
        <v>0</v>
      </c>
      <c r="R131" s="434">
        <f t="shared" si="15"/>
        <v>21</v>
      </c>
      <c r="S131" s="434">
        <f t="shared" si="15"/>
        <v>21</v>
      </c>
      <c r="T131" s="434">
        <f t="shared" si="15"/>
        <v>0</v>
      </c>
      <c r="U131" s="435">
        <f t="shared" si="15"/>
        <v>42</v>
      </c>
      <c r="V131" s="436">
        <f t="shared" si="14"/>
        <v>84</v>
      </c>
      <c r="W131" s="437"/>
      <c r="X131" s="453">
        <f t="shared" si="11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2"/>
        <v>1</v>
      </c>
      <c r="B132" s="156" t="s">
        <v>343</v>
      </c>
      <c r="C132" s="157" t="s">
        <v>36</v>
      </c>
      <c r="D132" s="400">
        <v>7</v>
      </c>
      <c r="E132" s="423">
        <f t="shared" si="10"/>
        <v>49</v>
      </c>
      <c r="F132" s="424">
        <v>45981</v>
      </c>
      <c r="G132" s="425">
        <f ca="1">+IF(A132=1,(+TODAY())-F132,"Sans objet")</f>
        <v>327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4"/>
        <v>49</v>
      </c>
      <c r="W132" s="437"/>
      <c r="X132" s="453">
        <f t="shared" si="11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2"/>
        <v>1</v>
      </c>
      <c r="B133" s="156" t="s">
        <v>261</v>
      </c>
      <c r="C133" s="157" t="s">
        <v>36</v>
      </c>
      <c r="D133" s="400">
        <v>4</v>
      </c>
      <c r="E133" s="423">
        <f t="shared" si="10"/>
        <v>28</v>
      </c>
      <c r="F133" s="440">
        <v>45980</v>
      </c>
      <c r="G133" s="425">
        <f t="shared" ca="1" si="13"/>
        <v>328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4"/>
        <v>28</v>
      </c>
      <c r="W133" s="437"/>
      <c r="X133" s="453">
        <f t="shared" si="11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2"/>
        <v>1</v>
      </c>
      <c r="B134" s="156" t="s">
        <v>263</v>
      </c>
      <c r="C134" s="157" t="s">
        <v>36</v>
      </c>
      <c r="D134" s="400">
        <v>12</v>
      </c>
      <c r="E134" s="423">
        <f t="shared" si="10"/>
        <v>84</v>
      </c>
      <c r="F134" s="424">
        <v>45981</v>
      </c>
      <c r="G134" s="425">
        <f t="shared" ca="1" si="13"/>
        <v>327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4"/>
        <v>84</v>
      </c>
      <c r="W134" s="437"/>
      <c r="X134" s="453">
        <f t="shared" si="11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2"/>
        <v>1</v>
      </c>
      <c r="B135" s="156" t="s">
        <v>316</v>
      </c>
      <c r="C135" s="157" t="s">
        <v>36</v>
      </c>
      <c r="D135" s="400">
        <v>18</v>
      </c>
      <c r="E135" s="423">
        <f t="shared" si="10"/>
        <v>126</v>
      </c>
      <c r="F135" s="424">
        <v>45980</v>
      </c>
      <c r="G135" s="425">
        <f t="shared" ca="1" si="13"/>
        <v>328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4"/>
        <v>126</v>
      </c>
      <c r="W135" s="437"/>
      <c r="X135" s="453">
        <f t="shared" si="11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2"/>
        <v>1</v>
      </c>
      <c r="B136" s="445" t="s">
        <v>317</v>
      </c>
      <c r="C136" s="157" t="s">
        <v>36</v>
      </c>
      <c r="D136" s="400">
        <v>20</v>
      </c>
      <c r="E136" s="423">
        <f t="shared" si="10"/>
        <v>140</v>
      </c>
      <c r="F136" s="424">
        <v>45982</v>
      </c>
      <c r="G136" s="425">
        <f t="shared" ca="1" si="13"/>
        <v>326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4"/>
        <v>140</v>
      </c>
      <c r="W136" s="437"/>
      <c r="X136" s="453">
        <f t="shared" si="11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2"/>
        <v>1</v>
      </c>
      <c r="B137" s="445" t="s">
        <v>318</v>
      </c>
      <c r="C137" s="157" t="s">
        <v>36</v>
      </c>
      <c r="D137" s="400">
        <v>6</v>
      </c>
      <c r="E137" s="423">
        <f t="shared" si="10"/>
        <v>42</v>
      </c>
      <c r="F137" s="424">
        <v>45974</v>
      </c>
      <c r="G137" s="425">
        <f t="shared" ca="1" si="13"/>
        <v>334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4"/>
        <v>42</v>
      </c>
      <c r="W137" s="437"/>
      <c r="X137" s="453">
        <f t="shared" si="11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2"/>
        <v>0</v>
      </c>
      <c r="B138" s="445"/>
      <c r="C138" s="442"/>
      <c r="D138" s="446"/>
      <c r="E138" s="423">
        <f t="shared" si="10"/>
        <v>0</v>
      </c>
      <c r="F138" s="424"/>
      <c r="G138" s="425" t="str">
        <f t="shared" ca="1" si="13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6">+$E138*J138</f>
        <v>0</v>
      </c>
      <c r="Q138" s="450">
        <f t="shared" si="16"/>
        <v>0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1">
        <f t="shared" si="16"/>
        <v>0</v>
      </c>
      <c r="V138" s="436">
        <f t="shared" si="14"/>
        <v>0</v>
      </c>
      <c r="W138" s="437"/>
      <c r="X138" s="453">
        <f t="shared" si="11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2"/>
        <v>0</v>
      </c>
      <c r="B139" s="445"/>
      <c r="C139" s="442"/>
      <c r="D139" s="446"/>
      <c r="E139" s="423">
        <f t="shared" si="10"/>
        <v>0</v>
      </c>
      <c r="F139" s="424"/>
      <c r="G139" s="425" t="str">
        <f t="shared" ca="1" si="13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6"/>
        <v>0</v>
      </c>
      <c r="R139" s="450"/>
      <c r="S139" s="450">
        <f t="shared" si="16"/>
        <v>0</v>
      </c>
      <c r="T139" s="450">
        <f t="shared" si="16"/>
        <v>0</v>
      </c>
      <c r="U139" s="451">
        <f t="shared" si="16"/>
        <v>0</v>
      </c>
      <c r="V139" s="436">
        <f t="shared" si="14"/>
        <v>0</v>
      </c>
      <c r="W139" s="437"/>
      <c r="X139" s="453">
        <f t="shared" si="11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134</v>
      </c>
      <c r="B141" s="341"/>
      <c r="C141" s="404"/>
      <c r="D141" s="342">
        <f>SUBTOTAL(9,D2:D140)</f>
        <v>2940</v>
      </c>
      <c r="E141" s="456">
        <f>SUBTOTAL(9,E2:E140)</f>
        <v>20324</v>
      </c>
      <c r="F141" s="343"/>
      <c r="G141" s="344">
        <f ca="1">(SUBTOTAL(9,G2:G140))/A141</f>
        <v>327.47014925373134</v>
      </c>
      <c r="H141" s="345"/>
      <c r="I141" s="345"/>
      <c r="J141" s="346">
        <f>(SUBTOTAL(9,J2:J140))/O$151</f>
        <v>0.59090909090909094</v>
      </c>
      <c r="K141" s="347">
        <f>(SUBTOTAL(9,K2:K140))/P$151</f>
        <v>0.54761904761904767</v>
      </c>
      <c r="L141" s="347">
        <f>(SUBTOTAL(9,L2:L140))/R$151</f>
        <v>0.47794117647058826</v>
      </c>
      <c r="M141" s="347">
        <f>(SUBTOTAL(9,M2:M140))/S$151</f>
        <v>0.44230769230769229</v>
      </c>
      <c r="N141" s="347">
        <f>(SUBTOTAL(9,N2:N140))/T$151</f>
        <v>0.53</v>
      </c>
      <c r="O141" s="348">
        <f>(SUBTOTAL(9,O2:O140))/U$151</f>
        <v>0.51271186440677963</v>
      </c>
      <c r="P141" s="457">
        <f t="shared" ref="P141:V141" si="17">SUBTOTAL(9,P2:P140)</f>
        <v>7229</v>
      </c>
      <c r="Q141" s="457">
        <f t="shared" si="17"/>
        <v>1473.5</v>
      </c>
      <c r="R141" s="457">
        <f t="shared" si="17"/>
        <v>2222.5</v>
      </c>
      <c r="S141" s="457">
        <f t="shared" si="17"/>
        <v>2742</v>
      </c>
      <c r="T141" s="457">
        <f t="shared" si="17"/>
        <v>2114</v>
      </c>
      <c r="U141" s="457">
        <f t="shared" si="17"/>
        <v>4543</v>
      </c>
      <c r="V141" s="457">
        <f t="shared" si="17"/>
        <v>20324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0.35568785672111791</v>
      </c>
      <c r="Q142" s="460">
        <f>Q141/E141</f>
        <v>7.250049202912813E-2</v>
      </c>
      <c r="R142" s="460">
        <f>R141/E141</f>
        <v>0.10935347372564456</v>
      </c>
      <c r="S142" s="460">
        <f>S141/E141</f>
        <v>0.13491438693170635</v>
      </c>
      <c r="T142" s="460">
        <f>T141/E141</f>
        <v>0.10401495768549499</v>
      </c>
      <c r="U142" s="460">
        <f>U141/E141</f>
        <v>0.22352883290690809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7229</v>
      </c>
      <c r="C145" s="407"/>
      <c r="D145" s="361">
        <f>B145/$E$141</f>
        <v>0.35568785672111791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8">+SUMIF(J$2:J$140,$N145,$A$2:$A$140)</f>
        <v>0</v>
      </c>
      <c r="P145" s="364">
        <f t="shared" si="18"/>
        <v>4</v>
      </c>
      <c r="Q145" s="365">
        <f>+O145+P145</f>
        <v>4</v>
      </c>
      <c r="R145" s="365">
        <f t="shared" ref="R145:U148" si="19">+SUMIF(L$2:L$140,$N145,$A$2:$A$140)</f>
        <v>11</v>
      </c>
      <c r="S145" s="365">
        <f t="shared" si="19"/>
        <v>11</v>
      </c>
      <c r="T145" s="365">
        <f t="shared" si="19"/>
        <v>7</v>
      </c>
      <c r="U145" s="365">
        <f t="shared" si="19"/>
        <v>9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1473.5</v>
      </c>
      <c r="C146" s="408"/>
      <c r="D146" s="370">
        <f t="shared" ref="D146" si="20">B146/$E$141</f>
        <v>7.250049202912813E-2</v>
      </c>
      <c r="E146" s="107"/>
      <c r="F146" s="107"/>
      <c r="G146" s="107"/>
      <c r="H146" s="107"/>
      <c r="I146" s="107"/>
      <c r="N146" s="362">
        <v>0.5</v>
      </c>
      <c r="O146" s="363">
        <f t="shared" si="18"/>
        <v>61</v>
      </c>
      <c r="P146" s="364">
        <f t="shared" si="18"/>
        <v>13</v>
      </c>
      <c r="Q146" s="365">
        <f t="shared" ref="Q146:Q148" si="21">+O146+P146</f>
        <v>74</v>
      </c>
      <c r="R146" s="365">
        <f t="shared" si="19"/>
        <v>19</v>
      </c>
      <c r="S146" s="365">
        <f t="shared" si="19"/>
        <v>27</v>
      </c>
      <c r="T146" s="365">
        <f t="shared" si="19"/>
        <v>13</v>
      </c>
      <c r="U146" s="365">
        <f t="shared" si="19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8702.5</v>
      </c>
      <c r="C147" s="409"/>
      <c r="D147" s="373">
        <f>B147/$E$141</f>
        <v>0.42818834875024603</v>
      </c>
      <c r="E147" s="374">
        <f>+D147-Q152</f>
        <v>2.8152144218878128E-3</v>
      </c>
      <c r="F147" s="374"/>
      <c r="G147" s="374"/>
      <c r="H147" s="375"/>
      <c r="I147" s="375"/>
      <c r="N147" s="362">
        <v>0.75</v>
      </c>
      <c r="O147" s="363">
        <f t="shared" si="18"/>
        <v>4</v>
      </c>
      <c r="P147" s="364">
        <f t="shared" si="18"/>
        <v>0</v>
      </c>
      <c r="Q147" s="365">
        <f t="shared" si="21"/>
        <v>4</v>
      </c>
      <c r="R147" s="365">
        <f t="shared" si="19"/>
        <v>0</v>
      </c>
      <c r="S147" s="365">
        <f t="shared" si="19"/>
        <v>0</v>
      </c>
      <c r="T147" s="365">
        <f t="shared" si="19"/>
        <v>0</v>
      </c>
      <c r="U147" s="365">
        <f t="shared" si="19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2222.5</v>
      </c>
      <c r="C148" s="409"/>
      <c r="D148" s="373">
        <f>B148/$E$141</f>
        <v>0.10935347372564456</v>
      </c>
      <c r="E148" s="374">
        <f>+D148-R152</f>
        <v>-1.1915182990773349E-2</v>
      </c>
      <c r="F148" s="374"/>
      <c r="G148" s="374"/>
      <c r="H148" s="375"/>
      <c r="I148" s="375"/>
      <c r="N148" s="362">
        <v>1</v>
      </c>
      <c r="O148" s="363">
        <f t="shared" si="18"/>
        <v>12</v>
      </c>
      <c r="P148" s="364">
        <f t="shared" si="18"/>
        <v>4</v>
      </c>
      <c r="Q148" s="365">
        <f t="shared" si="21"/>
        <v>16</v>
      </c>
      <c r="R148" s="365">
        <f t="shared" si="19"/>
        <v>4</v>
      </c>
      <c r="S148" s="365">
        <f t="shared" si="19"/>
        <v>1</v>
      </c>
      <c r="T148" s="365">
        <f t="shared" si="19"/>
        <v>5</v>
      </c>
      <c r="U148" s="365">
        <f t="shared" si="19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2742</v>
      </c>
      <c r="C149" s="409"/>
      <c r="D149" s="373">
        <f>B149/$E$141</f>
        <v>0.13491438693170635</v>
      </c>
      <c r="E149" s="374">
        <f>+D149-S152</f>
        <v>6.1830436481242479E-3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0.59090909090909094</v>
      </c>
      <c r="P149" s="378">
        <f t="shared" ref="P149:S149" si="22">+SUMPRODUCT($N$145:$N$148,P145:P148)/P151</f>
        <v>0.54761904761904767</v>
      </c>
      <c r="Q149" s="379">
        <f t="shared" si="22"/>
        <v>0.58163265306122447</v>
      </c>
      <c r="R149" s="379">
        <f>+SUMPRODUCT($N$145:$N$148,R145:R148)/R151</f>
        <v>0.47794117647058826</v>
      </c>
      <c r="S149" s="379">
        <f t="shared" si="22"/>
        <v>0.44230769230769229</v>
      </c>
      <c r="T149" s="379">
        <f>+SUMPRODUCT($N$145:$N$148,T145:T148)/T151</f>
        <v>0.53</v>
      </c>
      <c r="U149" s="379">
        <f>+SUMPRODUCT($N$145:$N$148,U145:U148)/U151</f>
        <v>0.51271186440677963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2114</v>
      </c>
      <c r="C150" s="410"/>
      <c r="D150" s="373">
        <f>B150/$E$141</f>
        <v>0.10401495768549499</v>
      </c>
      <c r="E150" s="374">
        <f>+D150-T152</f>
        <v>5.1343606705696182E-3</v>
      </c>
      <c r="F150" s="374"/>
      <c r="G150" s="374"/>
      <c r="H150" s="375"/>
      <c r="I150" s="375"/>
      <c r="N150" s="376"/>
      <c r="O150" s="382">
        <f>+J141</f>
        <v>0.59090909090909094</v>
      </c>
      <c r="P150" s="383">
        <f>+K141</f>
        <v>0.54761904761904767</v>
      </c>
      <c r="Q150" s="384">
        <f>+(O150*O151+P150*P151)/Q151</f>
        <v>0.58163265306122447</v>
      </c>
      <c r="R150" s="384">
        <f>+L141</f>
        <v>0.47794117647058826</v>
      </c>
      <c r="S150" s="384">
        <f>+M141</f>
        <v>0.44230769230769229</v>
      </c>
      <c r="T150" s="384">
        <f>+N141</f>
        <v>0.53</v>
      </c>
      <c r="U150" s="384">
        <f>+O141</f>
        <v>0.51271186440677963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4543</v>
      </c>
      <c r="C151" s="410"/>
      <c r="D151" s="373">
        <f>B151/$E$141</f>
        <v>0.22352883290690809</v>
      </c>
      <c r="E151" s="374">
        <f>+D151-U152</f>
        <v>-2.2174357498083164E-3</v>
      </c>
      <c r="F151" s="374"/>
      <c r="G151" s="374"/>
      <c r="H151" s="375"/>
      <c r="I151" s="375"/>
      <c r="M151" s="385">
        <f>+A141</f>
        <v>134</v>
      </c>
      <c r="N151" s="386" t="s">
        <v>272</v>
      </c>
      <c r="O151" s="387">
        <f>SUM(O145:O148)</f>
        <v>77</v>
      </c>
      <c r="P151" s="387">
        <f>SUM(P145:P148)</f>
        <v>21</v>
      </c>
      <c r="Q151" s="388">
        <f>SUM(Q145:Q148)</f>
        <v>98</v>
      </c>
      <c r="R151" s="387">
        <f>SUM(R145:R148)</f>
        <v>34</v>
      </c>
      <c r="S151" s="387">
        <f t="shared" ref="S151" si="23">SUM(S145:S148)</f>
        <v>39</v>
      </c>
      <c r="T151" s="387">
        <f>SUM(T145:T148)</f>
        <v>25</v>
      </c>
      <c r="U151" s="387">
        <f>SUM(U145:U148)</f>
        <v>59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20324</v>
      </c>
      <c r="C152" s="411"/>
      <c r="D152" s="392">
        <f>SUM(D147:D151)</f>
        <v>0.99999999999999989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0.33955223880597013</v>
      </c>
      <c r="P152" s="396">
        <f t="shared" ref="P152:U152" si="24">+(P150*P151)/$M$151</f>
        <v>8.5820895522388072E-2</v>
      </c>
      <c r="Q152" s="373">
        <f>+P152+O152</f>
        <v>0.42537313432835822</v>
      </c>
      <c r="R152" s="373">
        <f t="shared" si="24"/>
        <v>0.12126865671641791</v>
      </c>
      <c r="S152" s="373">
        <f t="shared" si="24"/>
        <v>0.1287313432835821</v>
      </c>
      <c r="T152" s="373">
        <f t="shared" si="24"/>
        <v>9.8880597014925367E-2</v>
      </c>
      <c r="U152" s="373">
        <f t="shared" si="24"/>
        <v>0.2257462686567164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35" priority="4" operator="lessThan">
      <formula>7</formula>
    </cfRule>
    <cfRule type="cellIs" dxfId="34" priority="5" operator="between">
      <formula>14</formula>
      <formula>7</formula>
    </cfRule>
    <cfRule type="cellIs" dxfId="33" priority="6" operator="greaterThan">
      <formula>14</formula>
    </cfRule>
  </conditionalFormatting>
  <conditionalFormatting sqref="G141">
    <cfRule type="cellIs" dxfId="32" priority="1" operator="lessThan">
      <formula>7</formula>
    </cfRule>
    <cfRule type="cellIs" dxfId="31" priority="2" operator="between">
      <formula>14</formula>
      <formula>7</formula>
    </cfRule>
    <cfRule type="cellIs" dxfId="30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917A-A47E-48A5-992A-01C81C1E1806}">
  <dimension ref="A1:AH156"/>
  <sheetViews>
    <sheetView zoomScaleNormal="100" workbookViewId="0">
      <pane xSplit="5" ySplit="1" topLeftCell="F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328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330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45986</v>
      </c>
      <c r="G4" s="425">
        <f t="shared" ca="1" si="4"/>
        <v>322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327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/>
      <c r="O5" s="466">
        <v>0.5</v>
      </c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98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>
        <v>0.33</v>
      </c>
      <c r="AB5" s="310">
        <v>0.1</v>
      </c>
      <c r="AC5" s="311">
        <f>SUM(AA5:AB5)</f>
        <v>0.43000000000000005</v>
      </c>
      <c r="AD5" s="312">
        <v>9.2999999999999999E-2</v>
      </c>
      <c r="AE5" s="312">
        <v>0.13900000000000001</v>
      </c>
      <c r="AF5" s="312">
        <v>0.109</v>
      </c>
      <c r="AG5" s="312">
        <v>0.23100000000000001</v>
      </c>
      <c r="AH5" s="313">
        <f>SUM(AC5:AG5)</f>
        <v>1.002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45985</v>
      </c>
      <c r="G6" s="425">
        <f t="shared" ca="1" si="4"/>
        <v>323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330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45985</v>
      </c>
      <c r="G8" s="425">
        <f t="shared" ca="1" si="4"/>
        <v>323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326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45987</v>
      </c>
      <c r="G10" s="425">
        <f t="shared" ca="1" si="4"/>
        <v>321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326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326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330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5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329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329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329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45986</v>
      </c>
      <c r="G17" s="425">
        <f t="shared" ca="1" si="4"/>
        <v>322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/>
      <c r="N17" s="465">
        <v>0.5</v>
      </c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0</v>
      </c>
      <c r="T17" s="434">
        <f t="shared" si="1"/>
        <v>98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330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329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45987</v>
      </c>
      <c r="G20" s="425">
        <f t="shared" ca="1" si="4"/>
        <v>321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329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5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45985</v>
      </c>
      <c r="G22" s="425">
        <f t="shared" ca="1" si="4"/>
        <v>323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45985</v>
      </c>
      <c r="G23" s="425">
        <f t="shared" ca="1" si="4"/>
        <v>323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326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334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45985</v>
      </c>
      <c r="G28" s="425">
        <f t="shared" ca="1" si="4"/>
        <v>323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45985</v>
      </c>
      <c r="G29" s="425">
        <f t="shared" ca="1" si="4"/>
        <v>323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45985</v>
      </c>
      <c r="G30" s="425">
        <f t="shared" ca="1" si="4"/>
        <v>323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328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330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329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/>
      <c r="M33" s="465">
        <v>0.5</v>
      </c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326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326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329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326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326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326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326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330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45987</v>
      </c>
      <c r="G43" s="425">
        <f t="shared" ca="1" si="4"/>
        <v>321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45987</v>
      </c>
      <c r="G44" s="425">
        <f t="shared" ca="1" si="4"/>
        <v>321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5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45987</v>
      </c>
      <c r="G45" s="425">
        <f t="shared" ca="1" si="4"/>
        <v>321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45987</v>
      </c>
      <c r="G46" s="425">
        <f t="shared" ca="1" si="4"/>
        <v>321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45986</v>
      </c>
      <c r="G47" s="425">
        <f t="shared" ca="1" si="4"/>
        <v>322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45987</v>
      </c>
      <c r="G48" s="425">
        <f t="shared" ca="1" si="4"/>
        <v>321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45986</v>
      </c>
      <c r="G49" s="425">
        <f t="shared" ca="1" si="4"/>
        <v>322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45987</v>
      </c>
      <c r="G50" s="425">
        <f t="shared" ca="1" si="4"/>
        <v>321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45985</v>
      </c>
      <c r="G51" s="425">
        <f t="shared" ca="1" si="4"/>
        <v>323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45985</v>
      </c>
      <c r="G52" s="425">
        <f t="shared" ca="1" si="4"/>
        <v>323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332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45986</v>
      </c>
      <c r="G54" s="425">
        <f t="shared" ca="1" si="4"/>
        <v>322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328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45986</v>
      </c>
      <c r="G56" s="425">
        <f t="shared" ca="1" si="4"/>
        <v>322</v>
      </c>
      <c r="H56" s="426">
        <v>1</v>
      </c>
      <c r="I56" s="427" t="str">
        <f>VLOOKUP(H56,Secteurs!$A$2:$C$4,3)</f>
        <v>Alexis MABOUNDA</v>
      </c>
      <c r="J56" s="464"/>
      <c r="K56" s="465"/>
      <c r="L56" s="465">
        <v>0.25</v>
      </c>
      <c r="M56" s="465">
        <v>0.25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84</v>
      </c>
      <c r="S56" s="434">
        <f t="shared" si="5"/>
        <v>84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45987</v>
      </c>
      <c r="G57" s="425">
        <f t="shared" ca="1" si="4"/>
        <v>321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0.25</v>
      </c>
      <c r="N57" s="465"/>
      <c r="O57" s="466">
        <v>0.25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49</v>
      </c>
      <c r="T57" s="434">
        <f t="shared" si="5"/>
        <v>0</v>
      </c>
      <c r="U57" s="435">
        <f t="shared" si="5"/>
        <v>49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330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330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330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330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330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330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45985</v>
      </c>
      <c r="G64" s="425">
        <f t="shared" ca="1" si="4"/>
        <v>323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45986</v>
      </c>
      <c r="G65" s="425">
        <f t="shared" ca="1" si="4"/>
        <v>322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91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330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45986</v>
      </c>
      <c r="G67" s="425">
        <f t="shared" ca="1" si="4"/>
        <v>322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45986</v>
      </c>
      <c r="G68" s="425">
        <f t="shared" ca="1" si="4"/>
        <v>322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45987</v>
      </c>
      <c r="G69" s="425">
        <f t="shared" ca="1" si="4"/>
        <v>321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45986</v>
      </c>
      <c r="G70" s="425">
        <f t="shared" ca="1" si="4"/>
        <v>322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45987</v>
      </c>
      <c r="G71" s="425">
        <f t="shared" ca="1" si="4"/>
        <v>321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326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45985</v>
      </c>
      <c r="G73" s="425">
        <f t="shared" ca="1" si="4"/>
        <v>323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20</v>
      </c>
      <c r="E74" s="423">
        <f t="shared" si="0"/>
        <v>140</v>
      </c>
      <c r="F74" s="424">
        <v>45986</v>
      </c>
      <c r="G74" s="425">
        <f t="shared" ca="1" si="4"/>
        <v>322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70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70</v>
      </c>
      <c r="U74" s="435">
        <f t="shared" si="7"/>
        <v>0</v>
      </c>
      <c r="V74" s="436">
        <f t="shared" si="6"/>
        <v>140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45987</v>
      </c>
      <c r="G75" s="425">
        <f t="shared" ca="1" si="4"/>
        <v>321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45987</v>
      </c>
      <c r="G76" s="425">
        <f t="shared" ca="1" si="4"/>
        <v>321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7"/>
        <v>0</v>
      </c>
      <c r="Q76" s="434">
        <f t="shared" si="7"/>
        <v>98</v>
      </c>
      <c r="R76" s="434">
        <f t="shared" si="7"/>
        <v>0</v>
      </c>
      <c r="S76" s="434">
        <f t="shared" si="7"/>
        <v>0</v>
      </c>
      <c r="T76" s="434">
        <f t="shared" si="7"/>
        <v>49</v>
      </c>
      <c r="U76" s="435">
        <f t="shared" si="7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45987</v>
      </c>
      <c r="G77" s="425">
        <f t="shared" ca="1" si="4"/>
        <v>321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49</v>
      </c>
      <c r="T77" s="434">
        <f t="shared" si="7"/>
        <v>0</v>
      </c>
      <c r="U77" s="435">
        <f t="shared" si="7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45987</v>
      </c>
      <c r="G78" s="425">
        <f t="shared" ca="1" si="4"/>
        <v>321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7"/>
        <v>70</v>
      </c>
      <c r="Q78" s="434">
        <f t="shared" si="7"/>
        <v>0</v>
      </c>
      <c r="R78" s="434">
        <f t="shared" si="7"/>
        <v>0</v>
      </c>
      <c r="S78" s="434">
        <f t="shared" si="7"/>
        <v>70</v>
      </c>
      <c r="T78" s="434">
        <f t="shared" si="7"/>
        <v>0</v>
      </c>
      <c r="U78" s="435">
        <f t="shared" si="7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332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328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7"/>
        <v>210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45985</v>
      </c>
      <c r="G81" s="425">
        <f t="shared" ca="1" si="4"/>
        <v>323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45985</v>
      </c>
      <c r="G82" s="425">
        <f t="shared" ca="1" si="4"/>
        <v>323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330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7"/>
        <v>77</v>
      </c>
      <c r="Q83" s="434">
        <f t="shared" si="7"/>
        <v>0</v>
      </c>
      <c r="R83" s="434">
        <f t="shared" si="7"/>
        <v>0</v>
      </c>
      <c r="S83" s="434">
        <f t="shared" si="7"/>
        <v>0</v>
      </c>
      <c r="T83" s="434">
        <f t="shared" si="7"/>
        <v>0</v>
      </c>
      <c r="U83" s="435">
        <f t="shared" si="7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45982</v>
      </c>
      <c r="G84" s="425">
        <f t="shared" ca="1" si="4"/>
        <v>326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45986</v>
      </c>
      <c r="G85" s="425">
        <f t="shared" ref="G85:G139" ca="1" si="11">+IF(A85=1,(+TODAY())-F85,"Sans objet")</f>
        <v>322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45980</v>
      </c>
      <c r="G86" s="425">
        <f t="shared" ca="1" si="11"/>
        <v>328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45980</v>
      </c>
      <c r="G87" s="425">
        <f t="shared" ca="1" si="11"/>
        <v>328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7"/>
        <v>0</v>
      </c>
      <c r="Q87" s="434">
        <f t="shared" si="7"/>
        <v>0</v>
      </c>
      <c r="R87" s="434">
        <f t="shared" si="7"/>
        <v>0</v>
      </c>
      <c r="S87" s="434">
        <f t="shared" si="7"/>
        <v>84</v>
      </c>
      <c r="T87" s="434">
        <f t="shared" si="7"/>
        <v>0</v>
      </c>
      <c r="U87" s="435">
        <f t="shared" si="7"/>
        <v>84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45980</v>
      </c>
      <c r="G88" s="425">
        <f t="shared" ca="1" si="11"/>
        <v>328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45980</v>
      </c>
      <c r="G89" s="425">
        <f t="shared" ca="1" si="11"/>
        <v>328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0</v>
      </c>
      <c r="S89" s="434">
        <f t="shared" si="7"/>
        <v>38.5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24</v>
      </c>
      <c r="E90" s="423">
        <f t="shared" si="8"/>
        <v>168</v>
      </c>
      <c r="F90" s="424">
        <v>45979</v>
      </c>
      <c r="G90" s="425">
        <f t="shared" ca="1" si="11"/>
        <v>329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7"/>
        <v>0</v>
      </c>
      <c r="Q90" s="434">
        <f t="shared" si="7"/>
        <v>84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168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45980</v>
      </c>
      <c r="G91" s="425">
        <f t="shared" ca="1" si="11"/>
        <v>328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7"/>
        <v>0</v>
      </c>
      <c r="Q91" s="434">
        <f t="shared" si="7"/>
        <v>0</v>
      </c>
      <c r="R91" s="434">
        <f t="shared" si="7"/>
        <v>0</v>
      </c>
      <c r="S91" s="434">
        <f t="shared" si="7"/>
        <v>98</v>
      </c>
      <c r="T91" s="434">
        <f t="shared" si="7"/>
        <v>0</v>
      </c>
      <c r="U91" s="435">
        <f t="shared" si="7"/>
        <v>98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28</v>
      </c>
      <c r="E92" s="423">
        <f t="shared" si="8"/>
        <v>196</v>
      </c>
      <c r="F92" s="424">
        <v>45986</v>
      </c>
      <c r="G92" s="425">
        <f t="shared" ca="1" si="11"/>
        <v>322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7"/>
        <v>0</v>
      </c>
      <c r="Q92" s="434">
        <f t="shared" si="7"/>
        <v>98</v>
      </c>
      <c r="R92" s="434">
        <f t="shared" si="7"/>
        <v>0</v>
      </c>
      <c r="S92" s="434">
        <f t="shared" si="7"/>
        <v>49</v>
      </c>
      <c r="T92" s="434">
        <f t="shared" si="7"/>
        <v>0</v>
      </c>
      <c r="U92" s="435">
        <f t="shared" si="7"/>
        <v>49</v>
      </c>
      <c r="V92" s="436">
        <f t="shared" si="12"/>
        <v>196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340</v>
      </c>
      <c r="C93" s="157" t="s">
        <v>116</v>
      </c>
      <c r="D93" s="400">
        <v>18</v>
      </c>
      <c r="E93" s="423">
        <f t="shared" si="8"/>
        <v>126</v>
      </c>
      <c r="F93" s="424">
        <v>45981</v>
      </c>
      <c r="G93" s="425">
        <f t="shared" ca="1" si="11"/>
        <v>327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45985</v>
      </c>
      <c r="G94" s="425">
        <f t="shared" ca="1" si="11"/>
        <v>323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45987</v>
      </c>
      <c r="G95" s="425">
        <f t="shared" ca="1" si="11"/>
        <v>321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7"/>
        <v>0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84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45982</v>
      </c>
      <c r="G97" s="425">
        <f t="shared" ca="1" si="11"/>
        <v>326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341</v>
      </c>
      <c r="C98" s="157" t="s">
        <v>116</v>
      </c>
      <c r="D98" s="400">
        <v>14</v>
      </c>
      <c r="E98" s="423">
        <f t="shared" si="8"/>
        <v>98</v>
      </c>
      <c r="F98" s="424">
        <v>45987</v>
      </c>
      <c r="G98" s="425">
        <f t="shared" ca="1" si="11"/>
        <v>321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7"/>
        <v>98</v>
      </c>
      <c r="Q98" s="434">
        <f t="shared" si="7"/>
        <v>0</v>
      </c>
      <c r="R98" s="434">
        <f t="shared" si="7"/>
        <v>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98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45981</v>
      </c>
      <c r="G99" s="425">
        <f t="shared" ca="1" si="11"/>
        <v>327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20</v>
      </c>
      <c r="E100" s="423">
        <f t="shared" si="8"/>
        <v>140</v>
      </c>
      <c r="F100" s="424">
        <v>45987</v>
      </c>
      <c r="G100" s="425">
        <f t="shared" ca="1" si="11"/>
        <v>321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7"/>
        <v>0</v>
      </c>
      <c r="Q100" s="434">
        <f t="shared" si="7"/>
        <v>70</v>
      </c>
      <c r="R100" s="434">
        <f t="shared" si="7"/>
        <v>0</v>
      </c>
      <c r="S100" s="434">
        <f t="shared" si="7"/>
        <v>70</v>
      </c>
      <c r="T100" s="434">
        <f t="shared" si="7"/>
        <v>0</v>
      </c>
      <c r="U100" s="435">
        <f t="shared" si="7"/>
        <v>0</v>
      </c>
      <c r="V100" s="436">
        <f t="shared" si="12"/>
        <v>140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45982</v>
      </c>
      <c r="G101" s="425">
        <f t="shared" ca="1" si="11"/>
        <v>326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7"/>
        <v>0</v>
      </c>
      <c r="Q101" s="434">
        <f t="shared" si="7"/>
        <v>0</v>
      </c>
      <c r="R101" s="434">
        <f t="shared" si="7"/>
        <v>0</v>
      </c>
      <c r="S101" s="434">
        <f t="shared" si="7"/>
        <v>0</v>
      </c>
      <c r="T101" s="434">
        <f t="shared" si="7"/>
        <v>0</v>
      </c>
      <c r="U101" s="435">
        <f t="shared" si="7"/>
        <v>140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45987</v>
      </c>
      <c r="G102" s="425">
        <f t="shared" ca="1" si="11"/>
        <v>321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7"/>
        <v>0</v>
      </c>
      <c r="Q102" s="434">
        <f t="shared" si="7"/>
        <v>126</v>
      </c>
      <c r="R102" s="434">
        <f t="shared" si="7"/>
        <v>0</v>
      </c>
      <c r="S102" s="434">
        <f t="shared" si="7"/>
        <v>0</v>
      </c>
      <c r="T102" s="434">
        <f t="shared" si="7"/>
        <v>126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45987</v>
      </c>
      <c r="G103" s="425">
        <f t="shared" ca="1" si="11"/>
        <v>321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>
        <v>45979</v>
      </c>
      <c r="G104" s="425">
        <f t="shared" ca="1" si="11"/>
        <v>329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45985</v>
      </c>
      <c r="G105" s="425">
        <f t="shared" ca="1" si="11"/>
        <v>323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7"/>
        <v>0</v>
      </c>
      <c r="Q105" s="434">
        <f t="shared" si="7"/>
        <v>84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0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45979</v>
      </c>
      <c r="G106" s="425">
        <f t="shared" ca="1" si="11"/>
        <v>329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45978</v>
      </c>
      <c r="G107" s="425">
        <f t="shared" ca="1" si="11"/>
        <v>330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>
        <v>45981</v>
      </c>
      <c r="G108" s="425">
        <f t="shared" ca="1" si="11"/>
        <v>327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7"/>
        <v>0</v>
      </c>
      <c r="Q108" s="434">
        <f t="shared" si="7"/>
        <v>70</v>
      </c>
      <c r="R108" s="434">
        <f t="shared" si="7"/>
        <v>0</v>
      </c>
      <c r="S108" s="434">
        <f t="shared" si="7"/>
        <v>70</v>
      </c>
      <c r="T108" s="434">
        <f t="shared" si="7"/>
        <v>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45981</v>
      </c>
      <c r="G109" s="425">
        <f t="shared" ca="1" si="11"/>
        <v>327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16</v>
      </c>
      <c r="E110" s="423">
        <f t="shared" si="8"/>
        <v>112</v>
      </c>
      <c r="F110" s="424">
        <v>45978</v>
      </c>
      <c r="G110" s="425">
        <f t="shared" ca="1" si="11"/>
        <v>330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7"/>
        <v>0</v>
      </c>
      <c r="Q110" s="434">
        <f t="shared" si="7"/>
        <v>0</v>
      </c>
      <c r="R110" s="434">
        <f t="shared" si="7"/>
        <v>0</v>
      </c>
      <c r="S110" s="434">
        <f t="shared" si="7"/>
        <v>0</v>
      </c>
      <c r="T110" s="434">
        <f t="shared" si="7"/>
        <v>0</v>
      </c>
      <c r="U110" s="435">
        <f t="shared" si="7"/>
        <v>112</v>
      </c>
      <c r="V110" s="436">
        <f t="shared" si="12"/>
        <v>112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>
        <v>45978</v>
      </c>
      <c r="G111" s="425">
        <f t="shared" ca="1" si="11"/>
        <v>330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45981</v>
      </c>
      <c r="G112" s="425">
        <f t="shared" ca="1" si="11"/>
        <v>327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7"/>
        <v>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70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334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>
        <v>45982</v>
      </c>
      <c r="G114" s="425">
        <f t="shared" ca="1" si="11"/>
        <v>326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7"/>
        <v>0</v>
      </c>
      <c r="Q114" s="434">
        <f t="shared" si="7"/>
        <v>84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0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45982</v>
      </c>
      <c r="G115" s="425">
        <f t="shared" ca="1" si="11"/>
        <v>326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0</v>
      </c>
      <c r="T115" s="434">
        <f t="shared" si="7"/>
        <v>70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342</v>
      </c>
      <c r="C116" s="157" t="s">
        <v>36</v>
      </c>
      <c r="D116" s="400">
        <v>20</v>
      </c>
      <c r="E116" s="423">
        <f t="shared" si="8"/>
        <v>140</v>
      </c>
      <c r="F116" s="424">
        <v>45986</v>
      </c>
      <c r="G116" s="425">
        <f t="shared" ca="1" si="11"/>
        <v>322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70</v>
      </c>
      <c r="S116" s="434">
        <f t="shared" ref="S116:U116" si="13">+$E116*M116</f>
        <v>0</v>
      </c>
      <c r="T116" s="434">
        <f t="shared" si="13"/>
        <v>70</v>
      </c>
      <c r="U116" s="435">
        <f t="shared" si="13"/>
        <v>0</v>
      </c>
      <c r="V116" s="436">
        <f t="shared" si="12"/>
        <v>140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45985</v>
      </c>
      <c r="G117" s="425">
        <f t="shared" ca="1" si="11"/>
        <v>323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45981</v>
      </c>
      <c r="G118" s="425">
        <f t="shared" ca="1" si="11"/>
        <v>327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>
        <v>45978</v>
      </c>
      <c r="G119" s="425">
        <f t="shared" ca="1" si="11"/>
        <v>330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4"/>
        <v>0</v>
      </c>
      <c r="Q119" s="434">
        <f t="shared" si="14"/>
        <v>0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56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24</v>
      </c>
      <c r="E120" s="423">
        <f t="shared" si="8"/>
        <v>168</v>
      </c>
      <c r="F120" s="424">
        <v>45978</v>
      </c>
      <c r="G120" s="425">
        <f t="shared" ca="1" si="11"/>
        <v>330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168</v>
      </c>
      <c r="U120" s="435">
        <f t="shared" si="14"/>
        <v>0</v>
      </c>
      <c r="V120" s="436">
        <f t="shared" si="12"/>
        <v>168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45987</v>
      </c>
      <c r="G121" s="425">
        <f t="shared" ca="1" si="11"/>
        <v>321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4"/>
        <v>0</v>
      </c>
      <c r="Q121" s="434">
        <f t="shared" si="14"/>
        <v>0</v>
      </c>
      <c r="R121" s="434">
        <f t="shared" si="14"/>
        <v>70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45980</v>
      </c>
      <c r="G122" s="425">
        <f t="shared" ca="1" si="11"/>
        <v>328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4"/>
        <v>0</v>
      </c>
      <c r="Q122" s="434">
        <f t="shared" si="14"/>
        <v>140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45985</v>
      </c>
      <c r="G123" s="425">
        <f t="shared" ca="1" si="11"/>
        <v>323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45985</v>
      </c>
      <c r="G124" s="425">
        <f t="shared" ca="1" si="11"/>
        <v>323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45985</v>
      </c>
      <c r="G125" s="425">
        <f t="shared" ca="1" si="11"/>
        <v>323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>
        <v>45979</v>
      </c>
      <c r="G126" s="425">
        <f t="shared" ca="1" si="11"/>
        <v>329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4"/>
        <v>49</v>
      </c>
      <c r="Q126" s="434">
        <f t="shared" si="14"/>
        <v>0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49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14</v>
      </c>
      <c r="E127" s="423">
        <f t="shared" si="8"/>
        <v>98</v>
      </c>
      <c r="F127" s="424">
        <v>45985</v>
      </c>
      <c r="G127" s="425">
        <f t="shared" ca="1" si="11"/>
        <v>323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4"/>
        <v>0</v>
      </c>
      <c r="Q127" s="434">
        <f t="shared" si="14"/>
        <v>0</v>
      </c>
      <c r="R127" s="434">
        <f t="shared" si="14"/>
        <v>0</v>
      </c>
      <c r="S127" s="434">
        <f t="shared" si="14"/>
        <v>49</v>
      </c>
      <c r="T127" s="434">
        <f t="shared" si="14"/>
        <v>49</v>
      </c>
      <c r="U127" s="435">
        <f t="shared" si="14"/>
        <v>0</v>
      </c>
      <c r="V127" s="436">
        <f t="shared" si="12"/>
        <v>98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344</v>
      </c>
      <c r="C128" s="157" t="s">
        <v>36</v>
      </c>
      <c r="D128" s="400">
        <v>2</v>
      </c>
      <c r="E128" s="423">
        <f t="shared" si="8"/>
        <v>14</v>
      </c>
      <c r="F128" s="424">
        <v>45986</v>
      </c>
      <c r="G128" s="425">
        <f t="shared" ca="1" si="11"/>
        <v>322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4"/>
        <v>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</v>
      </c>
      <c r="V128" s="436">
        <f t="shared" si="12"/>
        <v>14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0</v>
      </c>
      <c r="B129" s="156" t="s">
        <v>255</v>
      </c>
      <c r="C129" s="157" t="s">
        <v>36</v>
      </c>
      <c r="D129" s="400"/>
      <c r="E129" s="423">
        <f t="shared" si="8"/>
        <v>0</v>
      </c>
      <c r="F129" s="424"/>
      <c r="G129" s="425" t="str">
        <f t="shared" ca="1" si="11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4"/>
        <v>0</v>
      </c>
      <c r="Q129" s="434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5">
        <f t="shared" si="14"/>
        <v>0</v>
      </c>
      <c r="V129" s="436">
        <f t="shared" si="12"/>
        <v>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45979</v>
      </c>
      <c r="G130" s="425">
        <f t="shared" ca="1" si="11"/>
        <v>329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345</v>
      </c>
      <c r="C131" s="157" t="s">
        <v>36</v>
      </c>
      <c r="D131" s="400">
        <v>4</v>
      </c>
      <c r="E131" s="423">
        <f t="shared" si="8"/>
        <v>28</v>
      </c>
      <c r="F131" s="424">
        <v>45986</v>
      </c>
      <c r="G131" s="425">
        <f ca="1">+IF(A131=1,(+TODAY())-F131,"Sans objet")</f>
        <v>322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4"/>
        <v>28</v>
      </c>
      <c r="Q131" s="434">
        <f t="shared" si="14"/>
        <v>0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5">
        <f t="shared" si="14"/>
        <v>0</v>
      </c>
      <c r="V131" s="436">
        <f t="shared" si="12"/>
        <v>28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346</v>
      </c>
      <c r="C132" s="157" t="s">
        <v>36</v>
      </c>
      <c r="D132" s="400">
        <v>7</v>
      </c>
      <c r="E132" s="423">
        <f t="shared" si="8"/>
        <v>49</v>
      </c>
      <c r="F132" s="424">
        <v>45986</v>
      </c>
      <c r="G132" s="425">
        <f ca="1">+IF(A132=1,(+TODAY())-F132,"Sans objet")</f>
        <v>322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49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49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45980</v>
      </c>
      <c r="G133" s="425">
        <f t="shared" ca="1" si="11"/>
        <v>328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4"/>
        <v>0</v>
      </c>
      <c r="Q133" s="434">
        <f t="shared" si="14"/>
        <v>0</v>
      </c>
      <c r="R133" s="434">
        <f t="shared" si="14"/>
        <v>28</v>
      </c>
      <c r="S133" s="434">
        <f t="shared" si="14"/>
        <v>0</v>
      </c>
      <c r="T133" s="434">
        <f t="shared" si="14"/>
        <v>0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12</v>
      </c>
      <c r="E134" s="423">
        <f t="shared" si="8"/>
        <v>84</v>
      </c>
      <c r="F134" s="424">
        <v>45981</v>
      </c>
      <c r="G134" s="425">
        <f t="shared" ca="1" si="11"/>
        <v>327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4"/>
        <v>0</v>
      </c>
      <c r="Q134" s="434">
        <f t="shared" si="14"/>
        <v>84</v>
      </c>
      <c r="R134" s="434">
        <f>+$E134*L134</f>
        <v>0</v>
      </c>
      <c r="S134" s="434">
        <f t="shared" si="14"/>
        <v>0</v>
      </c>
      <c r="T134" s="434">
        <f t="shared" si="14"/>
        <v>0</v>
      </c>
      <c r="U134" s="435">
        <f t="shared" si="14"/>
        <v>0</v>
      </c>
      <c r="V134" s="436">
        <f t="shared" si="12"/>
        <v>84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45980</v>
      </c>
      <c r="G135" s="425">
        <f t="shared" ca="1" si="11"/>
        <v>328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45982</v>
      </c>
      <c r="G136" s="425">
        <f t="shared" ca="1" si="11"/>
        <v>326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4"/>
        <v>70</v>
      </c>
      <c r="Q136" s="434">
        <f t="shared" si="14"/>
        <v>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5">
        <f t="shared" si="14"/>
        <v>70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45985</v>
      </c>
      <c r="G137" s="425">
        <f t="shared" ca="1" si="11"/>
        <v>323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135</v>
      </c>
      <c r="B141" s="341"/>
      <c r="C141" s="404"/>
      <c r="D141" s="342">
        <f>SUBTOTAL(9,D2:D140)</f>
        <v>2932</v>
      </c>
      <c r="E141" s="456">
        <f>SUBTOTAL(9,E2:E140)</f>
        <v>20268</v>
      </c>
      <c r="F141" s="343"/>
      <c r="G141" s="344">
        <f ca="1">(SUBTOTAL(9,G2:G140))/A141</f>
        <v>323.25925925925924</v>
      </c>
      <c r="H141" s="345"/>
      <c r="I141" s="345"/>
      <c r="J141" s="346">
        <f>(SUBTOTAL(9,J2:J140))/O$151</f>
        <v>0.59375</v>
      </c>
      <c r="K141" s="347">
        <f>(SUBTOTAL(9,K2:K140))/P$151</f>
        <v>0.53846153846153844</v>
      </c>
      <c r="L141" s="347">
        <f>(SUBTOTAL(9,L2:L140))/R$151</f>
        <v>0.48275862068965519</v>
      </c>
      <c r="M141" s="347">
        <f>(SUBTOTAL(9,M2:M140))/S$151</f>
        <v>0.42857142857142855</v>
      </c>
      <c r="N141" s="347">
        <f>(SUBTOTAL(9,N2:N140))/T$151</f>
        <v>0.48275862068965519</v>
      </c>
      <c r="O141" s="348">
        <f>(SUBTOTAL(9,O2:O140))/U$151</f>
        <v>0.50390625</v>
      </c>
      <c r="P141" s="457">
        <f t="shared" ref="P141:V141" si="16">SUBTOTAL(9,P2:P140)</f>
        <v>6704</v>
      </c>
      <c r="Q141" s="457">
        <f t="shared" si="16"/>
        <v>1970.5</v>
      </c>
      <c r="R141" s="457">
        <f t="shared" si="16"/>
        <v>1883</v>
      </c>
      <c r="S141" s="457">
        <f t="shared" si="16"/>
        <v>2810.5</v>
      </c>
      <c r="T141" s="457">
        <f t="shared" si="16"/>
        <v>2208.5</v>
      </c>
      <c r="U141" s="457">
        <f t="shared" si="16"/>
        <v>4691.5</v>
      </c>
      <c r="V141" s="457">
        <f t="shared" si="16"/>
        <v>20268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0.33076771265048355</v>
      </c>
      <c r="Q142" s="460">
        <f>Q141/E141</f>
        <v>9.7222222222222224E-2</v>
      </c>
      <c r="R142" s="460">
        <f>R141/E141</f>
        <v>9.2905072034734554E-2</v>
      </c>
      <c r="S142" s="460">
        <f>S141/E141</f>
        <v>0.13866686402210382</v>
      </c>
      <c r="T142" s="460">
        <f>T141/E141</f>
        <v>0.10896487073218868</v>
      </c>
      <c r="U142" s="460">
        <f>U141/E141</f>
        <v>0.23147325833826721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6704</v>
      </c>
      <c r="C145" s="407"/>
      <c r="D145" s="361">
        <f>B145/$E$141</f>
        <v>0.33076771265048355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0</v>
      </c>
      <c r="P145" s="364">
        <f t="shared" si="17"/>
        <v>4</v>
      </c>
      <c r="Q145" s="365">
        <f>+O145+P145</f>
        <v>4</v>
      </c>
      <c r="R145" s="365">
        <f t="shared" ref="R145:U148" si="18">+SUMIF(L$2:L$140,$N145,$A$2:$A$140)</f>
        <v>10</v>
      </c>
      <c r="S145" s="365">
        <f t="shared" si="18"/>
        <v>14</v>
      </c>
      <c r="T145" s="365">
        <f t="shared" si="18"/>
        <v>10</v>
      </c>
      <c r="U145" s="365">
        <f t="shared" si="18"/>
        <v>13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1970.5</v>
      </c>
      <c r="C146" s="408"/>
      <c r="D146" s="370">
        <f t="shared" ref="D146" si="19">B146/$E$141</f>
        <v>9.7222222222222224E-2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57</v>
      </c>
      <c r="P146" s="364">
        <f t="shared" si="17"/>
        <v>18</v>
      </c>
      <c r="Q146" s="365">
        <f t="shared" ref="Q146:Q148" si="20">+O146+P146</f>
        <v>75</v>
      </c>
      <c r="R146" s="365">
        <f t="shared" si="18"/>
        <v>15</v>
      </c>
      <c r="S146" s="365">
        <f t="shared" si="18"/>
        <v>27</v>
      </c>
      <c r="T146" s="365">
        <f t="shared" si="18"/>
        <v>15</v>
      </c>
      <c r="U146" s="365">
        <f t="shared" si="18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8674.5</v>
      </c>
      <c r="C147" s="409"/>
      <c r="D147" s="373">
        <f>B147/$E$141</f>
        <v>0.42798993487270576</v>
      </c>
      <c r="E147" s="374">
        <f>+D147-Q152</f>
        <v>7.6195645023354186E-3</v>
      </c>
      <c r="F147" s="374"/>
      <c r="G147" s="374"/>
      <c r="H147" s="375"/>
      <c r="I147" s="375"/>
      <c r="N147" s="362">
        <v>0.75</v>
      </c>
      <c r="O147" s="363">
        <f t="shared" si="17"/>
        <v>3</v>
      </c>
      <c r="P147" s="364">
        <f t="shared" si="17"/>
        <v>0</v>
      </c>
      <c r="Q147" s="365">
        <f t="shared" si="20"/>
        <v>3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1883</v>
      </c>
      <c r="C148" s="409"/>
      <c r="D148" s="373">
        <f>B148/$E$141</f>
        <v>9.2905072034734554E-2</v>
      </c>
      <c r="E148" s="374">
        <f>+D148-R152</f>
        <v>-1.0798631668969147E-2</v>
      </c>
      <c r="F148" s="374"/>
      <c r="G148" s="374"/>
      <c r="H148" s="375"/>
      <c r="I148" s="375"/>
      <c r="N148" s="362">
        <v>1</v>
      </c>
      <c r="O148" s="363">
        <f t="shared" si="17"/>
        <v>12</v>
      </c>
      <c r="P148" s="364">
        <f t="shared" si="17"/>
        <v>4</v>
      </c>
      <c r="Q148" s="365">
        <f t="shared" si="20"/>
        <v>16</v>
      </c>
      <c r="R148" s="365">
        <f t="shared" si="18"/>
        <v>4</v>
      </c>
      <c r="S148" s="365">
        <f t="shared" si="18"/>
        <v>1</v>
      </c>
      <c r="T148" s="365">
        <f t="shared" si="18"/>
        <v>4</v>
      </c>
      <c r="U148" s="365">
        <f t="shared" si="18"/>
        <v>7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2810.5</v>
      </c>
      <c r="C149" s="409"/>
      <c r="D149" s="373">
        <f>B149/$E$141</f>
        <v>0.13866686402210382</v>
      </c>
      <c r="E149" s="374">
        <f>+D149-S152</f>
        <v>5.3335306887704881E-3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0.59375</v>
      </c>
      <c r="P149" s="378">
        <f t="shared" ref="P149:S149" si="21">+SUMPRODUCT($N$145:$N$148,P145:P148)/P151</f>
        <v>0.53846153846153844</v>
      </c>
      <c r="Q149" s="379">
        <f t="shared" si="21"/>
        <v>0.57908163265306123</v>
      </c>
      <c r="R149" s="379">
        <f>+SUMPRODUCT($N$145:$N$148,R145:R148)/R151</f>
        <v>0.48275862068965519</v>
      </c>
      <c r="S149" s="379">
        <f t="shared" si="21"/>
        <v>0.42857142857142855</v>
      </c>
      <c r="T149" s="379">
        <f>+SUMPRODUCT($N$145:$N$148,T145:T148)/T151</f>
        <v>0.48275862068965519</v>
      </c>
      <c r="U149" s="379">
        <f>+SUMPRODUCT($N$145:$N$148,U145:U148)/U151</f>
        <v>0.50390625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2208.5</v>
      </c>
      <c r="C150" s="410"/>
      <c r="D150" s="373">
        <f>B150/$E$141</f>
        <v>0.10896487073218868</v>
      </c>
      <c r="E150" s="374">
        <f>+D150-T152</f>
        <v>5.2611670284849754E-3</v>
      </c>
      <c r="F150" s="374"/>
      <c r="G150" s="374"/>
      <c r="H150" s="375"/>
      <c r="I150" s="375"/>
      <c r="N150" s="376"/>
      <c r="O150" s="382">
        <f>+J141</f>
        <v>0.59375</v>
      </c>
      <c r="P150" s="383">
        <f>+K141</f>
        <v>0.53846153846153844</v>
      </c>
      <c r="Q150" s="384">
        <f>+(O150*O151+P150*P151)/Q151</f>
        <v>0.57908163265306123</v>
      </c>
      <c r="R150" s="384">
        <f>+L141</f>
        <v>0.48275862068965519</v>
      </c>
      <c r="S150" s="384">
        <f>+M141</f>
        <v>0.42857142857142855</v>
      </c>
      <c r="T150" s="384">
        <f>+N141</f>
        <v>0.48275862068965519</v>
      </c>
      <c r="U150" s="384">
        <f>+O141</f>
        <v>0.50390625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4691.5</v>
      </c>
      <c r="C151" s="410"/>
      <c r="D151" s="373">
        <f>B151/$E$141</f>
        <v>0.23147325833826721</v>
      </c>
      <c r="E151" s="374">
        <f>+D151-U152</f>
        <v>-7.4156305506216935E-3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72</v>
      </c>
      <c r="P151" s="387">
        <f>SUM(P145:P148)</f>
        <v>26</v>
      </c>
      <c r="Q151" s="388">
        <f>SUM(Q145:Q148)</f>
        <v>98</v>
      </c>
      <c r="R151" s="387">
        <f>SUM(R145:R148)</f>
        <v>29</v>
      </c>
      <c r="S151" s="387">
        <f t="shared" ref="S151" si="22">SUM(S145:S148)</f>
        <v>42</v>
      </c>
      <c r="T151" s="387">
        <f>SUM(T145:T148)</f>
        <v>29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20268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0.31666666666666665</v>
      </c>
      <c r="P152" s="396">
        <f t="shared" ref="P152:U152" si="23">+(P150*P151)/$M$151</f>
        <v>0.1037037037037037</v>
      </c>
      <c r="Q152" s="373">
        <f>+P152+O152</f>
        <v>0.42037037037037034</v>
      </c>
      <c r="R152" s="373">
        <f t="shared" si="23"/>
        <v>0.1037037037037037</v>
      </c>
      <c r="S152" s="373">
        <f t="shared" si="23"/>
        <v>0.13333333333333333</v>
      </c>
      <c r="T152" s="373">
        <f t="shared" si="23"/>
        <v>0.1037037037037037</v>
      </c>
      <c r="U152" s="373">
        <f t="shared" si="23"/>
        <v>0.2388888888888889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9" priority="4" operator="lessThan">
      <formula>7</formula>
    </cfRule>
    <cfRule type="cellIs" dxfId="28" priority="5" operator="between">
      <formula>14</formula>
      <formula>7</formula>
    </cfRule>
    <cfRule type="cellIs" dxfId="27" priority="6" operator="greaterThan">
      <formula>14</formula>
    </cfRule>
  </conditionalFormatting>
  <conditionalFormatting sqref="G141">
    <cfRule type="cellIs" dxfId="26" priority="1" operator="lessThan">
      <formula>7</formula>
    </cfRule>
    <cfRule type="cellIs" dxfId="25" priority="2" operator="between">
      <formula>14</formula>
      <formula>7</formula>
    </cfRule>
    <cfRule type="cellIs" dxfId="24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218D-C75C-46CD-8EF2-5F3EF23301AF}">
  <dimension ref="A1:AH156"/>
  <sheetViews>
    <sheetView zoomScaleNormal="100" workbookViewId="0">
      <pane xSplit="5" ySplit="1" topLeftCell="F2" activePane="bottomRight" state="frozen"/>
      <selection pane="topRight" activeCell="AH25" sqref="AH25"/>
      <selection pane="bottomLeft" activeCell="AH25" sqref="AH25"/>
      <selection pane="bottomRight" activeCell="O10" sqref="O10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45994</v>
      </c>
      <c r="G2" s="425">
        <f ca="1">+IF(A2=1,(+TODAY())-F2,"Sans objet")</f>
        <v>314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14">
        <v>46</v>
      </c>
      <c r="AA2" s="309">
        <v>0.38</v>
      </c>
      <c r="AB2" s="310">
        <v>0.05</v>
      </c>
      <c r="AC2" s="311">
        <f>SUM(AA2:AB2)</f>
        <v>0.43</v>
      </c>
      <c r="AD2" s="312">
        <v>0.153</v>
      </c>
      <c r="AE2" s="312">
        <v>9.4E-2</v>
      </c>
      <c r="AF2" s="312">
        <v>0.10100000000000001</v>
      </c>
      <c r="AG2" s="312">
        <v>0.219</v>
      </c>
      <c r="AH2" s="313">
        <f>SUM(AC2:AG2)</f>
        <v>0.99699999999999989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45992</v>
      </c>
      <c r="G3" s="425">
        <f t="shared" ref="G3:G4" ca="1" si="4">+IF(A3=1,(+TODAY())-F3,"Sans objet")</f>
        <v>316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47</v>
      </c>
      <c r="AA3" s="309">
        <v>0.36</v>
      </c>
      <c r="AB3" s="310">
        <v>7.0000000000000007E-2</v>
      </c>
      <c r="AC3" s="311">
        <f>SUM(AA3:AB3)</f>
        <v>0.43</v>
      </c>
      <c r="AD3" s="312">
        <v>0.109</v>
      </c>
      <c r="AE3" s="312">
        <v>0.13500000000000001</v>
      </c>
      <c r="AF3" s="312">
        <v>0.104</v>
      </c>
      <c r="AG3" s="312">
        <v>0.224</v>
      </c>
      <c r="AH3" s="313">
        <f>SUM(AC3:AG3)</f>
        <v>1.002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45992</v>
      </c>
      <c r="G4" s="425">
        <f t="shared" ca="1" si="4"/>
        <v>316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48</v>
      </c>
      <c r="AA4" s="309">
        <v>0.33</v>
      </c>
      <c r="AB4" s="310">
        <v>0.1</v>
      </c>
      <c r="AC4" s="311">
        <f>SUM(AA4:AB4)</f>
        <v>0.43000000000000005</v>
      </c>
      <c r="AD4" s="312">
        <v>9.2999999999999999E-2</v>
      </c>
      <c r="AE4" s="312">
        <v>0.13900000000000001</v>
      </c>
      <c r="AF4" s="312">
        <v>0.109</v>
      </c>
      <c r="AG4" s="312">
        <v>0.23100000000000001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45995</v>
      </c>
      <c r="G5" s="425">
        <f t="shared" ref="G5:G84" ca="1" si="7">+IF(A5=1,(+TODAY())-F5,"Sans objet")</f>
        <v>313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49</v>
      </c>
      <c r="AA5" s="309">
        <f>D145</f>
        <v>0.32744730441832187</v>
      </c>
      <c r="AB5" s="310">
        <f>D146</f>
        <v>0.11030603972436158</v>
      </c>
      <c r="AC5" s="311">
        <f>SUM(AA5:AB5)</f>
        <v>0.43775334414268346</v>
      </c>
      <c r="AD5" s="312">
        <f>D148</f>
        <v>9.2039927036886904E-2</v>
      </c>
      <c r="AE5" s="312">
        <f>D149</f>
        <v>0.14187271990271585</v>
      </c>
      <c r="AF5" s="312">
        <f>D150</f>
        <v>9.3281313336035676E-2</v>
      </c>
      <c r="AG5" s="312">
        <f>D151</f>
        <v>0.23505269558167816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45995</v>
      </c>
      <c r="G6" s="425">
        <f t="shared" ca="1" si="7"/>
        <v>313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45995</v>
      </c>
      <c r="G7" s="425">
        <f t="shared" ca="1" si="7"/>
        <v>313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45995</v>
      </c>
      <c r="G8" s="425">
        <f t="shared" ca="1" si="7"/>
        <v>313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45996</v>
      </c>
      <c r="G9" s="425">
        <f t="shared" ca="1" si="7"/>
        <v>312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45993</v>
      </c>
      <c r="G10" s="425">
        <f t="shared" ca="1" si="7"/>
        <v>315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26</v>
      </c>
      <c r="E11" s="423">
        <f t="shared" si="0"/>
        <v>182</v>
      </c>
      <c r="F11" s="424">
        <v>45996</v>
      </c>
      <c r="G11" s="425">
        <f t="shared" ca="1" si="7"/>
        <v>312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/>
      <c r="M11" s="465"/>
      <c r="N11" s="465">
        <v>0.5</v>
      </c>
      <c r="O11" s="466"/>
      <c r="P11" s="433">
        <f t="shared" si="5"/>
        <v>91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91</v>
      </c>
      <c r="U11" s="435">
        <f t="shared" si="1"/>
        <v>0</v>
      </c>
      <c r="V11" s="436">
        <f t="shared" si="6"/>
        <v>182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45996</v>
      </c>
      <c r="G12" s="425">
        <f t="shared" ca="1" si="7"/>
        <v>312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45992</v>
      </c>
      <c r="G13" s="425">
        <f t="shared" ca="1" si="7"/>
        <v>316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45995</v>
      </c>
      <c r="G14" s="425">
        <f t="shared" ca="1" si="7"/>
        <v>313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45995</v>
      </c>
      <c r="G15" s="425">
        <f t="shared" ca="1" si="7"/>
        <v>313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45995</v>
      </c>
      <c r="G16" s="425">
        <f t="shared" ca="1" si="7"/>
        <v>313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45996</v>
      </c>
      <c r="G17" s="425">
        <f t="shared" ca="1" si="7"/>
        <v>312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>
        <v>0.5</v>
      </c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98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16</v>
      </c>
      <c r="E18" s="423">
        <f t="shared" si="0"/>
        <v>112</v>
      </c>
      <c r="F18" s="424">
        <v>45992</v>
      </c>
      <c r="G18" s="425">
        <f t="shared" ca="1" si="7"/>
        <v>316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/>
      <c r="M18" s="465"/>
      <c r="N18" s="465">
        <v>0.5</v>
      </c>
      <c r="O18" s="466"/>
      <c r="P18" s="433">
        <f t="shared" si="5"/>
        <v>56</v>
      </c>
      <c r="Q18" s="434">
        <f t="shared" si="1"/>
        <v>0</v>
      </c>
      <c r="R18" s="434">
        <f t="shared" si="1"/>
        <v>0</v>
      </c>
      <c r="S18" s="434">
        <f t="shared" si="1"/>
        <v>0</v>
      </c>
      <c r="T18" s="434">
        <f t="shared" si="1"/>
        <v>56</v>
      </c>
      <c r="U18" s="435">
        <f t="shared" si="1"/>
        <v>0</v>
      </c>
      <c r="V18" s="436">
        <f t="shared" si="6"/>
        <v>112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45993</v>
      </c>
      <c r="G19" s="425">
        <f t="shared" ca="1" si="7"/>
        <v>315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45995</v>
      </c>
      <c r="G20" s="425">
        <f t="shared" ca="1" si="7"/>
        <v>313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45995</v>
      </c>
      <c r="G21" s="425">
        <f t="shared" ca="1" si="7"/>
        <v>313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>
        <v>0.5</v>
      </c>
      <c r="N21" s="465"/>
      <c r="O21" s="466"/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5">
        <f t="shared" si="1"/>
        <v>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45995</v>
      </c>
      <c r="G22" s="425">
        <f t="shared" ca="1" si="7"/>
        <v>313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45995</v>
      </c>
      <c r="G23" s="425">
        <f t="shared" ca="1" si="7"/>
        <v>313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45993</v>
      </c>
      <c r="G24" s="425">
        <f t="shared" ca="1" si="7"/>
        <v>315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45993</v>
      </c>
      <c r="G25" s="425">
        <f t="shared" ca="1" si="7"/>
        <v>315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/>
      <c r="M25" s="465"/>
      <c r="N25" s="465"/>
      <c r="O25" s="466">
        <v>0.5</v>
      </c>
      <c r="P25" s="433">
        <f t="shared" si="5"/>
        <v>84</v>
      </c>
      <c r="Q25" s="434">
        <f t="shared" si="1"/>
        <v>0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5">
        <f t="shared" si="1"/>
        <v>84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45996</v>
      </c>
      <c r="G26" s="425">
        <f t="shared" ca="1" si="7"/>
        <v>312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45993</v>
      </c>
      <c r="G27" s="425">
        <f t="shared" ca="1" si="7"/>
        <v>315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45993</v>
      </c>
      <c r="G28" s="425">
        <f t="shared" ca="1" si="7"/>
        <v>315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45995</v>
      </c>
      <c r="G29" s="425">
        <f t="shared" ca="1" si="7"/>
        <v>313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45995</v>
      </c>
      <c r="G30" s="425">
        <f t="shared" ca="1" si="7"/>
        <v>313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45992</v>
      </c>
      <c r="G31" s="425">
        <f t="shared" ca="1" si="7"/>
        <v>316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45992</v>
      </c>
      <c r="G32" s="425">
        <f t="shared" ca="1" si="7"/>
        <v>316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45995</v>
      </c>
      <c r="G33" s="425">
        <f t="shared" ca="1" si="7"/>
        <v>313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45996</v>
      </c>
      <c r="G34" s="425">
        <f t="shared" ca="1" si="7"/>
        <v>312</v>
      </c>
      <c r="H34" s="426">
        <v>2</v>
      </c>
      <c r="I34" s="427" t="str">
        <f>VLOOKUP(H34,Secteurs!$A$2:$C$4,3)</f>
        <v>Félix OVOURA</v>
      </c>
      <c r="J34" s="464">
        <v>1</v>
      </c>
      <c r="K34" s="465"/>
      <c r="L34" s="465"/>
      <c r="M34" s="465"/>
      <c r="N34" s="465"/>
      <c r="O34" s="466"/>
      <c r="P34" s="433">
        <f t="shared" si="5"/>
        <v>182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24</v>
      </c>
      <c r="E35" s="423">
        <f t="shared" si="0"/>
        <v>168</v>
      </c>
      <c r="F35" s="424">
        <v>45996</v>
      </c>
      <c r="G35" s="425">
        <f t="shared" ca="1" si="7"/>
        <v>312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84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168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30</v>
      </c>
      <c r="E36" s="423">
        <f t="shared" si="0"/>
        <v>210</v>
      </c>
      <c r="F36" s="424">
        <v>45996</v>
      </c>
      <c r="G36" s="425">
        <f t="shared" ca="1" si="7"/>
        <v>312</v>
      </c>
      <c r="H36" s="426">
        <v>2</v>
      </c>
      <c r="I36" s="427" t="str">
        <f>VLOOKUP(H36,Secteurs!$A$2:$C$4,3)</f>
        <v>Félix OVOURA</v>
      </c>
      <c r="J36" s="464">
        <v>1</v>
      </c>
      <c r="K36" s="465"/>
      <c r="L36" s="465"/>
      <c r="M36" s="465"/>
      <c r="N36" s="465"/>
      <c r="O36" s="466"/>
      <c r="P36" s="433">
        <f t="shared" si="5"/>
        <v>210</v>
      </c>
      <c r="Q36" s="434">
        <f t="shared" si="1"/>
        <v>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210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45993</v>
      </c>
      <c r="G37" s="425">
        <f t="shared" ca="1" si="7"/>
        <v>315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24</v>
      </c>
      <c r="E38" s="423">
        <f t="shared" si="0"/>
        <v>168</v>
      </c>
      <c r="F38" s="424">
        <v>45996</v>
      </c>
      <c r="G38" s="425">
        <f t="shared" ca="1" si="7"/>
        <v>312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/>
      <c r="M38" s="465"/>
      <c r="N38" s="465">
        <v>0.5</v>
      </c>
      <c r="O38" s="466"/>
      <c r="P38" s="433">
        <f t="shared" si="5"/>
        <v>84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84</v>
      </c>
      <c r="U38" s="435">
        <f t="shared" si="5"/>
        <v>0</v>
      </c>
      <c r="V38" s="436">
        <f t="shared" si="6"/>
        <v>168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45995</v>
      </c>
      <c r="G39" s="425">
        <f t="shared" ca="1" si="7"/>
        <v>313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45996</v>
      </c>
      <c r="G40" s="425">
        <f t="shared" ca="1" si="7"/>
        <v>312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45995</v>
      </c>
      <c r="G41" s="425">
        <f t="shared" ca="1" si="7"/>
        <v>313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45992</v>
      </c>
      <c r="G42" s="425">
        <f t="shared" ca="1" si="7"/>
        <v>316</v>
      </c>
      <c r="H42" s="426">
        <v>1</v>
      </c>
      <c r="I42" s="427" t="str">
        <f>VLOOKUP(H42,Secteurs!$A$2:$C$4,3)</f>
        <v>Alexis MABOUNDA</v>
      </c>
      <c r="J42" s="464">
        <v>1</v>
      </c>
      <c r="K42" s="465"/>
      <c r="L42" s="465"/>
      <c r="M42" s="465"/>
      <c r="N42" s="465"/>
      <c r="O42" s="466"/>
      <c r="P42" s="433">
        <f t="shared" si="5"/>
        <v>63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0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45993</v>
      </c>
      <c r="G43" s="425">
        <f t="shared" ca="1" si="7"/>
        <v>315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45993</v>
      </c>
      <c r="G44" s="425">
        <f t="shared" ca="1" si="7"/>
        <v>315</v>
      </c>
      <c r="H44" s="426">
        <v>3</v>
      </c>
      <c r="I44" s="427" t="str">
        <f>VLOOKUP(H44,Secteurs!$A$2:$C$4,3)</f>
        <v>Armel SOKAMBA</v>
      </c>
      <c r="J44" s="464"/>
      <c r="K44" s="465"/>
      <c r="L44" s="465"/>
      <c r="M44" s="465">
        <v>0.5</v>
      </c>
      <c r="N44" s="465"/>
      <c r="O44" s="466">
        <v>0.5</v>
      </c>
      <c r="P44" s="433">
        <f t="shared" si="5"/>
        <v>0</v>
      </c>
      <c r="Q44" s="434">
        <f t="shared" si="5"/>
        <v>0</v>
      </c>
      <c r="R44" s="434">
        <f t="shared" si="5"/>
        <v>0</v>
      </c>
      <c r="S44" s="434">
        <f t="shared" si="5"/>
        <v>91</v>
      </c>
      <c r="T44" s="434">
        <f t="shared" si="5"/>
        <v>0</v>
      </c>
      <c r="U44" s="435">
        <f t="shared" si="5"/>
        <v>91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45993</v>
      </c>
      <c r="G45" s="425">
        <f t="shared" ca="1" si="7"/>
        <v>315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45993</v>
      </c>
      <c r="G46" s="425">
        <f t="shared" ca="1" si="7"/>
        <v>315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45992</v>
      </c>
      <c r="G47" s="425">
        <f t="shared" ca="1" si="7"/>
        <v>316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13</v>
      </c>
      <c r="E48" s="423">
        <f t="shared" si="0"/>
        <v>91</v>
      </c>
      <c r="F48" s="424">
        <v>45994</v>
      </c>
      <c r="G48" s="425">
        <f t="shared" ca="1" si="7"/>
        <v>314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/>
      <c r="N48" s="465"/>
      <c r="O48" s="466">
        <v>0.5</v>
      </c>
      <c r="P48" s="433">
        <f t="shared" si="5"/>
        <v>45.5</v>
      </c>
      <c r="Q48" s="434">
        <f t="shared" si="5"/>
        <v>0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5">
        <f t="shared" si="5"/>
        <v>45.5</v>
      </c>
      <c r="V48" s="436">
        <f t="shared" si="6"/>
        <v>91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45994</v>
      </c>
      <c r="G49" s="425">
        <f t="shared" ca="1" si="7"/>
        <v>314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45993</v>
      </c>
      <c r="G50" s="425">
        <f t="shared" ca="1" si="7"/>
        <v>315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45995</v>
      </c>
      <c r="G51" s="425">
        <f t="shared" ca="1" si="7"/>
        <v>313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45995</v>
      </c>
      <c r="G52" s="425">
        <f t="shared" ca="1" si="7"/>
        <v>313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45995</v>
      </c>
      <c r="G53" s="425">
        <f t="shared" ca="1" si="7"/>
        <v>313</v>
      </c>
      <c r="H53" s="426">
        <v>3</v>
      </c>
      <c r="I53" s="427" t="str">
        <f>VLOOKUP(H53,Secteurs!$A$2:$C$4,3)</f>
        <v>Armel SOKAMBA</v>
      </c>
      <c r="J53" s="464"/>
      <c r="K53" s="465"/>
      <c r="L53" s="465"/>
      <c r="M53" s="465">
        <v>0.5</v>
      </c>
      <c r="N53" s="465"/>
      <c r="O53" s="466">
        <v>0.5</v>
      </c>
      <c r="P53" s="433">
        <f t="shared" si="5"/>
        <v>0</v>
      </c>
      <c r="Q53" s="434">
        <f t="shared" si="5"/>
        <v>0</v>
      </c>
      <c r="R53" s="434">
        <f t="shared" si="5"/>
        <v>0</v>
      </c>
      <c r="S53" s="434">
        <f t="shared" si="5"/>
        <v>63</v>
      </c>
      <c r="T53" s="434">
        <f t="shared" si="5"/>
        <v>0</v>
      </c>
      <c r="U53" s="435">
        <f t="shared" si="5"/>
        <v>63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45994</v>
      </c>
      <c r="G54" s="425">
        <f t="shared" ca="1" si="7"/>
        <v>314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45994</v>
      </c>
      <c r="G55" s="425">
        <f t="shared" ca="1" si="7"/>
        <v>314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45994</v>
      </c>
      <c r="G56" s="425">
        <f t="shared" ca="1" si="7"/>
        <v>314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168</v>
      </c>
      <c r="Q56" s="434">
        <f t="shared" si="5"/>
        <v>0</v>
      </c>
      <c r="R56" s="434">
        <f t="shared" si="5"/>
        <v>84</v>
      </c>
      <c r="S56" s="434">
        <f t="shared" si="5"/>
        <v>0</v>
      </c>
      <c r="T56" s="434">
        <f t="shared" si="5"/>
        <v>0</v>
      </c>
      <c r="U56" s="435">
        <f t="shared" si="5"/>
        <v>84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45995</v>
      </c>
      <c r="G57" s="425">
        <f t="shared" ca="1" si="7"/>
        <v>313</v>
      </c>
      <c r="H57" s="426">
        <v>3</v>
      </c>
      <c r="I57" s="427" t="str">
        <f>VLOOKUP(H57,Secteurs!$A$2:$C$4,3)</f>
        <v>Armel SOKAMBA</v>
      </c>
      <c r="J57" s="464"/>
      <c r="K57" s="465">
        <v>0.5</v>
      </c>
      <c r="L57" s="465"/>
      <c r="M57" s="465"/>
      <c r="N57" s="465">
        <v>0.5</v>
      </c>
      <c r="O57" s="466"/>
      <c r="P57" s="433">
        <f t="shared" si="5"/>
        <v>0</v>
      </c>
      <c r="Q57" s="434">
        <f t="shared" si="5"/>
        <v>98</v>
      </c>
      <c r="R57" s="434">
        <f t="shared" si="5"/>
        <v>0</v>
      </c>
      <c r="S57" s="434">
        <f t="shared" si="5"/>
        <v>0</v>
      </c>
      <c r="T57" s="434">
        <f t="shared" si="5"/>
        <v>98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45992</v>
      </c>
      <c r="G58" s="425">
        <f t="shared" ca="1" si="7"/>
        <v>316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45992</v>
      </c>
      <c r="G59" s="425">
        <f t="shared" ca="1" si="7"/>
        <v>316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45992</v>
      </c>
      <c r="G60" s="425">
        <f t="shared" ca="1" si="7"/>
        <v>316</v>
      </c>
      <c r="H60" s="426">
        <v>1</v>
      </c>
      <c r="I60" s="427" t="str">
        <f>VLOOKUP(H60,Secteurs!$A$2:$C$4,3)</f>
        <v>Alexis MABOUNDA</v>
      </c>
      <c r="J60" s="464">
        <v>0.5</v>
      </c>
      <c r="K60" s="465"/>
      <c r="L60" s="465">
        <v>0.5</v>
      </c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70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45992</v>
      </c>
      <c r="G61" s="425">
        <f t="shared" ca="1" si="7"/>
        <v>316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>
        <v>0.5</v>
      </c>
      <c r="N61" s="465"/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91</v>
      </c>
      <c r="T61" s="434">
        <f t="shared" si="5"/>
        <v>0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45992</v>
      </c>
      <c r="G62" s="425">
        <f t="shared" ca="1" si="7"/>
        <v>316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>
        <v>0.5</v>
      </c>
      <c r="N62" s="465"/>
      <c r="O62" s="466"/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5">
        <f t="shared" si="5"/>
        <v>0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45992</v>
      </c>
      <c r="G63" s="425">
        <f t="shared" ca="1" si="7"/>
        <v>316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45993</v>
      </c>
      <c r="G64" s="425">
        <f t="shared" ca="1" si="7"/>
        <v>315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45996</v>
      </c>
      <c r="G65" s="425">
        <f t="shared" ca="1" si="7"/>
        <v>312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/>
      <c r="N65" s="465">
        <v>0.5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91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45992</v>
      </c>
      <c r="G66" s="425">
        <f t="shared" ca="1" si="7"/>
        <v>316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45996</v>
      </c>
      <c r="G67" s="425">
        <f t="shared" ca="1" si="7"/>
        <v>312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45992</v>
      </c>
      <c r="G68" s="425">
        <f t="shared" ca="1" si="7"/>
        <v>316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45993</v>
      </c>
      <c r="G69" s="425">
        <f t="shared" ca="1" si="7"/>
        <v>315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45992</v>
      </c>
      <c r="G70" s="425">
        <f t="shared" ca="1" si="7"/>
        <v>316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45995</v>
      </c>
      <c r="G71" s="425">
        <f t="shared" ca="1" si="7"/>
        <v>313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20</v>
      </c>
      <c r="E72" s="423">
        <f t="shared" si="0"/>
        <v>140</v>
      </c>
      <c r="F72" s="424">
        <v>45996</v>
      </c>
      <c r="G72" s="425">
        <f t="shared" ca="1" si="7"/>
        <v>312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70</v>
      </c>
      <c r="R72" s="434">
        <f t="shared" si="5"/>
        <v>0</v>
      </c>
      <c r="S72" s="434">
        <f t="shared" si="5"/>
        <v>0</v>
      </c>
      <c r="T72" s="434">
        <f t="shared" si="5"/>
        <v>70</v>
      </c>
      <c r="U72" s="435">
        <f t="shared" si="5"/>
        <v>0</v>
      </c>
      <c r="V72" s="436">
        <f t="shared" si="6"/>
        <v>140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45993</v>
      </c>
      <c r="G73" s="425">
        <f t="shared" ca="1" si="7"/>
        <v>315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24</v>
      </c>
      <c r="E74" s="423">
        <f t="shared" si="0"/>
        <v>168</v>
      </c>
      <c r="F74" s="424">
        <v>45996</v>
      </c>
      <c r="G74" s="425">
        <f t="shared" ca="1" si="7"/>
        <v>312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>
        <v>0.5</v>
      </c>
      <c r="N74" s="465"/>
      <c r="O74" s="466"/>
      <c r="P74" s="433">
        <f t="shared" ref="P74:U116" si="8">+$E74*J74</f>
        <v>84</v>
      </c>
      <c r="Q74" s="434">
        <f t="shared" si="8"/>
        <v>0</v>
      </c>
      <c r="R74" s="434">
        <f t="shared" si="8"/>
        <v>0</v>
      </c>
      <c r="S74" s="434">
        <f t="shared" si="8"/>
        <v>84</v>
      </c>
      <c r="T74" s="434">
        <f t="shared" si="8"/>
        <v>0</v>
      </c>
      <c r="U74" s="435">
        <f t="shared" si="8"/>
        <v>0</v>
      </c>
      <c r="V74" s="436">
        <f t="shared" si="6"/>
        <v>168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45993</v>
      </c>
      <c r="G75" s="425">
        <f t="shared" ca="1" si="7"/>
        <v>315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8"/>
        <v>0</v>
      </c>
      <c r="Q75" s="434">
        <f t="shared" si="8"/>
        <v>63</v>
      </c>
      <c r="R75" s="434">
        <f t="shared" si="8"/>
        <v>0</v>
      </c>
      <c r="S75" s="434">
        <f t="shared" si="8"/>
        <v>0</v>
      </c>
      <c r="T75" s="434">
        <f t="shared" si="8"/>
        <v>0</v>
      </c>
      <c r="U75" s="435">
        <f t="shared" si="8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45993</v>
      </c>
      <c r="G76" s="425">
        <f t="shared" ca="1" si="7"/>
        <v>315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8"/>
        <v>0</v>
      </c>
      <c r="Q76" s="434">
        <f t="shared" si="8"/>
        <v>98</v>
      </c>
      <c r="R76" s="434">
        <f t="shared" si="8"/>
        <v>0</v>
      </c>
      <c r="S76" s="434">
        <f t="shared" si="8"/>
        <v>0</v>
      </c>
      <c r="T76" s="434">
        <f t="shared" si="8"/>
        <v>49</v>
      </c>
      <c r="U76" s="435">
        <f t="shared" si="8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45993</v>
      </c>
      <c r="G77" s="425">
        <f t="shared" ca="1" si="7"/>
        <v>315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8"/>
        <v>49</v>
      </c>
      <c r="Q77" s="434">
        <f t="shared" si="8"/>
        <v>0</v>
      </c>
      <c r="R77" s="434">
        <f t="shared" si="8"/>
        <v>0</v>
      </c>
      <c r="S77" s="434">
        <f t="shared" si="8"/>
        <v>49</v>
      </c>
      <c r="T77" s="434">
        <f t="shared" si="8"/>
        <v>0</v>
      </c>
      <c r="U77" s="435">
        <f t="shared" si="8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45995</v>
      </c>
      <c r="G78" s="425">
        <f t="shared" ca="1" si="7"/>
        <v>313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8"/>
        <v>70</v>
      </c>
      <c r="Q78" s="434">
        <f t="shared" si="8"/>
        <v>0</v>
      </c>
      <c r="R78" s="434">
        <f t="shared" si="8"/>
        <v>0</v>
      </c>
      <c r="S78" s="434">
        <f t="shared" si="8"/>
        <v>70</v>
      </c>
      <c r="T78" s="434">
        <f t="shared" si="8"/>
        <v>0</v>
      </c>
      <c r="U78" s="435">
        <f t="shared" si="8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7"/>
        <v>332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8"/>
        <v>70</v>
      </c>
      <c r="Q79" s="434">
        <f t="shared" si="8"/>
        <v>0</v>
      </c>
      <c r="R79" s="434">
        <f t="shared" si="8"/>
        <v>0</v>
      </c>
      <c r="S79" s="434">
        <f t="shared" si="8"/>
        <v>0</v>
      </c>
      <c r="T79" s="434">
        <f t="shared" si="8"/>
        <v>35</v>
      </c>
      <c r="U79" s="435">
        <f t="shared" si="8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12</v>
      </c>
      <c r="E80" s="423">
        <f t="shared" si="0"/>
        <v>84</v>
      </c>
      <c r="F80" s="424">
        <v>45994</v>
      </c>
      <c r="G80" s="425">
        <f t="shared" ca="1" si="7"/>
        <v>314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8"/>
        <v>42</v>
      </c>
      <c r="Q80" s="434">
        <f t="shared" si="8"/>
        <v>0</v>
      </c>
      <c r="R80" s="434">
        <f t="shared" si="8"/>
        <v>0</v>
      </c>
      <c r="S80" s="434">
        <f t="shared" si="8"/>
        <v>0</v>
      </c>
      <c r="T80" s="434">
        <f t="shared" si="8"/>
        <v>0</v>
      </c>
      <c r="U80" s="435">
        <f t="shared" si="8"/>
        <v>42</v>
      </c>
      <c r="V80" s="436">
        <f t="shared" si="6"/>
        <v>84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45995</v>
      </c>
      <c r="G81" s="425">
        <f t="shared" ca="1" si="7"/>
        <v>313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8"/>
        <v>0</v>
      </c>
      <c r="Q81" s="434">
        <f t="shared" si="8"/>
        <v>0</v>
      </c>
      <c r="R81" s="434">
        <f t="shared" si="8"/>
        <v>17.5</v>
      </c>
      <c r="S81" s="434">
        <f t="shared" si="8"/>
        <v>17.5</v>
      </c>
      <c r="T81" s="434">
        <f t="shared" si="8"/>
        <v>0</v>
      </c>
      <c r="U81" s="435">
        <f t="shared" si="8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45995</v>
      </c>
      <c r="G82" s="425">
        <f t="shared" ca="1" si="7"/>
        <v>313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8"/>
        <v>0</v>
      </c>
      <c r="Q82" s="434">
        <f t="shared" si="8"/>
        <v>0</v>
      </c>
      <c r="R82" s="434">
        <f t="shared" si="8"/>
        <v>0</v>
      </c>
      <c r="S82" s="434">
        <f t="shared" si="8"/>
        <v>70</v>
      </c>
      <c r="T82" s="434">
        <f t="shared" si="8"/>
        <v>0</v>
      </c>
      <c r="U82" s="435">
        <f t="shared" si="8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45992</v>
      </c>
      <c r="G83" s="425">
        <f t="shared" ca="1" si="7"/>
        <v>316</v>
      </c>
      <c r="H83" s="426">
        <v>1</v>
      </c>
      <c r="I83" s="427" t="str">
        <f>VLOOKUP(H83,Secteurs!$A$2:$C$4,3)</f>
        <v>Alexis MABOUNDA</v>
      </c>
      <c r="J83" s="464"/>
      <c r="K83" s="465"/>
      <c r="L83" s="465">
        <v>0.25</v>
      </c>
      <c r="M83" s="465"/>
      <c r="N83" s="465">
        <v>0.25</v>
      </c>
      <c r="O83" s="466">
        <v>0.5</v>
      </c>
      <c r="P83" s="433">
        <f t="shared" si="8"/>
        <v>0</v>
      </c>
      <c r="Q83" s="434">
        <f t="shared" si="8"/>
        <v>0</v>
      </c>
      <c r="R83" s="434">
        <f t="shared" si="8"/>
        <v>38.5</v>
      </c>
      <c r="S83" s="434">
        <f t="shared" si="8"/>
        <v>0</v>
      </c>
      <c r="T83" s="434">
        <f t="shared" si="8"/>
        <v>38.5</v>
      </c>
      <c r="U83" s="435">
        <f t="shared" si="8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40</v>
      </c>
      <c r="E84" s="423">
        <f t="shared" ref="E84:E139" si="9">D84*7</f>
        <v>280</v>
      </c>
      <c r="F84" s="424">
        <v>45996</v>
      </c>
      <c r="G84" s="425">
        <f t="shared" ca="1" si="7"/>
        <v>312</v>
      </c>
      <c r="H84" s="426">
        <v>2</v>
      </c>
      <c r="I84" s="427" t="str">
        <f>VLOOKUP(H84,Secteurs!$A$2:$C$4,3)</f>
        <v>Félix OVOURA</v>
      </c>
      <c r="J84" s="464"/>
      <c r="K84" s="465">
        <v>0.25</v>
      </c>
      <c r="L84" s="465"/>
      <c r="M84" s="465">
        <v>0.25</v>
      </c>
      <c r="N84" s="465"/>
      <c r="O84" s="466">
        <v>0.5</v>
      </c>
      <c r="P84" s="433">
        <f t="shared" si="8"/>
        <v>0</v>
      </c>
      <c r="Q84" s="434">
        <f t="shared" si="8"/>
        <v>70</v>
      </c>
      <c r="R84" s="434">
        <f t="shared" si="8"/>
        <v>0</v>
      </c>
      <c r="S84" s="434">
        <f t="shared" si="8"/>
        <v>70</v>
      </c>
      <c r="T84" s="434">
        <f t="shared" si="8"/>
        <v>0</v>
      </c>
      <c r="U84" s="435">
        <f t="shared" si="8"/>
        <v>140</v>
      </c>
      <c r="V84" s="436">
        <f t="shared" si="6"/>
        <v>280</v>
      </c>
      <c r="W84" s="437"/>
      <c r="X84" s="453">
        <f t="shared" ref="X84:X139" si="10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1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9"/>
        <v>182</v>
      </c>
      <c r="F85" s="424">
        <v>45994</v>
      </c>
      <c r="G85" s="425">
        <f t="shared" ref="G85:G137" ca="1" si="12">+IF(A85=1,(+TODAY())-F85,"Sans objet")</f>
        <v>314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8"/>
        <v>0</v>
      </c>
      <c r="Q85" s="434">
        <f t="shared" si="8"/>
        <v>0</v>
      </c>
      <c r="R85" s="434">
        <f t="shared" si="8"/>
        <v>0</v>
      </c>
      <c r="S85" s="434">
        <f t="shared" si="8"/>
        <v>91</v>
      </c>
      <c r="T85" s="434">
        <f t="shared" si="8"/>
        <v>0</v>
      </c>
      <c r="U85" s="435">
        <f t="shared" si="8"/>
        <v>91</v>
      </c>
      <c r="V85" s="436">
        <f t="shared" si="6"/>
        <v>182</v>
      </c>
      <c r="W85" s="437"/>
      <c r="X85" s="453">
        <f t="shared" si="10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1"/>
        <v>1</v>
      </c>
      <c r="B86" s="207" t="s">
        <v>180</v>
      </c>
      <c r="C86" s="157" t="s">
        <v>116</v>
      </c>
      <c r="D86" s="400">
        <v>20</v>
      </c>
      <c r="E86" s="423">
        <f t="shared" si="9"/>
        <v>140</v>
      </c>
      <c r="F86" s="424">
        <v>45994</v>
      </c>
      <c r="G86" s="425">
        <f t="shared" ca="1" si="12"/>
        <v>314</v>
      </c>
      <c r="H86" s="426">
        <v>1</v>
      </c>
      <c r="I86" s="427" t="str">
        <f>VLOOKUP(H86,Secteurs!$A$2:$C$4,3)</f>
        <v>Alexis MABOUNDA</v>
      </c>
      <c r="J86" s="464"/>
      <c r="K86" s="465">
        <v>0.5</v>
      </c>
      <c r="L86" s="465"/>
      <c r="M86" s="465">
        <v>0.25</v>
      </c>
      <c r="N86" s="465"/>
      <c r="O86" s="466">
        <v>0.25</v>
      </c>
      <c r="P86" s="433">
        <f t="shared" si="8"/>
        <v>0</v>
      </c>
      <c r="Q86" s="434">
        <f t="shared" si="8"/>
        <v>70</v>
      </c>
      <c r="R86" s="434">
        <f t="shared" si="8"/>
        <v>0</v>
      </c>
      <c r="S86" s="434">
        <f t="shared" si="8"/>
        <v>35</v>
      </c>
      <c r="T86" s="434">
        <f t="shared" si="8"/>
        <v>0</v>
      </c>
      <c r="U86" s="435">
        <f t="shared" si="8"/>
        <v>35</v>
      </c>
      <c r="V86" s="436">
        <f t="shared" ref="V86:V139" si="13">SUM(P86:U86)</f>
        <v>140</v>
      </c>
      <c r="W86" s="437"/>
      <c r="X86" s="453">
        <f t="shared" si="10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1"/>
        <v>1</v>
      </c>
      <c r="B87" s="207" t="s">
        <v>181</v>
      </c>
      <c r="C87" s="157" t="s">
        <v>116</v>
      </c>
      <c r="D87" s="400">
        <v>24</v>
      </c>
      <c r="E87" s="423">
        <f t="shared" si="9"/>
        <v>168</v>
      </c>
      <c r="F87" s="424">
        <v>45994</v>
      </c>
      <c r="G87" s="425">
        <f t="shared" ca="1" si="12"/>
        <v>314</v>
      </c>
      <c r="H87" s="426">
        <v>1</v>
      </c>
      <c r="I87" s="427" t="str">
        <f>VLOOKUP(H87,Secteurs!$A$2:$C$4,3)</f>
        <v>Alexis MABOUNDA</v>
      </c>
      <c r="J87" s="464"/>
      <c r="K87" s="465">
        <v>0.25</v>
      </c>
      <c r="L87" s="465"/>
      <c r="M87" s="465">
        <v>0.25</v>
      </c>
      <c r="N87" s="465"/>
      <c r="O87" s="466">
        <v>0.5</v>
      </c>
      <c r="P87" s="433">
        <f t="shared" si="8"/>
        <v>0</v>
      </c>
      <c r="Q87" s="434">
        <f t="shared" si="8"/>
        <v>42</v>
      </c>
      <c r="R87" s="434">
        <f t="shared" si="8"/>
        <v>0</v>
      </c>
      <c r="S87" s="434">
        <f t="shared" si="8"/>
        <v>42</v>
      </c>
      <c r="T87" s="434">
        <f t="shared" si="8"/>
        <v>0</v>
      </c>
      <c r="U87" s="435">
        <f t="shared" si="8"/>
        <v>84</v>
      </c>
      <c r="V87" s="436">
        <f t="shared" si="13"/>
        <v>168</v>
      </c>
      <c r="W87" s="437"/>
      <c r="X87" s="453">
        <f t="shared" si="10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1"/>
        <v>1</v>
      </c>
      <c r="B88" s="207" t="s">
        <v>183</v>
      </c>
      <c r="C88" s="157" t="s">
        <v>116</v>
      </c>
      <c r="D88" s="400">
        <v>22</v>
      </c>
      <c r="E88" s="423">
        <f t="shared" si="9"/>
        <v>154</v>
      </c>
      <c r="F88" s="424">
        <v>45994</v>
      </c>
      <c r="G88" s="425">
        <f t="shared" ca="1" si="12"/>
        <v>314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8"/>
        <v>0</v>
      </c>
      <c r="Q88" s="434">
        <f t="shared" si="8"/>
        <v>38.5</v>
      </c>
      <c r="R88" s="434">
        <f t="shared" si="8"/>
        <v>0</v>
      </c>
      <c r="S88" s="434">
        <f t="shared" si="8"/>
        <v>77</v>
      </c>
      <c r="T88" s="434">
        <f t="shared" si="8"/>
        <v>0</v>
      </c>
      <c r="U88" s="435">
        <f t="shared" si="8"/>
        <v>38.5</v>
      </c>
      <c r="V88" s="436">
        <f t="shared" si="13"/>
        <v>154</v>
      </c>
      <c r="W88" s="437"/>
      <c r="X88" s="453">
        <f t="shared" si="10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1"/>
        <v>1</v>
      </c>
      <c r="B89" s="207" t="s">
        <v>184</v>
      </c>
      <c r="C89" s="157" t="s">
        <v>116</v>
      </c>
      <c r="D89" s="400">
        <v>22</v>
      </c>
      <c r="E89" s="423">
        <f t="shared" si="9"/>
        <v>154</v>
      </c>
      <c r="F89" s="424">
        <v>45994</v>
      </c>
      <c r="G89" s="425">
        <f t="shared" ca="1" si="12"/>
        <v>314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8"/>
        <v>0</v>
      </c>
      <c r="Q89" s="434">
        <f t="shared" si="8"/>
        <v>38.5</v>
      </c>
      <c r="R89" s="434">
        <f t="shared" si="8"/>
        <v>0</v>
      </c>
      <c r="S89" s="434">
        <f t="shared" si="8"/>
        <v>38.5</v>
      </c>
      <c r="T89" s="434">
        <f t="shared" si="8"/>
        <v>0</v>
      </c>
      <c r="U89" s="435">
        <f t="shared" si="8"/>
        <v>77</v>
      </c>
      <c r="V89" s="436">
        <f t="shared" si="13"/>
        <v>154</v>
      </c>
      <c r="W89" s="437"/>
      <c r="X89" s="453">
        <f t="shared" si="10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1"/>
        <v>1</v>
      </c>
      <c r="B90" s="207" t="s">
        <v>185</v>
      </c>
      <c r="C90" s="157" t="s">
        <v>116</v>
      </c>
      <c r="D90" s="400">
        <v>24</v>
      </c>
      <c r="E90" s="423">
        <f t="shared" si="9"/>
        <v>168</v>
      </c>
      <c r="F90" s="424">
        <v>45995</v>
      </c>
      <c r="G90" s="425">
        <f t="shared" ca="1" si="12"/>
        <v>313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8"/>
        <v>0</v>
      </c>
      <c r="Q90" s="434">
        <f t="shared" si="8"/>
        <v>84</v>
      </c>
      <c r="R90" s="434">
        <f t="shared" si="8"/>
        <v>0</v>
      </c>
      <c r="S90" s="434">
        <f t="shared" si="8"/>
        <v>42</v>
      </c>
      <c r="T90" s="434">
        <f t="shared" si="8"/>
        <v>0</v>
      </c>
      <c r="U90" s="435">
        <f t="shared" si="8"/>
        <v>42</v>
      </c>
      <c r="V90" s="436">
        <f t="shared" si="13"/>
        <v>168</v>
      </c>
      <c r="W90" s="437"/>
      <c r="X90" s="453">
        <f t="shared" si="10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1"/>
        <v>1</v>
      </c>
      <c r="B91" s="207" t="s">
        <v>186</v>
      </c>
      <c r="C91" s="157" t="s">
        <v>36</v>
      </c>
      <c r="D91" s="400">
        <v>24</v>
      </c>
      <c r="E91" s="423">
        <f t="shared" si="9"/>
        <v>168</v>
      </c>
      <c r="F91" s="440">
        <v>45994</v>
      </c>
      <c r="G91" s="425">
        <f t="shared" ca="1" si="12"/>
        <v>314</v>
      </c>
      <c r="H91" s="441">
        <v>1</v>
      </c>
      <c r="I91" s="458" t="str">
        <f>VLOOKUP(H91,Secteurs!$A$2:$C$4,3)</f>
        <v>Alexis MABOUNDA</v>
      </c>
      <c r="J91" s="464"/>
      <c r="K91" s="465">
        <v>0.25</v>
      </c>
      <c r="L91" s="465"/>
      <c r="M91" s="465">
        <v>0.25</v>
      </c>
      <c r="N91" s="465"/>
      <c r="O91" s="466">
        <v>0.5</v>
      </c>
      <c r="P91" s="433">
        <f t="shared" si="8"/>
        <v>0</v>
      </c>
      <c r="Q91" s="434">
        <f t="shared" si="8"/>
        <v>42</v>
      </c>
      <c r="R91" s="434">
        <f t="shared" si="8"/>
        <v>0</v>
      </c>
      <c r="S91" s="434">
        <f t="shared" si="8"/>
        <v>42</v>
      </c>
      <c r="T91" s="434">
        <f t="shared" si="8"/>
        <v>0</v>
      </c>
      <c r="U91" s="435">
        <f t="shared" si="8"/>
        <v>84</v>
      </c>
      <c r="V91" s="436">
        <f t="shared" si="13"/>
        <v>168</v>
      </c>
      <c r="W91" s="437"/>
      <c r="X91" s="453">
        <f t="shared" si="10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1"/>
        <v>1</v>
      </c>
      <c r="B92" s="207" t="s">
        <v>187</v>
      </c>
      <c r="C92" s="157" t="s">
        <v>36</v>
      </c>
      <c r="D92" s="400">
        <v>28</v>
      </c>
      <c r="E92" s="423">
        <f t="shared" si="9"/>
        <v>196</v>
      </c>
      <c r="F92" s="424">
        <v>45994</v>
      </c>
      <c r="G92" s="425">
        <f t="shared" ca="1" si="12"/>
        <v>314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8"/>
        <v>0</v>
      </c>
      <c r="Q92" s="434">
        <f t="shared" si="8"/>
        <v>98</v>
      </c>
      <c r="R92" s="434">
        <f t="shared" si="8"/>
        <v>0</v>
      </c>
      <c r="S92" s="434">
        <f t="shared" si="8"/>
        <v>49</v>
      </c>
      <c r="T92" s="434">
        <f t="shared" si="8"/>
        <v>0</v>
      </c>
      <c r="U92" s="435">
        <f t="shared" si="8"/>
        <v>49</v>
      </c>
      <c r="V92" s="436">
        <f t="shared" si="13"/>
        <v>196</v>
      </c>
      <c r="W92" s="437"/>
      <c r="X92" s="453">
        <f t="shared" si="10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1"/>
        <v>1</v>
      </c>
      <c r="B93" s="208" t="s">
        <v>340</v>
      </c>
      <c r="C93" s="157" t="s">
        <v>116</v>
      </c>
      <c r="D93" s="400">
        <v>18</v>
      </c>
      <c r="E93" s="423">
        <f t="shared" si="9"/>
        <v>126</v>
      </c>
      <c r="F93" s="424">
        <v>45995</v>
      </c>
      <c r="G93" s="425">
        <f t="shared" ca="1" si="12"/>
        <v>313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8"/>
        <v>0</v>
      </c>
      <c r="Q93" s="434">
        <f t="shared" si="8"/>
        <v>0</v>
      </c>
      <c r="R93" s="434">
        <f t="shared" si="8"/>
        <v>0</v>
      </c>
      <c r="S93" s="434">
        <f t="shared" si="8"/>
        <v>63</v>
      </c>
      <c r="T93" s="434">
        <f t="shared" si="8"/>
        <v>0</v>
      </c>
      <c r="U93" s="435">
        <f t="shared" si="8"/>
        <v>63</v>
      </c>
      <c r="V93" s="436">
        <f t="shared" si="13"/>
        <v>126</v>
      </c>
      <c r="W93" s="437"/>
      <c r="X93" s="453">
        <f t="shared" si="10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1"/>
        <v>1</v>
      </c>
      <c r="B94" s="208" t="s">
        <v>308</v>
      </c>
      <c r="C94" s="157" t="s">
        <v>116</v>
      </c>
      <c r="D94" s="400">
        <v>20</v>
      </c>
      <c r="E94" s="423">
        <f t="shared" si="9"/>
        <v>140</v>
      </c>
      <c r="F94" s="424">
        <v>45993</v>
      </c>
      <c r="G94" s="425">
        <f t="shared" ca="1" si="12"/>
        <v>315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8"/>
        <v>70</v>
      </c>
      <c r="Q94" s="434">
        <f t="shared" si="8"/>
        <v>0</v>
      </c>
      <c r="R94" s="434">
        <f t="shared" si="8"/>
        <v>0</v>
      </c>
      <c r="S94" s="434">
        <f t="shared" si="8"/>
        <v>70</v>
      </c>
      <c r="T94" s="434">
        <f t="shared" si="8"/>
        <v>0</v>
      </c>
      <c r="U94" s="435">
        <f t="shared" si="8"/>
        <v>0</v>
      </c>
      <c r="V94" s="436">
        <f t="shared" si="13"/>
        <v>140</v>
      </c>
      <c r="W94" s="437"/>
      <c r="X94" s="453">
        <f t="shared" si="10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1"/>
        <v>1</v>
      </c>
      <c r="B95" s="208" t="s">
        <v>194</v>
      </c>
      <c r="C95" s="157" t="s">
        <v>116</v>
      </c>
      <c r="D95" s="400">
        <v>24</v>
      </c>
      <c r="E95" s="423">
        <f t="shared" si="9"/>
        <v>168</v>
      </c>
      <c r="F95" s="424">
        <v>45993</v>
      </c>
      <c r="G95" s="425">
        <f t="shared" ca="1" si="12"/>
        <v>315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8"/>
        <v>0</v>
      </c>
      <c r="Q95" s="434">
        <f t="shared" si="8"/>
        <v>0</v>
      </c>
      <c r="R95" s="434">
        <f t="shared" si="8"/>
        <v>0</v>
      </c>
      <c r="S95" s="434">
        <f t="shared" si="8"/>
        <v>84</v>
      </c>
      <c r="T95" s="434">
        <f t="shared" si="8"/>
        <v>0</v>
      </c>
      <c r="U95" s="435">
        <f t="shared" si="8"/>
        <v>84</v>
      </c>
      <c r="V95" s="436">
        <f t="shared" si="13"/>
        <v>168</v>
      </c>
      <c r="W95" s="437"/>
      <c r="X95" s="453">
        <f t="shared" si="10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1"/>
        <v>1</v>
      </c>
      <c r="B96" s="208" t="s">
        <v>197</v>
      </c>
      <c r="C96" s="157" t="s">
        <v>36</v>
      </c>
      <c r="D96" s="400">
        <v>10</v>
      </c>
      <c r="E96" s="423">
        <f t="shared" si="9"/>
        <v>70</v>
      </c>
      <c r="F96" s="424">
        <v>45992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8"/>
        <v>0</v>
      </c>
      <c r="Q96" s="434">
        <f t="shared" si="8"/>
        <v>0</v>
      </c>
      <c r="R96" s="434">
        <f t="shared" si="8"/>
        <v>70</v>
      </c>
      <c r="S96" s="434">
        <f t="shared" si="8"/>
        <v>0</v>
      </c>
      <c r="T96" s="434">
        <f t="shared" si="8"/>
        <v>0</v>
      </c>
      <c r="U96" s="435">
        <f t="shared" si="8"/>
        <v>0</v>
      </c>
      <c r="V96" s="436">
        <f t="shared" si="13"/>
        <v>70</v>
      </c>
      <c r="W96" s="437"/>
      <c r="X96" s="453">
        <f t="shared" si="10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1"/>
        <v>1</v>
      </c>
      <c r="B97" s="208" t="s">
        <v>200</v>
      </c>
      <c r="C97" s="157" t="s">
        <v>116</v>
      </c>
      <c r="D97" s="400">
        <v>6</v>
      </c>
      <c r="E97" s="423">
        <f t="shared" si="9"/>
        <v>42</v>
      </c>
      <c r="F97" s="424">
        <v>45996</v>
      </c>
      <c r="G97" s="425">
        <f t="shared" ca="1" si="12"/>
        <v>312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8"/>
        <v>0</v>
      </c>
      <c r="Q97" s="434">
        <f t="shared" si="8"/>
        <v>0</v>
      </c>
      <c r="R97" s="434">
        <f t="shared" si="8"/>
        <v>0</v>
      </c>
      <c r="S97" s="434">
        <f t="shared" si="8"/>
        <v>0</v>
      </c>
      <c r="T97" s="434">
        <f t="shared" si="8"/>
        <v>21</v>
      </c>
      <c r="U97" s="435">
        <f t="shared" si="8"/>
        <v>21</v>
      </c>
      <c r="V97" s="436">
        <f t="shared" si="13"/>
        <v>42</v>
      </c>
      <c r="W97" s="437"/>
      <c r="X97" s="453">
        <f t="shared" si="10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1"/>
        <v>1</v>
      </c>
      <c r="B98" s="208" t="s">
        <v>341</v>
      </c>
      <c r="C98" s="157" t="s">
        <v>116</v>
      </c>
      <c r="D98" s="400">
        <v>14</v>
      </c>
      <c r="E98" s="423">
        <f t="shared" si="9"/>
        <v>98</v>
      </c>
      <c r="F98" s="424">
        <v>45995</v>
      </c>
      <c r="G98" s="425">
        <f t="shared" ca="1" si="12"/>
        <v>313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8"/>
        <v>98</v>
      </c>
      <c r="Q98" s="434">
        <f t="shared" si="8"/>
        <v>0</v>
      </c>
      <c r="R98" s="434">
        <f t="shared" si="8"/>
        <v>0</v>
      </c>
      <c r="S98" s="434">
        <f t="shared" si="8"/>
        <v>0</v>
      </c>
      <c r="T98" s="434">
        <f t="shared" si="8"/>
        <v>0</v>
      </c>
      <c r="U98" s="435">
        <f t="shared" si="8"/>
        <v>0</v>
      </c>
      <c r="V98" s="436">
        <f t="shared" si="13"/>
        <v>98</v>
      </c>
      <c r="W98" s="437"/>
      <c r="X98" s="453">
        <f t="shared" si="10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1"/>
        <v>1</v>
      </c>
      <c r="B99" s="208" t="s">
        <v>204</v>
      </c>
      <c r="C99" s="157" t="s">
        <v>116</v>
      </c>
      <c r="D99" s="400">
        <v>10</v>
      </c>
      <c r="E99" s="423">
        <f t="shared" si="9"/>
        <v>70</v>
      </c>
      <c r="F99" s="424">
        <v>45995</v>
      </c>
      <c r="G99" s="425">
        <f t="shared" ca="1" si="12"/>
        <v>313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8"/>
        <v>0</v>
      </c>
      <c r="Q99" s="434">
        <f t="shared" si="8"/>
        <v>35</v>
      </c>
      <c r="R99" s="434">
        <f t="shared" si="8"/>
        <v>0</v>
      </c>
      <c r="S99" s="434">
        <f t="shared" si="8"/>
        <v>0</v>
      </c>
      <c r="T99" s="434">
        <f t="shared" si="8"/>
        <v>35</v>
      </c>
      <c r="U99" s="435">
        <f t="shared" si="8"/>
        <v>0</v>
      </c>
      <c r="V99" s="436">
        <f t="shared" si="13"/>
        <v>70</v>
      </c>
      <c r="W99" s="437"/>
      <c r="X99" s="453">
        <f t="shared" si="10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1"/>
        <v>1</v>
      </c>
      <c r="B100" s="208" t="s">
        <v>205</v>
      </c>
      <c r="C100" s="157" t="s">
        <v>116</v>
      </c>
      <c r="D100" s="400">
        <v>20</v>
      </c>
      <c r="E100" s="423">
        <f t="shared" si="9"/>
        <v>140</v>
      </c>
      <c r="F100" s="424">
        <v>45995</v>
      </c>
      <c r="G100" s="425">
        <f t="shared" ca="1" si="12"/>
        <v>313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8"/>
        <v>0</v>
      </c>
      <c r="Q100" s="434">
        <f t="shared" si="8"/>
        <v>70</v>
      </c>
      <c r="R100" s="434">
        <f t="shared" si="8"/>
        <v>0</v>
      </c>
      <c r="S100" s="434">
        <f t="shared" si="8"/>
        <v>70</v>
      </c>
      <c r="T100" s="434">
        <f t="shared" si="8"/>
        <v>0</v>
      </c>
      <c r="U100" s="435">
        <f t="shared" si="8"/>
        <v>0</v>
      </c>
      <c r="V100" s="436">
        <f t="shared" si="13"/>
        <v>140</v>
      </c>
      <c r="W100" s="437"/>
      <c r="X100" s="453">
        <f t="shared" si="10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1"/>
        <v>1</v>
      </c>
      <c r="B101" s="208" t="s">
        <v>206</v>
      </c>
      <c r="C101" s="157" t="s">
        <v>36</v>
      </c>
      <c r="D101" s="400">
        <v>20</v>
      </c>
      <c r="E101" s="423">
        <f t="shared" si="9"/>
        <v>140</v>
      </c>
      <c r="F101" s="424">
        <v>45996</v>
      </c>
      <c r="G101" s="425">
        <f t="shared" ca="1" si="12"/>
        <v>312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8"/>
        <v>0</v>
      </c>
      <c r="Q101" s="434">
        <f t="shared" si="8"/>
        <v>0</v>
      </c>
      <c r="R101" s="434">
        <f t="shared" si="8"/>
        <v>0</v>
      </c>
      <c r="S101" s="434">
        <f t="shared" si="8"/>
        <v>0</v>
      </c>
      <c r="T101" s="434">
        <f t="shared" si="8"/>
        <v>0</v>
      </c>
      <c r="U101" s="435">
        <f t="shared" si="8"/>
        <v>140</v>
      </c>
      <c r="V101" s="436">
        <f t="shared" si="13"/>
        <v>140</v>
      </c>
      <c r="W101" s="437"/>
      <c r="X101" s="453">
        <f t="shared" si="10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1"/>
        <v>1</v>
      </c>
      <c r="B102" s="208" t="s">
        <v>209</v>
      </c>
      <c r="C102" s="160" t="s">
        <v>116</v>
      </c>
      <c r="D102" s="400">
        <v>36</v>
      </c>
      <c r="E102" s="423">
        <f t="shared" si="9"/>
        <v>252</v>
      </c>
      <c r="F102" s="424">
        <v>45993</v>
      </c>
      <c r="G102" s="425">
        <f t="shared" ca="1" si="12"/>
        <v>315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8"/>
        <v>0</v>
      </c>
      <c r="Q102" s="434">
        <f t="shared" si="8"/>
        <v>126</v>
      </c>
      <c r="R102" s="434">
        <f t="shared" si="8"/>
        <v>0</v>
      </c>
      <c r="S102" s="434">
        <f t="shared" si="8"/>
        <v>0</v>
      </c>
      <c r="T102" s="434">
        <f t="shared" si="8"/>
        <v>126</v>
      </c>
      <c r="U102" s="435">
        <f t="shared" si="8"/>
        <v>0</v>
      </c>
      <c r="V102" s="436">
        <f t="shared" si="13"/>
        <v>252</v>
      </c>
      <c r="W102" s="437"/>
      <c r="X102" s="453">
        <f t="shared" si="10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1"/>
        <v>1</v>
      </c>
      <c r="B103" s="208" t="s">
        <v>211</v>
      </c>
      <c r="C103" s="160" t="s">
        <v>116</v>
      </c>
      <c r="D103" s="400">
        <v>4</v>
      </c>
      <c r="E103" s="423">
        <f t="shared" si="9"/>
        <v>28</v>
      </c>
      <c r="F103" s="424">
        <v>45994</v>
      </c>
      <c r="G103" s="425">
        <f t="shared" ca="1" si="12"/>
        <v>314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1</v>
      </c>
      <c r="N103" s="465"/>
      <c r="O103" s="466"/>
      <c r="P103" s="433">
        <f t="shared" si="8"/>
        <v>0</v>
      </c>
      <c r="Q103" s="434">
        <f t="shared" si="8"/>
        <v>0</v>
      </c>
      <c r="R103" s="434">
        <f t="shared" si="8"/>
        <v>0</v>
      </c>
      <c r="S103" s="434">
        <f t="shared" si="8"/>
        <v>28</v>
      </c>
      <c r="T103" s="434">
        <f t="shared" si="8"/>
        <v>0</v>
      </c>
      <c r="U103" s="435">
        <f t="shared" si="8"/>
        <v>0</v>
      </c>
      <c r="V103" s="436">
        <f t="shared" si="13"/>
        <v>28</v>
      </c>
      <c r="W103" s="437"/>
      <c r="X103" s="453">
        <f t="shared" si="10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1"/>
        <v>1</v>
      </c>
      <c r="B104" s="207" t="s">
        <v>310</v>
      </c>
      <c r="C104" s="160" t="s">
        <v>116</v>
      </c>
      <c r="D104" s="400">
        <v>30</v>
      </c>
      <c r="E104" s="423">
        <f t="shared" si="9"/>
        <v>210</v>
      </c>
      <c r="F104" s="424">
        <v>45993</v>
      </c>
      <c r="G104" s="425">
        <f t="shared" ca="1" si="12"/>
        <v>315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8"/>
        <v>0</v>
      </c>
      <c r="Q104" s="434">
        <f t="shared" si="8"/>
        <v>52.5</v>
      </c>
      <c r="R104" s="434">
        <f t="shared" si="8"/>
        <v>0</v>
      </c>
      <c r="S104" s="434">
        <f t="shared" si="8"/>
        <v>52.5</v>
      </c>
      <c r="T104" s="434">
        <f t="shared" si="8"/>
        <v>0</v>
      </c>
      <c r="U104" s="435">
        <f t="shared" si="8"/>
        <v>105</v>
      </c>
      <c r="V104" s="436">
        <f t="shared" si="13"/>
        <v>210</v>
      </c>
      <c r="W104" s="437"/>
      <c r="X104" s="453">
        <f t="shared" si="10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1"/>
        <v>1</v>
      </c>
      <c r="B105" s="208" t="s">
        <v>331</v>
      </c>
      <c r="C105" s="160" t="s">
        <v>116</v>
      </c>
      <c r="D105" s="400">
        <v>24</v>
      </c>
      <c r="E105" s="423">
        <f t="shared" si="9"/>
        <v>168</v>
      </c>
      <c r="F105" s="424">
        <v>45995</v>
      </c>
      <c r="G105" s="425">
        <f t="shared" ca="1" si="12"/>
        <v>313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8"/>
        <v>0</v>
      </c>
      <c r="Q105" s="434">
        <f t="shared" si="8"/>
        <v>84</v>
      </c>
      <c r="R105" s="434">
        <f t="shared" si="8"/>
        <v>0</v>
      </c>
      <c r="S105" s="434">
        <f t="shared" si="8"/>
        <v>84</v>
      </c>
      <c r="T105" s="434">
        <f t="shared" si="8"/>
        <v>0</v>
      </c>
      <c r="U105" s="435">
        <f t="shared" si="8"/>
        <v>0</v>
      </c>
      <c r="V105" s="436">
        <f t="shared" si="13"/>
        <v>168</v>
      </c>
      <c r="W105" s="437"/>
      <c r="X105" s="453">
        <f t="shared" si="10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1"/>
        <v>1</v>
      </c>
      <c r="B106" s="208" t="s">
        <v>215</v>
      </c>
      <c r="C106" s="160" t="s">
        <v>116</v>
      </c>
      <c r="D106" s="400">
        <v>24</v>
      </c>
      <c r="E106" s="423">
        <f t="shared" si="9"/>
        <v>168</v>
      </c>
      <c r="F106" s="424">
        <v>45995</v>
      </c>
      <c r="G106" s="425">
        <f t="shared" ca="1" si="12"/>
        <v>313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8"/>
        <v>0</v>
      </c>
      <c r="Q106" s="434">
        <f t="shared" si="8"/>
        <v>0</v>
      </c>
      <c r="R106" s="434">
        <f t="shared" si="8"/>
        <v>0</v>
      </c>
      <c r="S106" s="434">
        <f t="shared" si="8"/>
        <v>0</v>
      </c>
      <c r="T106" s="434">
        <f t="shared" si="8"/>
        <v>0</v>
      </c>
      <c r="U106" s="435">
        <f t="shared" si="8"/>
        <v>168</v>
      </c>
      <c r="V106" s="436">
        <f t="shared" si="13"/>
        <v>168</v>
      </c>
      <c r="W106" s="437"/>
      <c r="X106" s="453">
        <f t="shared" si="10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1"/>
        <v>1</v>
      </c>
      <c r="B107" s="208" t="s">
        <v>311</v>
      </c>
      <c r="C107" s="160" t="s">
        <v>116</v>
      </c>
      <c r="D107" s="400">
        <v>26</v>
      </c>
      <c r="E107" s="423">
        <f t="shared" si="9"/>
        <v>182</v>
      </c>
      <c r="F107" s="424">
        <v>45992</v>
      </c>
      <c r="G107" s="425">
        <f t="shared" ca="1" si="12"/>
        <v>316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8"/>
        <v>91</v>
      </c>
      <c r="Q107" s="434">
        <f t="shared" si="8"/>
        <v>0</v>
      </c>
      <c r="R107" s="434">
        <f t="shared" si="8"/>
        <v>0</v>
      </c>
      <c r="S107" s="434">
        <f t="shared" si="8"/>
        <v>91</v>
      </c>
      <c r="T107" s="434">
        <f t="shared" si="8"/>
        <v>0</v>
      </c>
      <c r="U107" s="435">
        <f t="shared" si="8"/>
        <v>0</v>
      </c>
      <c r="V107" s="436">
        <f t="shared" si="13"/>
        <v>182</v>
      </c>
      <c r="W107" s="437"/>
      <c r="X107" s="453">
        <f t="shared" si="10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1"/>
        <v>1</v>
      </c>
      <c r="B108" s="208" t="s">
        <v>218</v>
      </c>
      <c r="C108" s="160" t="s">
        <v>116</v>
      </c>
      <c r="D108" s="400">
        <v>20</v>
      </c>
      <c r="E108" s="423">
        <f t="shared" si="9"/>
        <v>140</v>
      </c>
      <c r="F108" s="424">
        <v>45995</v>
      </c>
      <c r="G108" s="425">
        <f t="shared" ca="1" si="12"/>
        <v>313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>
        <v>0.5</v>
      </c>
      <c r="M108" s="465"/>
      <c r="N108" s="465"/>
      <c r="O108" s="466"/>
      <c r="P108" s="433">
        <f t="shared" si="8"/>
        <v>0</v>
      </c>
      <c r="Q108" s="434">
        <f t="shared" si="8"/>
        <v>70</v>
      </c>
      <c r="R108" s="434">
        <f t="shared" si="8"/>
        <v>70</v>
      </c>
      <c r="S108" s="434">
        <f t="shared" si="8"/>
        <v>0</v>
      </c>
      <c r="T108" s="434">
        <f t="shared" si="8"/>
        <v>0</v>
      </c>
      <c r="U108" s="435">
        <f t="shared" si="8"/>
        <v>0</v>
      </c>
      <c r="V108" s="436">
        <f t="shared" si="13"/>
        <v>140</v>
      </c>
      <c r="W108" s="437"/>
      <c r="X108" s="453">
        <f t="shared" si="10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1"/>
        <v>1</v>
      </c>
      <c r="B109" s="208" t="s">
        <v>219</v>
      </c>
      <c r="C109" s="160" t="s">
        <v>116</v>
      </c>
      <c r="D109" s="400">
        <v>30</v>
      </c>
      <c r="E109" s="423">
        <f t="shared" si="9"/>
        <v>210</v>
      </c>
      <c r="F109" s="424">
        <v>45995</v>
      </c>
      <c r="G109" s="425">
        <f t="shared" ca="1" si="12"/>
        <v>313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8"/>
        <v>105</v>
      </c>
      <c r="Q109" s="434">
        <f t="shared" si="8"/>
        <v>0</v>
      </c>
      <c r="R109" s="434">
        <f t="shared" si="8"/>
        <v>0</v>
      </c>
      <c r="S109" s="434">
        <f t="shared" si="8"/>
        <v>52.5</v>
      </c>
      <c r="T109" s="434">
        <f t="shared" si="8"/>
        <v>0</v>
      </c>
      <c r="U109" s="435">
        <f t="shared" si="8"/>
        <v>52.5</v>
      </c>
      <c r="V109" s="436">
        <f t="shared" si="13"/>
        <v>210</v>
      </c>
      <c r="W109" s="437"/>
      <c r="X109" s="453">
        <f t="shared" si="10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1"/>
        <v>1</v>
      </c>
      <c r="B110" s="208" t="s">
        <v>220</v>
      </c>
      <c r="C110" s="160" t="s">
        <v>116</v>
      </c>
      <c r="D110" s="400">
        <v>16</v>
      </c>
      <c r="E110" s="423">
        <f t="shared" si="9"/>
        <v>112</v>
      </c>
      <c r="F110" s="424">
        <v>45992</v>
      </c>
      <c r="G110" s="425">
        <f t="shared" ca="1" si="12"/>
        <v>316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8"/>
        <v>0</v>
      </c>
      <c r="Q110" s="434">
        <f t="shared" si="8"/>
        <v>0</v>
      </c>
      <c r="R110" s="434">
        <f t="shared" si="8"/>
        <v>0</v>
      </c>
      <c r="S110" s="434">
        <f t="shared" si="8"/>
        <v>0</v>
      </c>
      <c r="T110" s="434">
        <f t="shared" si="8"/>
        <v>0</v>
      </c>
      <c r="U110" s="435">
        <f t="shared" si="8"/>
        <v>112</v>
      </c>
      <c r="V110" s="436">
        <f t="shared" si="13"/>
        <v>112</v>
      </c>
      <c r="W110" s="437"/>
      <c r="X110" s="453">
        <f t="shared" si="10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1"/>
        <v>1</v>
      </c>
      <c r="B111" s="208" t="s">
        <v>221</v>
      </c>
      <c r="C111" s="157" t="s">
        <v>36</v>
      </c>
      <c r="D111" s="400">
        <v>20</v>
      </c>
      <c r="E111" s="423">
        <f t="shared" si="9"/>
        <v>140</v>
      </c>
      <c r="F111" s="424">
        <v>45992</v>
      </c>
      <c r="G111" s="425">
        <f t="shared" ca="1" si="12"/>
        <v>316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8"/>
        <v>0</v>
      </c>
      <c r="Q111" s="434">
        <f t="shared" si="8"/>
        <v>0</v>
      </c>
      <c r="R111" s="434">
        <f t="shared" si="8"/>
        <v>0</v>
      </c>
      <c r="S111" s="434">
        <f t="shared" si="8"/>
        <v>70</v>
      </c>
      <c r="T111" s="434">
        <f t="shared" si="8"/>
        <v>0</v>
      </c>
      <c r="U111" s="435">
        <f t="shared" si="8"/>
        <v>70</v>
      </c>
      <c r="V111" s="436">
        <f t="shared" si="13"/>
        <v>140</v>
      </c>
      <c r="W111" s="437"/>
      <c r="X111" s="453">
        <f t="shared" si="10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1"/>
        <v>1</v>
      </c>
      <c r="B112" s="208" t="s">
        <v>223</v>
      </c>
      <c r="C112" s="157" t="s">
        <v>36</v>
      </c>
      <c r="D112" s="400">
        <v>20</v>
      </c>
      <c r="E112" s="423">
        <f t="shared" si="9"/>
        <v>140</v>
      </c>
      <c r="F112" s="424">
        <v>45995</v>
      </c>
      <c r="G112" s="425">
        <f t="shared" ca="1" si="12"/>
        <v>313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8"/>
        <v>0</v>
      </c>
      <c r="Q112" s="434">
        <f t="shared" si="8"/>
        <v>70</v>
      </c>
      <c r="R112" s="434">
        <f t="shared" si="8"/>
        <v>0</v>
      </c>
      <c r="S112" s="434">
        <f t="shared" si="8"/>
        <v>0</v>
      </c>
      <c r="T112" s="434">
        <f t="shared" si="8"/>
        <v>0</v>
      </c>
      <c r="U112" s="435">
        <f t="shared" si="8"/>
        <v>70</v>
      </c>
      <c r="V112" s="436">
        <f t="shared" si="13"/>
        <v>140</v>
      </c>
      <c r="W112" s="437"/>
      <c r="X112" s="453">
        <f t="shared" si="10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1"/>
        <v>1</v>
      </c>
      <c r="B113" s="208" t="s">
        <v>225</v>
      </c>
      <c r="C113" s="157" t="s">
        <v>36</v>
      </c>
      <c r="D113" s="400">
        <v>6</v>
      </c>
      <c r="E113" s="423">
        <f t="shared" si="9"/>
        <v>42</v>
      </c>
      <c r="F113" s="424">
        <v>45995</v>
      </c>
      <c r="G113" s="425">
        <f t="shared" ca="1" si="12"/>
        <v>313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8"/>
        <v>0</v>
      </c>
      <c r="Q113" s="434">
        <f t="shared" si="8"/>
        <v>0</v>
      </c>
      <c r="R113" s="434">
        <f t="shared" si="8"/>
        <v>42</v>
      </c>
      <c r="S113" s="434">
        <f t="shared" si="8"/>
        <v>0</v>
      </c>
      <c r="T113" s="434">
        <f t="shared" si="8"/>
        <v>0</v>
      </c>
      <c r="U113" s="435">
        <f t="shared" si="8"/>
        <v>0</v>
      </c>
      <c r="V113" s="436">
        <f t="shared" si="13"/>
        <v>42</v>
      </c>
      <c r="W113" s="437"/>
      <c r="X113" s="453">
        <f t="shared" si="10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1"/>
        <v>1</v>
      </c>
      <c r="B114" s="208" t="s">
        <v>226</v>
      </c>
      <c r="C114" s="157" t="s">
        <v>36</v>
      </c>
      <c r="D114" s="400">
        <v>13</v>
      </c>
      <c r="E114" s="423">
        <f t="shared" si="9"/>
        <v>91</v>
      </c>
      <c r="F114" s="424">
        <v>45996</v>
      </c>
      <c r="G114" s="425">
        <f t="shared" ca="1" si="12"/>
        <v>312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8"/>
        <v>0</v>
      </c>
      <c r="Q114" s="434">
        <f t="shared" si="8"/>
        <v>45.5</v>
      </c>
      <c r="R114" s="434">
        <f t="shared" si="8"/>
        <v>0</v>
      </c>
      <c r="S114" s="434">
        <f t="shared" si="8"/>
        <v>0</v>
      </c>
      <c r="T114" s="434">
        <f t="shared" si="8"/>
        <v>45.5</v>
      </c>
      <c r="U114" s="435">
        <f t="shared" si="8"/>
        <v>0</v>
      </c>
      <c r="V114" s="436">
        <f t="shared" si="13"/>
        <v>91</v>
      </c>
      <c r="W114" s="437"/>
      <c r="X114" s="453">
        <f t="shared" si="10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1"/>
        <v>1</v>
      </c>
      <c r="B115" s="207" t="s">
        <v>312</v>
      </c>
      <c r="C115" s="157" t="s">
        <v>36</v>
      </c>
      <c r="D115" s="400">
        <v>10</v>
      </c>
      <c r="E115" s="423">
        <f t="shared" si="9"/>
        <v>70</v>
      </c>
      <c r="F115" s="424">
        <v>45996</v>
      </c>
      <c r="G115" s="425">
        <f t="shared" ca="1" si="12"/>
        <v>312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8"/>
        <v>0</v>
      </c>
      <c r="Q115" s="434">
        <f t="shared" si="8"/>
        <v>0</v>
      </c>
      <c r="R115" s="434">
        <f t="shared" si="8"/>
        <v>0</v>
      </c>
      <c r="S115" s="434">
        <f t="shared" si="8"/>
        <v>0</v>
      </c>
      <c r="T115" s="434">
        <f t="shared" si="8"/>
        <v>70</v>
      </c>
      <c r="U115" s="435">
        <f t="shared" si="8"/>
        <v>0</v>
      </c>
      <c r="V115" s="436">
        <f t="shared" si="13"/>
        <v>70</v>
      </c>
      <c r="W115" s="437"/>
      <c r="X115" s="453">
        <f t="shared" si="10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1"/>
        <v>1</v>
      </c>
      <c r="B116" s="210" t="s">
        <v>342</v>
      </c>
      <c r="C116" s="157" t="s">
        <v>36</v>
      </c>
      <c r="D116" s="400">
        <v>20</v>
      </c>
      <c r="E116" s="423">
        <f t="shared" si="9"/>
        <v>140</v>
      </c>
      <c r="F116" s="424">
        <v>45994</v>
      </c>
      <c r="G116" s="425">
        <f t="shared" ca="1" si="12"/>
        <v>314</v>
      </c>
      <c r="H116" s="426">
        <v>1</v>
      </c>
      <c r="I116" s="427" t="str">
        <f>VLOOKUP(H116,Secteurs!$A$2:$C$4,3)</f>
        <v>Alexis MABOUNDA</v>
      </c>
      <c r="J116" s="464"/>
      <c r="K116" s="465">
        <v>0.5</v>
      </c>
      <c r="L116" s="465">
        <v>0.5</v>
      </c>
      <c r="M116" s="465"/>
      <c r="N116" s="465"/>
      <c r="O116" s="466"/>
      <c r="P116" s="433">
        <f t="shared" si="8"/>
        <v>0</v>
      </c>
      <c r="Q116" s="434">
        <f t="shared" si="8"/>
        <v>70</v>
      </c>
      <c r="R116" s="434">
        <f t="shared" si="8"/>
        <v>70</v>
      </c>
      <c r="S116" s="434">
        <f t="shared" ref="S116:U116" si="14">+$E116*M116</f>
        <v>0</v>
      </c>
      <c r="T116" s="434">
        <f t="shared" si="14"/>
        <v>0</v>
      </c>
      <c r="U116" s="435">
        <f t="shared" si="14"/>
        <v>0</v>
      </c>
      <c r="V116" s="436">
        <f t="shared" si="13"/>
        <v>140</v>
      </c>
      <c r="W116" s="437"/>
      <c r="X116" s="453">
        <f t="shared" si="10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1"/>
        <v>1</v>
      </c>
      <c r="B117" s="210" t="s">
        <v>230</v>
      </c>
      <c r="C117" s="157" t="s">
        <v>36</v>
      </c>
      <c r="D117" s="400">
        <v>10</v>
      </c>
      <c r="E117" s="423">
        <f t="shared" si="9"/>
        <v>70</v>
      </c>
      <c r="F117" s="424">
        <v>45993</v>
      </c>
      <c r="G117" s="425">
        <f t="shared" ca="1" si="12"/>
        <v>315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3"/>
        <v>70</v>
      </c>
      <c r="W117" s="437"/>
      <c r="X117" s="453">
        <f t="shared" si="10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1"/>
        <v>1</v>
      </c>
      <c r="B118" s="208" t="s">
        <v>231</v>
      </c>
      <c r="C118" s="157" t="s">
        <v>36</v>
      </c>
      <c r="D118" s="400">
        <v>26</v>
      </c>
      <c r="E118" s="423">
        <f t="shared" si="9"/>
        <v>182</v>
      </c>
      <c r="F118" s="424">
        <v>45995</v>
      </c>
      <c r="G118" s="425">
        <f t="shared" ca="1" si="12"/>
        <v>313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3"/>
        <v>182</v>
      </c>
      <c r="W118" s="437"/>
      <c r="X118" s="453">
        <f t="shared" si="10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1"/>
        <v>1</v>
      </c>
      <c r="B119" s="208" t="s">
        <v>332</v>
      </c>
      <c r="C119" s="157" t="s">
        <v>36</v>
      </c>
      <c r="D119" s="400">
        <v>8</v>
      </c>
      <c r="E119" s="423">
        <f t="shared" si="9"/>
        <v>56</v>
      </c>
      <c r="F119" s="424">
        <v>45994</v>
      </c>
      <c r="G119" s="425">
        <f t="shared" ca="1" si="12"/>
        <v>314</v>
      </c>
      <c r="H119" s="426">
        <v>1</v>
      </c>
      <c r="I119" s="427" t="str">
        <f>VLOOKUP(H119,Secteurs!$A$2:$C$4,3)</f>
        <v>Alexis MABOUNDA</v>
      </c>
      <c r="J119" s="464">
        <v>0.5</v>
      </c>
      <c r="K119" s="465"/>
      <c r="L119" s="465"/>
      <c r="M119" s="465"/>
      <c r="N119" s="465"/>
      <c r="O119" s="466">
        <v>0.5</v>
      </c>
      <c r="P119" s="433">
        <f t="shared" si="15"/>
        <v>28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28</v>
      </c>
      <c r="V119" s="436">
        <f t="shared" si="13"/>
        <v>56</v>
      </c>
      <c r="W119" s="437"/>
      <c r="X119" s="453">
        <f t="shared" si="10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1"/>
        <v>1</v>
      </c>
      <c r="B120" s="208" t="s">
        <v>236</v>
      </c>
      <c r="C120" s="157" t="s">
        <v>36</v>
      </c>
      <c r="D120" s="400">
        <v>22</v>
      </c>
      <c r="E120" s="423">
        <f t="shared" si="9"/>
        <v>154</v>
      </c>
      <c r="F120" s="424">
        <v>45992</v>
      </c>
      <c r="G120" s="425">
        <f t="shared" ca="1" si="12"/>
        <v>316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154</v>
      </c>
      <c r="U120" s="435">
        <f t="shared" si="15"/>
        <v>0</v>
      </c>
      <c r="V120" s="436">
        <f t="shared" si="13"/>
        <v>154</v>
      </c>
      <c r="W120" s="437"/>
      <c r="X120" s="453">
        <f t="shared" si="10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1"/>
        <v>1</v>
      </c>
      <c r="B121" s="208" t="s">
        <v>237</v>
      </c>
      <c r="C121" s="157" t="s">
        <v>36</v>
      </c>
      <c r="D121" s="400">
        <v>10</v>
      </c>
      <c r="E121" s="423">
        <f t="shared" si="9"/>
        <v>70</v>
      </c>
      <c r="F121" s="424">
        <v>45994</v>
      </c>
      <c r="G121" s="425">
        <f t="shared" ca="1" si="12"/>
        <v>314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3"/>
        <v>70</v>
      </c>
      <c r="W121" s="437"/>
      <c r="X121" s="453">
        <f t="shared" si="10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1"/>
        <v>1</v>
      </c>
      <c r="B122" s="208" t="s">
        <v>239</v>
      </c>
      <c r="C122" s="157" t="s">
        <v>36</v>
      </c>
      <c r="D122" s="400">
        <v>10</v>
      </c>
      <c r="E122" s="423">
        <f t="shared" si="9"/>
        <v>70</v>
      </c>
      <c r="F122" s="424">
        <v>45994</v>
      </c>
      <c r="G122" s="425">
        <f t="shared" ca="1" si="12"/>
        <v>314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70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3"/>
        <v>70</v>
      </c>
      <c r="W122" s="437"/>
      <c r="X122" s="453">
        <f t="shared" si="10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1"/>
        <v>1</v>
      </c>
      <c r="B123" s="207" t="s">
        <v>241</v>
      </c>
      <c r="C123" s="157" t="s">
        <v>36</v>
      </c>
      <c r="D123" s="400">
        <v>24</v>
      </c>
      <c r="E123" s="423">
        <f t="shared" si="9"/>
        <v>168</v>
      </c>
      <c r="F123" s="424">
        <v>45995</v>
      </c>
      <c r="G123" s="425">
        <f t="shared" ca="1" si="12"/>
        <v>313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3"/>
        <v>168</v>
      </c>
      <c r="W123" s="437"/>
      <c r="X123" s="453">
        <f t="shared" si="10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1"/>
        <v>1</v>
      </c>
      <c r="B124" s="207" t="s">
        <v>244</v>
      </c>
      <c r="C124" s="157" t="s">
        <v>36</v>
      </c>
      <c r="D124" s="400">
        <v>20</v>
      </c>
      <c r="E124" s="423">
        <f t="shared" si="9"/>
        <v>140</v>
      </c>
      <c r="F124" s="424">
        <v>45995</v>
      </c>
      <c r="G124" s="425">
        <f t="shared" ca="1" si="12"/>
        <v>313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3"/>
        <v>140</v>
      </c>
      <c r="W124" s="437"/>
      <c r="X124" s="453">
        <f t="shared" si="10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1"/>
        <v>1</v>
      </c>
      <c r="B125" s="207" t="s">
        <v>247</v>
      </c>
      <c r="C125" s="157" t="s">
        <v>36</v>
      </c>
      <c r="D125" s="400">
        <v>20</v>
      </c>
      <c r="E125" s="423">
        <f t="shared" si="9"/>
        <v>140</v>
      </c>
      <c r="F125" s="424">
        <v>45995</v>
      </c>
      <c r="G125" s="425">
        <f t="shared" ca="1" si="12"/>
        <v>313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3"/>
        <v>140</v>
      </c>
      <c r="W125" s="437"/>
      <c r="X125" s="453">
        <f t="shared" si="10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1"/>
        <v>1</v>
      </c>
      <c r="B126" s="208" t="s">
        <v>250</v>
      </c>
      <c r="C126" s="157" t="s">
        <v>36</v>
      </c>
      <c r="D126" s="400">
        <v>14</v>
      </c>
      <c r="E126" s="423">
        <f t="shared" si="9"/>
        <v>98</v>
      </c>
      <c r="F126" s="424">
        <v>45993</v>
      </c>
      <c r="G126" s="425">
        <f t="shared" ca="1" si="12"/>
        <v>315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3"/>
        <v>98</v>
      </c>
      <c r="W126" s="437"/>
      <c r="X126" s="453">
        <f t="shared" si="10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1"/>
        <v>1</v>
      </c>
      <c r="B127" s="156" t="s">
        <v>252</v>
      </c>
      <c r="C127" s="157" t="s">
        <v>36</v>
      </c>
      <c r="D127" s="400">
        <v>8</v>
      </c>
      <c r="E127" s="423">
        <f t="shared" si="9"/>
        <v>56</v>
      </c>
      <c r="F127" s="424">
        <v>45994</v>
      </c>
      <c r="G127" s="425">
        <f t="shared" ca="1" si="12"/>
        <v>314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5"/>
        <v>0</v>
      </c>
      <c r="Q127" s="434">
        <f t="shared" si="15"/>
        <v>0</v>
      </c>
      <c r="R127" s="434">
        <f t="shared" si="15"/>
        <v>0</v>
      </c>
      <c r="S127" s="434">
        <f t="shared" si="15"/>
        <v>28</v>
      </c>
      <c r="T127" s="434">
        <f t="shared" si="15"/>
        <v>28</v>
      </c>
      <c r="U127" s="435">
        <f t="shared" si="15"/>
        <v>0</v>
      </c>
      <c r="V127" s="436">
        <f t="shared" si="13"/>
        <v>56</v>
      </c>
      <c r="W127" s="437"/>
      <c r="X127" s="453">
        <f t="shared" si="10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1"/>
        <v>1</v>
      </c>
      <c r="B128" s="156" t="s">
        <v>344</v>
      </c>
      <c r="C128" s="157" t="s">
        <v>36</v>
      </c>
      <c r="D128" s="400">
        <v>2</v>
      </c>
      <c r="E128" s="423">
        <f t="shared" si="9"/>
        <v>14</v>
      </c>
      <c r="F128" s="424">
        <v>45994</v>
      </c>
      <c r="G128" s="425">
        <f t="shared" ca="1" si="12"/>
        <v>314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14</v>
      </c>
      <c r="V128" s="436">
        <f t="shared" si="13"/>
        <v>14</v>
      </c>
      <c r="W128" s="437"/>
      <c r="X128" s="453">
        <f t="shared" si="10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1"/>
        <v>0</v>
      </c>
      <c r="B129" s="156" t="s">
        <v>255</v>
      </c>
      <c r="C129" s="157" t="s">
        <v>36</v>
      </c>
      <c r="D129" s="400"/>
      <c r="E129" s="423">
        <f t="shared" si="9"/>
        <v>0</v>
      </c>
      <c r="F129" s="424"/>
      <c r="G129" s="425" t="str">
        <f t="shared" ca="1" si="12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3"/>
        <v>0</v>
      </c>
      <c r="W129" s="437"/>
      <c r="X129" s="453">
        <f t="shared" si="10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1"/>
        <v>1</v>
      </c>
      <c r="B130" s="156" t="s">
        <v>256</v>
      </c>
      <c r="C130" s="157" t="s">
        <v>36</v>
      </c>
      <c r="D130" s="400">
        <v>6</v>
      </c>
      <c r="E130" s="423">
        <f t="shared" si="9"/>
        <v>42</v>
      </c>
      <c r="F130" s="424">
        <v>45995</v>
      </c>
      <c r="G130" s="425">
        <f t="shared" ca="1" si="12"/>
        <v>313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3"/>
        <v>42</v>
      </c>
      <c r="W130" s="437"/>
      <c r="X130" s="453">
        <f t="shared" si="10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1"/>
        <v>1</v>
      </c>
      <c r="B131" s="156" t="s">
        <v>345</v>
      </c>
      <c r="C131" s="157" t="s">
        <v>36</v>
      </c>
      <c r="D131" s="400">
        <v>4</v>
      </c>
      <c r="E131" s="423">
        <f t="shared" si="9"/>
        <v>28</v>
      </c>
      <c r="F131" s="424">
        <v>45994</v>
      </c>
      <c r="G131" s="425">
        <f ca="1">+IF(A131=1,(+TODAY())-F131,"Sans objet")</f>
        <v>314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5"/>
        <v>28</v>
      </c>
      <c r="Q131" s="434">
        <f t="shared" si="15"/>
        <v>0</v>
      </c>
      <c r="R131" s="434">
        <f t="shared" si="15"/>
        <v>0</v>
      </c>
      <c r="S131" s="434">
        <f t="shared" si="15"/>
        <v>0</v>
      </c>
      <c r="T131" s="434">
        <f t="shared" si="15"/>
        <v>0</v>
      </c>
      <c r="U131" s="435">
        <f t="shared" si="15"/>
        <v>0</v>
      </c>
      <c r="V131" s="436">
        <f t="shared" si="13"/>
        <v>28</v>
      </c>
      <c r="W131" s="437"/>
      <c r="X131" s="453">
        <f t="shared" si="10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1"/>
        <v>1</v>
      </c>
      <c r="B132" s="156" t="s">
        <v>346</v>
      </c>
      <c r="C132" s="157" t="s">
        <v>36</v>
      </c>
      <c r="D132" s="400">
        <v>7</v>
      </c>
      <c r="E132" s="423">
        <f t="shared" si="9"/>
        <v>49</v>
      </c>
      <c r="F132" s="424">
        <v>45994</v>
      </c>
      <c r="G132" s="425">
        <f ca="1">+IF(A132=1,(+TODAY())-F132,"Sans objet")</f>
        <v>314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3"/>
        <v>49</v>
      </c>
      <c r="W132" s="437"/>
      <c r="X132" s="453">
        <f t="shared" si="10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1"/>
        <v>1</v>
      </c>
      <c r="B133" s="469" t="s">
        <v>261</v>
      </c>
      <c r="C133" s="157" t="s">
        <v>36</v>
      </c>
      <c r="D133" s="400">
        <v>4</v>
      </c>
      <c r="E133" s="423">
        <f t="shared" si="9"/>
        <v>28</v>
      </c>
      <c r="F133" s="440">
        <v>45980</v>
      </c>
      <c r="G133" s="425">
        <f t="shared" ref="G133:G136" ca="1" si="16">+IF(A133=1,(+TODAY())-F133,"Sans objet")</f>
        <v>328</v>
      </c>
      <c r="H133" s="441">
        <v>1</v>
      </c>
      <c r="I133" s="458" t="str">
        <f>VLOOKUP(H133,Secteurs!$A$2:$C$4,3)</f>
        <v>Alexis MABOUNDA</v>
      </c>
      <c r="J133" s="470"/>
      <c r="K133" s="471"/>
      <c r="L133" s="471">
        <v>1</v>
      </c>
      <c r="M133" s="471"/>
      <c r="N133" s="471"/>
      <c r="O133" s="472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3"/>
        <v>28</v>
      </c>
      <c r="W133" s="437"/>
      <c r="X133" s="453">
        <f t="shared" si="10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1"/>
        <v>1</v>
      </c>
      <c r="B134" s="156" t="s">
        <v>263</v>
      </c>
      <c r="C134" s="157" t="s">
        <v>36</v>
      </c>
      <c r="D134" s="400">
        <v>12</v>
      </c>
      <c r="E134" s="423">
        <f t="shared" si="9"/>
        <v>84</v>
      </c>
      <c r="F134" s="424">
        <v>45981</v>
      </c>
      <c r="G134" s="425">
        <f t="shared" ca="1" si="16"/>
        <v>327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3"/>
        <v>84</v>
      </c>
      <c r="W134" s="437"/>
      <c r="X134" s="453">
        <f t="shared" si="10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1"/>
        <v>1</v>
      </c>
      <c r="B135" s="156" t="s">
        <v>316</v>
      </c>
      <c r="C135" s="157" t="s">
        <v>36</v>
      </c>
      <c r="D135" s="400">
        <v>18</v>
      </c>
      <c r="E135" s="423">
        <f t="shared" si="9"/>
        <v>126</v>
      </c>
      <c r="F135" s="424">
        <v>45980</v>
      </c>
      <c r="G135" s="425">
        <f t="shared" ca="1" si="16"/>
        <v>328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3"/>
        <v>126</v>
      </c>
      <c r="W135" s="437"/>
      <c r="X135" s="453">
        <f t="shared" si="10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1"/>
        <v>1</v>
      </c>
      <c r="B136" s="445" t="s">
        <v>317</v>
      </c>
      <c r="C136" s="157" t="s">
        <v>36</v>
      </c>
      <c r="D136" s="400">
        <v>20</v>
      </c>
      <c r="E136" s="423">
        <f t="shared" si="9"/>
        <v>140</v>
      </c>
      <c r="F136" s="424">
        <v>45994</v>
      </c>
      <c r="G136" s="425">
        <f t="shared" ca="1" si="16"/>
        <v>314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3"/>
        <v>140</v>
      </c>
      <c r="W136" s="437"/>
      <c r="X136" s="453">
        <f t="shared" si="10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1"/>
        <v>1</v>
      </c>
      <c r="B137" s="445" t="s">
        <v>318</v>
      </c>
      <c r="C137" s="157" t="s">
        <v>36</v>
      </c>
      <c r="D137" s="400">
        <v>6</v>
      </c>
      <c r="E137" s="423">
        <f t="shared" si="9"/>
        <v>42</v>
      </c>
      <c r="F137" s="424">
        <v>45995</v>
      </c>
      <c r="G137" s="425">
        <f t="shared" ca="1" si="12"/>
        <v>313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3"/>
        <v>42</v>
      </c>
      <c r="W137" s="437"/>
      <c r="X137" s="453">
        <f t="shared" si="10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1"/>
        <v>0</v>
      </c>
      <c r="B138" s="445"/>
      <c r="C138" s="442"/>
      <c r="D138" s="446"/>
      <c r="E138" s="423">
        <f t="shared" si="9"/>
        <v>0</v>
      </c>
      <c r="F138" s="424"/>
      <c r="G138" s="425"/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7">+$E138*J138</f>
        <v>0</v>
      </c>
      <c r="Q138" s="450">
        <f t="shared" si="17"/>
        <v>0</v>
      </c>
      <c r="R138" s="450">
        <f t="shared" si="17"/>
        <v>0</v>
      </c>
      <c r="S138" s="450">
        <f t="shared" si="17"/>
        <v>0</v>
      </c>
      <c r="T138" s="450">
        <f t="shared" si="17"/>
        <v>0</v>
      </c>
      <c r="U138" s="451">
        <f t="shared" si="17"/>
        <v>0</v>
      </c>
      <c r="V138" s="436">
        <f t="shared" si="13"/>
        <v>0</v>
      </c>
      <c r="W138" s="437"/>
      <c r="X138" s="453">
        <f t="shared" si="10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1"/>
        <v>0</v>
      </c>
      <c r="B139" s="445"/>
      <c r="C139" s="442"/>
      <c r="D139" s="446"/>
      <c r="E139" s="423">
        <f t="shared" si="9"/>
        <v>0</v>
      </c>
      <c r="F139" s="424"/>
      <c r="G139" s="425"/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7"/>
        <v>0</v>
      </c>
      <c r="R139" s="450"/>
      <c r="S139" s="450">
        <f t="shared" si="17"/>
        <v>0</v>
      </c>
      <c r="T139" s="450">
        <f t="shared" si="17"/>
        <v>0</v>
      </c>
      <c r="U139" s="451">
        <f t="shared" si="17"/>
        <v>0</v>
      </c>
      <c r="V139" s="436">
        <f t="shared" si="13"/>
        <v>0</v>
      </c>
      <c r="W139" s="437"/>
      <c r="X139" s="453">
        <f t="shared" si="10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135</v>
      </c>
      <c r="B141" s="341"/>
      <c r="C141" s="404"/>
      <c r="D141" s="342">
        <f>SUBTOTAL(9,D2:D140)</f>
        <v>2856</v>
      </c>
      <c r="E141" s="456">
        <f>SUBTOTAL(9,E2:E140)</f>
        <v>19736</v>
      </c>
      <c r="F141" s="343"/>
      <c r="G141" s="344">
        <f ca="1">(SUBTOTAL(9,G2:G140))/A141</f>
        <v>312.02962962962965</v>
      </c>
      <c r="H141" s="345"/>
      <c r="I141" s="345"/>
      <c r="J141" s="346">
        <f>(SUBTOTAL(9,J2:J140))/O$151</f>
        <v>0.5880281690140845</v>
      </c>
      <c r="K141" s="347">
        <f>(SUBTOTAL(9,K2:K140))/P$151</f>
        <v>0.50806451612903225</v>
      </c>
      <c r="L141" s="347">
        <f>(SUBTOTAL(9,L2:L140))/R$151</f>
        <v>0.49107142857142855</v>
      </c>
      <c r="M141" s="347">
        <f>(SUBTOTAL(9,M2:M140))/S$151</f>
        <v>0.44186046511627908</v>
      </c>
      <c r="N141" s="347">
        <f>(SUBTOTAL(9,N2:N140))/T$151</f>
        <v>0.49038461538461536</v>
      </c>
      <c r="O141" s="348">
        <f>(SUBTOTAL(9,O2:O140))/U$151</f>
        <v>0.5</v>
      </c>
      <c r="P141" s="457">
        <f t="shared" ref="P141:V141" si="18">SUBTOTAL(9,P2:P140)</f>
        <v>6462.5</v>
      </c>
      <c r="Q141" s="457">
        <f t="shared" si="18"/>
        <v>2177</v>
      </c>
      <c r="R141" s="457">
        <f t="shared" si="18"/>
        <v>1816.5</v>
      </c>
      <c r="S141" s="457">
        <f t="shared" si="18"/>
        <v>2800</v>
      </c>
      <c r="T141" s="457">
        <f t="shared" si="18"/>
        <v>1841</v>
      </c>
      <c r="U141" s="457">
        <f t="shared" si="18"/>
        <v>4639</v>
      </c>
      <c r="V141" s="457">
        <f t="shared" si="18"/>
        <v>19736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0.32744730441832187</v>
      </c>
      <c r="Q142" s="460">
        <f>Q141/E141</f>
        <v>0.11030603972436158</v>
      </c>
      <c r="R142" s="460">
        <f>R141/E141</f>
        <v>9.2039927036886904E-2</v>
      </c>
      <c r="S142" s="460">
        <f>S141/E141</f>
        <v>0.14187271990271585</v>
      </c>
      <c r="T142" s="460">
        <f>T141/E141</f>
        <v>9.3281313336035676E-2</v>
      </c>
      <c r="U142" s="460">
        <f>U141/E141</f>
        <v>0.23505269558167816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6462.5</v>
      </c>
      <c r="C145" s="407"/>
      <c r="D145" s="361">
        <f>B145/$E$141</f>
        <v>0.32744730441832187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9">+SUMIF(J$2:J$140,$N145,$A$2:$A$140)</f>
        <v>0</v>
      </c>
      <c r="P145" s="364">
        <f t="shared" si="19"/>
        <v>7</v>
      </c>
      <c r="Q145" s="365">
        <f>+O145+P145</f>
        <v>7</v>
      </c>
      <c r="R145" s="365">
        <f t="shared" ref="R145:U148" si="20">+SUMIF(L$2:L$140,$N145,$A$2:$A$140)</f>
        <v>9</v>
      </c>
      <c r="S145" s="365">
        <f t="shared" si="20"/>
        <v>14</v>
      </c>
      <c r="T145" s="365">
        <f t="shared" si="20"/>
        <v>7</v>
      </c>
      <c r="U145" s="365">
        <f t="shared" si="20"/>
        <v>12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2177</v>
      </c>
      <c r="C146" s="408"/>
      <c r="D146" s="370">
        <f t="shared" ref="D146" si="21">B146/$E$141</f>
        <v>0.11030603972436158</v>
      </c>
      <c r="E146" s="107"/>
      <c r="F146" s="107"/>
      <c r="G146" s="107"/>
      <c r="H146" s="107"/>
      <c r="I146" s="107"/>
      <c r="N146" s="362">
        <v>0.5</v>
      </c>
      <c r="O146" s="363">
        <f t="shared" si="19"/>
        <v>57</v>
      </c>
      <c r="P146" s="364">
        <f t="shared" si="19"/>
        <v>20</v>
      </c>
      <c r="Q146" s="365">
        <f t="shared" ref="Q146:Q148" si="22">+O146+P146</f>
        <v>77</v>
      </c>
      <c r="R146" s="365">
        <f t="shared" si="20"/>
        <v>15</v>
      </c>
      <c r="S146" s="365">
        <f t="shared" si="20"/>
        <v>27</v>
      </c>
      <c r="T146" s="365">
        <f t="shared" si="20"/>
        <v>16</v>
      </c>
      <c r="U146" s="365">
        <f t="shared" si="20"/>
        <v>46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8639.5</v>
      </c>
      <c r="C147" s="409"/>
      <c r="D147" s="373">
        <f>B147/$E$141</f>
        <v>0.43775334414268341</v>
      </c>
      <c r="E147" s="374">
        <f>+D147-Q152</f>
        <v>1.1827418216757479E-2</v>
      </c>
      <c r="F147" s="374"/>
      <c r="G147" s="374"/>
      <c r="H147" s="375"/>
      <c r="I147" s="375"/>
      <c r="N147" s="362">
        <v>0.75</v>
      </c>
      <c r="O147" s="363">
        <f t="shared" si="19"/>
        <v>3</v>
      </c>
      <c r="P147" s="364">
        <f t="shared" si="19"/>
        <v>0</v>
      </c>
      <c r="Q147" s="365">
        <f t="shared" si="22"/>
        <v>3</v>
      </c>
      <c r="R147" s="365">
        <f t="shared" si="20"/>
        <v>0</v>
      </c>
      <c r="S147" s="365">
        <f t="shared" si="20"/>
        <v>0</v>
      </c>
      <c r="T147" s="365">
        <f t="shared" si="20"/>
        <v>0</v>
      </c>
      <c r="U147" s="365">
        <f t="shared" si="20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1816.5</v>
      </c>
      <c r="C148" s="409"/>
      <c r="D148" s="373">
        <f>B148/$E$141</f>
        <v>9.2039927036886904E-2</v>
      </c>
      <c r="E148" s="374">
        <f>+D148-R152</f>
        <v>-9.8119248149649424E-3</v>
      </c>
      <c r="F148" s="374"/>
      <c r="G148" s="374"/>
      <c r="H148" s="375"/>
      <c r="I148" s="375"/>
      <c r="N148" s="362">
        <v>1</v>
      </c>
      <c r="O148" s="363">
        <f t="shared" si="19"/>
        <v>11</v>
      </c>
      <c r="P148" s="364">
        <f t="shared" si="19"/>
        <v>4</v>
      </c>
      <c r="Q148" s="365">
        <f t="shared" si="22"/>
        <v>15</v>
      </c>
      <c r="R148" s="365">
        <f t="shared" si="20"/>
        <v>4</v>
      </c>
      <c r="S148" s="365">
        <f t="shared" si="20"/>
        <v>2</v>
      </c>
      <c r="T148" s="365">
        <f t="shared" si="20"/>
        <v>3</v>
      </c>
      <c r="U148" s="365">
        <f t="shared" si="20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2800</v>
      </c>
      <c r="C149" s="409"/>
      <c r="D149" s="373">
        <f>B149/$E$141</f>
        <v>0.14187271990271585</v>
      </c>
      <c r="E149" s="374">
        <f>+D149-S152</f>
        <v>1.1319791619751052E-3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0.5880281690140845</v>
      </c>
      <c r="P149" s="378">
        <f t="shared" ref="P149:S149" si="23">+SUMPRODUCT($N$145:$N$148,P145:P148)/P151</f>
        <v>0.50806451612903225</v>
      </c>
      <c r="Q149" s="379">
        <f t="shared" si="23"/>
        <v>0.56372549019607843</v>
      </c>
      <c r="R149" s="379">
        <f>+SUMPRODUCT($N$145:$N$148,R145:R148)/R151</f>
        <v>0.49107142857142855</v>
      </c>
      <c r="S149" s="379">
        <f t="shared" si="23"/>
        <v>0.44186046511627908</v>
      </c>
      <c r="T149" s="379">
        <f>+SUMPRODUCT($N$145:$N$148,T145:T148)/T151</f>
        <v>0.49038461538461536</v>
      </c>
      <c r="U149" s="379">
        <f>+SUMPRODUCT($N$145:$N$148,U145:U148)/U151</f>
        <v>0.5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1841</v>
      </c>
      <c r="C150" s="410"/>
      <c r="D150" s="373">
        <f>B150/$E$141</f>
        <v>9.3281313336035676E-2</v>
      </c>
      <c r="E150" s="374">
        <f>+D150-T152</f>
        <v>-1.1631311084087659E-3</v>
      </c>
      <c r="F150" s="374"/>
      <c r="G150" s="374"/>
      <c r="H150" s="375" t="s">
        <v>274</v>
      </c>
      <c r="I150" s="375"/>
      <c r="N150" s="376"/>
      <c r="O150" s="382">
        <f>+J141</f>
        <v>0.5880281690140845</v>
      </c>
      <c r="P150" s="383">
        <f>+K141</f>
        <v>0.50806451612903225</v>
      </c>
      <c r="Q150" s="384">
        <f>+(O150*O151+P150*P151)/Q151</f>
        <v>0.56372549019607843</v>
      </c>
      <c r="R150" s="384">
        <f>+L141</f>
        <v>0.49107142857142855</v>
      </c>
      <c r="S150" s="384">
        <f>+M141</f>
        <v>0.44186046511627908</v>
      </c>
      <c r="T150" s="384">
        <f>+N141</f>
        <v>0.49038461538461536</v>
      </c>
      <c r="U150" s="384">
        <f>+O141</f>
        <v>0.5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4639</v>
      </c>
      <c r="C151" s="410"/>
      <c r="D151" s="373">
        <f>B151/$E$141</f>
        <v>0.23505269558167816</v>
      </c>
      <c r="E151" s="374">
        <f>+D151-U152</f>
        <v>-1.9843414553588901E-3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71</v>
      </c>
      <c r="P151" s="387">
        <f>SUM(P145:P148)</f>
        <v>31</v>
      </c>
      <c r="Q151" s="388">
        <f>SUM(Q145:Q148)</f>
        <v>102</v>
      </c>
      <c r="R151" s="387">
        <f>SUM(R145:R148)</f>
        <v>28</v>
      </c>
      <c r="S151" s="387">
        <f t="shared" ref="S151" si="24">SUM(S145:S148)</f>
        <v>43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19736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0.30925925925925923</v>
      </c>
      <c r="P152" s="396">
        <f t="shared" ref="P152:U152" si="25">+(P150*P151)/$M$151</f>
        <v>0.11666666666666667</v>
      </c>
      <c r="Q152" s="373">
        <f>+P152+O152</f>
        <v>0.42592592592592593</v>
      </c>
      <c r="R152" s="373">
        <f t="shared" si="25"/>
        <v>0.10185185185185185</v>
      </c>
      <c r="S152" s="373">
        <f t="shared" si="25"/>
        <v>0.14074074074074075</v>
      </c>
      <c r="T152" s="373">
        <f t="shared" si="25"/>
        <v>9.4444444444444442E-2</v>
      </c>
      <c r="U152" s="373">
        <f t="shared" si="25"/>
        <v>0.23703703703703705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3" priority="4" operator="lessThan">
      <formula>7</formula>
    </cfRule>
    <cfRule type="cellIs" dxfId="22" priority="5" operator="between">
      <formula>14</formula>
      <formula>7</formula>
    </cfRule>
    <cfRule type="cellIs" dxfId="21" priority="6" operator="greaterThan">
      <formula>14</formula>
    </cfRule>
  </conditionalFormatting>
  <conditionalFormatting sqref="G141">
    <cfRule type="cellIs" dxfId="20" priority="1" operator="lessThan">
      <formula>7</formula>
    </cfRule>
    <cfRule type="cellIs" dxfId="19" priority="2" operator="between">
      <formula>14</formula>
      <formula>7</formula>
    </cfRule>
    <cfRule type="cellIs" dxfId="1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8C8-FE71-448F-860A-AAA04EFE72A9}">
  <dimension ref="A1:AI157"/>
  <sheetViews>
    <sheetView zoomScaleNormal="100" workbookViewId="0">
      <pane xSplit="6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hidden="1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36</v>
      </c>
      <c r="E2" s="400">
        <v>20</v>
      </c>
      <c r="F2" s="423">
        <f t="shared" ref="F2:F83" si="0">E2*7</f>
        <v>140</v>
      </c>
      <c r="G2" s="424">
        <v>46000</v>
      </c>
      <c r="H2" s="425">
        <f ca="1">+IF(A2=1,(+TODAY())-G2,"Sans objet")</f>
        <v>308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47</v>
      </c>
      <c r="AB2" s="309">
        <v>0.36</v>
      </c>
      <c r="AC2" s="310">
        <v>7.0000000000000007E-2</v>
      </c>
      <c r="AD2" s="311">
        <f>SUM(AB2:AC2)</f>
        <v>0.43</v>
      </c>
      <c r="AE2" s="312">
        <v>0.109</v>
      </c>
      <c r="AF2" s="312">
        <v>0.13500000000000001</v>
      </c>
      <c r="AG2" s="312">
        <v>0.104</v>
      </c>
      <c r="AH2" s="312">
        <v>0.224</v>
      </c>
      <c r="AI2" s="313">
        <f>SUM(AD2:AH2)</f>
        <v>1.002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46002</v>
      </c>
      <c r="H3" s="425">
        <f t="shared" ref="H3:H66" ca="1" si="4">+IF(A3=1,(+TODAY())-G3,"Sans objet")</f>
        <v>306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0.5</v>
      </c>
      <c r="N3" s="465"/>
      <c r="O3" s="465"/>
      <c r="P3" s="466"/>
      <c r="Q3" s="433">
        <f t="shared" ref="Q3:V73" si="5">+$F3*K3</f>
        <v>84</v>
      </c>
      <c r="R3" s="434">
        <f t="shared" si="1"/>
        <v>0</v>
      </c>
      <c r="S3" s="434">
        <f t="shared" si="1"/>
        <v>84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48</v>
      </c>
      <c r="AB3" s="309">
        <v>0.33</v>
      </c>
      <c r="AC3" s="310">
        <v>0.1</v>
      </c>
      <c r="AD3" s="311">
        <f>SUM(AB3:AC3)</f>
        <v>0.43000000000000005</v>
      </c>
      <c r="AE3" s="312">
        <v>9.2999999999999999E-2</v>
      </c>
      <c r="AF3" s="312">
        <v>0.13900000000000001</v>
      </c>
      <c r="AG3" s="312">
        <v>0.109</v>
      </c>
      <c r="AH3" s="312">
        <v>0.23100000000000001</v>
      </c>
      <c r="AI3" s="313">
        <f>SUM(AD3:AH3)</f>
        <v>1.002</v>
      </c>
    </row>
    <row r="4" spans="1:35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316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5" si="6">SUM(Q4:V4)</f>
        <v>378</v>
      </c>
      <c r="X4" s="437"/>
      <c r="Y4" s="453">
        <f t="shared" si="2"/>
        <v>0</v>
      </c>
      <c r="AA4" s="314">
        <v>49</v>
      </c>
      <c r="AB4" s="309">
        <v>0.32744730441832187</v>
      </c>
      <c r="AC4" s="310">
        <v>0.11030603972436158</v>
      </c>
      <c r="AD4" s="311">
        <f>SUM(AB4:AC4)</f>
        <v>0.43775334414268346</v>
      </c>
      <c r="AE4" s="312">
        <v>9.2039927036886904E-2</v>
      </c>
      <c r="AF4" s="312">
        <v>0.14187271990271585</v>
      </c>
      <c r="AG4" s="312">
        <v>9.3281313336035676E-2</v>
      </c>
      <c r="AH4" s="312">
        <v>0.23505269558167816</v>
      </c>
      <c r="AI4" s="313">
        <f>SUM(AD4:AH4)</f>
        <v>1</v>
      </c>
    </row>
    <row r="5" spans="1:35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45995</v>
      </c>
      <c r="H5" s="425">
        <f t="shared" ca="1" si="4"/>
        <v>313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50</v>
      </c>
      <c r="AB5" s="309">
        <f>E146</f>
        <v>0.34874187893162834</v>
      </c>
      <c r="AC5" s="310">
        <f>E147</f>
        <v>0.11209652469836032</v>
      </c>
      <c r="AD5" s="311">
        <f>SUM(AB5:AC5)</f>
        <v>0.46083840362998862</v>
      </c>
      <c r="AE5" s="312">
        <f>E149</f>
        <v>8.9409095596576255E-2</v>
      </c>
      <c r="AF5" s="312">
        <f>E150</f>
        <v>0.11784572548210787</v>
      </c>
      <c r="AG5" s="312">
        <f>E151</f>
        <v>8.9177065071671655E-2</v>
      </c>
      <c r="AH5" s="312">
        <f>E152</f>
        <v>0.24272971021965556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45999</v>
      </c>
      <c r="H6" s="425">
        <f t="shared" ca="1" si="4"/>
        <v>309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46002</v>
      </c>
      <c r="H7" s="425">
        <f t="shared" ca="1" si="4"/>
        <v>306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46001</v>
      </c>
      <c r="H8" s="425">
        <f t="shared" ca="1" si="4"/>
        <v>307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308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45993</v>
      </c>
      <c r="H10" s="425">
        <f t="shared" ca="1" si="4"/>
        <v>315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308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308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46002</v>
      </c>
      <c r="H13" s="425">
        <f t="shared" ca="1" si="4"/>
        <v>306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45995</v>
      </c>
      <c r="H14" s="425">
        <f t="shared" ca="1" si="4"/>
        <v>313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45995</v>
      </c>
      <c r="H15" s="425">
        <f t="shared" ca="1" si="4"/>
        <v>313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45995</v>
      </c>
      <c r="H16" s="425">
        <f t="shared" ca="1" si="4"/>
        <v>313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308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46002</v>
      </c>
      <c r="H18" s="425">
        <f t="shared" ca="1" si="4"/>
        <v>306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45993</v>
      </c>
      <c r="H19" s="425">
        <f t="shared" ca="1" si="4"/>
        <v>315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0.25</v>
      </c>
      <c r="N19" s="465">
        <v>0.25</v>
      </c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45.5</v>
      </c>
      <c r="T19" s="434">
        <f t="shared" si="1"/>
        <v>45.5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45995</v>
      </c>
      <c r="H20" s="425">
        <f t="shared" ca="1" si="4"/>
        <v>313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33">
        <f t="shared" si="5"/>
        <v>161</v>
      </c>
      <c r="R20" s="434">
        <f t="shared" si="1"/>
        <v>0</v>
      </c>
      <c r="S20" s="434">
        <f t="shared" si="1"/>
        <v>0</v>
      </c>
      <c r="T20" s="434">
        <f t="shared" si="1"/>
        <v>0</v>
      </c>
      <c r="U20" s="434">
        <f t="shared" si="1"/>
        <v>161</v>
      </c>
      <c r="V20" s="435">
        <f t="shared" si="1"/>
        <v>0</v>
      </c>
      <c r="W20" s="436">
        <f t="shared" si="6"/>
        <v>322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45995</v>
      </c>
      <c r="H21" s="425">
        <f t="shared" ca="1" si="4"/>
        <v>313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>
        <v>0.5</v>
      </c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70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307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4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45995</v>
      </c>
      <c r="H23" s="425">
        <f t="shared" ca="1" si="4"/>
        <v>313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>
        <v>0.25</v>
      </c>
      <c r="N23" s="465"/>
      <c r="O23" s="465"/>
      <c r="P23" s="466"/>
      <c r="Q23" s="433">
        <f t="shared" si="5"/>
        <v>105</v>
      </c>
      <c r="R23" s="434">
        <f t="shared" si="1"/>
        <v>0</v>
      </c>
      <c r="S23" s="434">
        <f t="shared" si="1"/>
        <v>35</v>
      </c>
      <c r="T23" s="434">
        <f t="shared" si="1"/>
        <v>0</v>
      </c>
      <c r="U23" s="434">
        <f t="shared" si="1"/>
        <v>0</v>
      </c>
      <c r="V23" s="435">
        <f t="shared" si="1"/>
        <v>0</v>
      </c>
      <c r="W23" s="436">
        <f t="shared" si="6"/>
        <v>140</v>
      </c>
      <c r="X23" s="437"/>
      <c r="Y23" s="454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45993</v>
      </c>
      <c r="H24" s="425">
        <f t="shared" ca="1" si="4"/>
        <v>315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4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307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4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308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4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307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45999</v>
      </c>
      <c r="H28" s="425">
        <f t="shared" ca="1" si="4"/>
        <v>309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45995</v>
      </c>
      <c r="H29" s="425">
        <f t="shared" ca="1" si="4"/>
        <v>313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307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0.25</v>
      </c>
      <c r="N30" s="465">
        <v>0.25</v>
      </c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52.5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46002</v>
      </c>
      <c r="H31" s="425">
        <f t="shared" ca="1" si="4"/>
        <v>306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22</v>
      </c>
      <c r="F32" s="423">
        <f t="shared" si="0"/>
        <v>154</v>
      </c>
      <c r="G32" s="424">
        <v>46002</v>
      </c>
      <c r="H32" s="425">
        <f t="shared" ca="1" si="4"/>
        <v>306</v>
      </c>
      <c r="I32" s="426">
        <v>1</v>
      </c>
      <c r="J32" s="427" t="str">
        <f>VLOOKUP(I32,Secteurs!$A$2:$C$4,3)</f>
        <v>Alexis MABOUNDA</v>
      </c>
      <c r="K32" s="464">
        <v>0.75</v>
      </c>
      <c r="L32" s="465"/>
      <c r="M32" s="465">
        <v>0.25</v>
      </c>
      <c r="N32" s="465"/>
      <c r="O32" s="465"/>
      <c r="P32" s="466"/>
      <c r="Q32" s="433">
        <f t="shared" si="5"/>
        <v>115.5</v>
      </c>
      <c r="R32" s="434">
        <f t="shared" si="1"/>
        <v>0</v>
      </c>
      <c r="S32" s="434">
        <f t="shared" si="1"/>
        <v>38.5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154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45995</v>
      </c>
      <c r="H33" s="425">
        <f t="shared" ca="1" si="4"/>
        <v>313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>
        <v>0.5</v>
      </c>
      <c r="N33" s="465"/>
      <c r="O33" s="465"/>
      <c r="P33" s="466"/>
      <c r="Q33" s="433">
        <f t="shared" si="5"/>
        <v>56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26</v>
      </c>
      <c r="F34" s="423">
        <f t="shared" si="0"/>
        <v>182</v>
      </c>
      <c r="G34" s="424">
        <v>45996</v>
      </c>
      <c r="H34" s="425">
        <f t="shared" ca="1" si="4"/>
        <v>312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182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182</v>
      </c>
      <c r="X34" s="437"/>
      <c r="Y34" s="454">
        <f t="shared" si="2"/>
        <v>0</v>
      </c>
      <c r="Z34" s="321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20</v>
      </c>
      <c r="F35" s="423">
        <f t="shared" si="0"/>
        <v>140</v>
      </c>
      <c r="G35" s="424">
        <v>46000</v>
      </c>
      <c r="H35" s="425">
        <f t="shared" ca="1" si="4"/>
        <v>308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140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140</v>
      </c>
      <c r="X35" s="437"/>
      <c r="Y35" s="454">
        <f t="shared" si="2"/>
        <v>0</v>
      </c>
      <c r="Z35" s="307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96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46001</v>
      </c>
      <c r="H36" s="425">
        <f t="shared" ca="1" si="4"/>
        <v>307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45993</v>
      </c>
      <c r="H37" s="425">
        <f t="shared" ca="1" si="4"/>
        <v>315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46000</v>
      </c>
      <c r="H38" s="425">
        <f t="shared" ca="1" si="4"/>
        <v>308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45995</v>
      </c>
      <c r="H39" s="425">
        <f t="shared" ca="1" si="4"/>
        <v>313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45996</v>
      </c>
      <c r="H40" s="425">
        <f t="shared" ca="1" si="4"/>
        <v>312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112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45995</v>
      </c>
      <c r="H41" s="425">
        <f t="shared" ca="1" si="4"/>
        <v>313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36</v>
      </c>
      <c r="E42" s="400">
        <v>14</v>
      </c>
      <c r="F42" s="423">
        <f t="shared" si="0"/>
        <v>98</v>
      </c>
      <c r="G42" s="424">
        <v>46002</v>
      </c>
      <c r="H42" s="425">
        <f t="shared" ca="1" si="4"/>
        <v>306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33">
        <f t="shared" si="5"/>
        <v>49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36</v>
      </c>
      <c r="E43" s="400">
        <v>30</v>
      </c>
      <c r="F43" s="423">
        <f t="shared" si="0"/>
        <v>210</v>
      </c>
      <c r="G43" s="424">
        <v>45993</v>
      </c>
      <c r="H43" s="425">
        <f t="shared" ca="1" si="4"/>
        <v>315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0.25</v>
      </c>
      <c r="P43" s="466">
        <v>0.25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v>105</v>
      </c>
      <c r="U43" s="434">
        <f t="shared" si="5"/>
        <v>52.5</v>
      </c>
      <c r="V43" s="435">
        <f t="shared" si="5"/>
        <v>52.5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121</v>
      </c>
      <c r="C44" s="159" t="s">
        <v>120</v>
      </c>
      <c r="D44" s="144" t="s">
        <v>36</v>
      </c>
      <c r="E44" s="400">
        <v>26</v>
      </c>
      <c r="F44" s="423">
        <f t="shared" si="0"/>
        <v>182</v>
      </c>
      <c r="G44" s="424">
        <v>45993</v>
      </c>
      <c r="H44" s="425">
        <f t="shared" ca="1" si="4"/>
        <v>315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/>
      <c r="P44" s="466">
        <v>0.5</v>
      </c>
      <c r="Q44" s="433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4">
        <f t="shared" si="5"/>
        <v>0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122</v>
      </c>
      <c r="C45" s="159" t="s">
        <v>120</v>
      </c>
      <c r="D45" s="144" t="s">
        <v>36</v>
      </c>
      <c r="E45" s="400">
        <v>30</v>
      </c>
      <c r="F45" s="423">
        <f t="shared" si="0"/>
        <v>210</v>
      </c>
      <c r="G45" s="424">
        <v>45993</v>
      </c>
      <c r="H45" s="425">
        <f t="shared" ca="1" si="4"/>
        <v>315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33">
        <f t="shared" si="5"/>
        <v>0</v>
      </c>
      <c r="R45" s="434">
        <f t="shared" si="5"/>
        <v>0</v>
      </c>
      <c r="S45" s="434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124</v>
      </c>
      <c r="C46" s="159" t="s">
        <v>120</v>
      </c>
      <c r="D46" s="144" t="s">
        <v>36</v>
      </c>
      <c r="E46" s="400">
        <v>26</v>
      </c>
      <c r="F46" s="423">
        <f t="shared" si="0"/>
        <v>182</v>
      </c>
      <c r="G46" s="424">
        <v>45993</v>
      </c>
      <c r="H46" s="425">
        <f t="shared" ca="1" si="4"/>
        <v>315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>
        <v>0.5</v>
      </c>
      <c r="O46" s="465"/>
      <c r="P46" s="466"/>
      <c r="Q46" s="433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91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14</v>
      </c>
      <c r="F47" s="423">
        <f t="shared" si="0"/>
        <v>98</v>
      </c>
      <c r="G47" s="424">
        <v>46002</v>
      </c>
      <c r="H47" s="425">
        <f t="shared" ca="1" si="4"/>
        <v>306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49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49</v>
      </c>
      <c r="W47" s="436">
        <f t="shared" si="6"/>
        <v>98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46002</v>
      </c>
      <c r="H48" s="425">
        <f t="shared" ca="1" si="4"/>
        <v>306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45994</v>
      </c>
      <c r="H49" s="425">
        <f t="shared" ca="1" si="4"/>
        <v>314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>+$F49*N49</f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15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45993</v>
      </c>
      <c r="H50" s="425">
        <f t="shared" ca="1" si="4"/>
        <v>315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15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46001</v>
      </c>
      <c r="H51" s="425">
        <f t="shared" ca="1" si="4"/>
        <v>307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307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45995</v>
      </c>
      <c r="H53" s="425">
        <f t="shared" ca="1" si="4"/>
        <v>313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63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63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14</v>
      </c>
      <c r="F54" s="423">
        <f t="shared" si="0"/>
        <v>98</v>
      </c>
      <c r="G54" s="424">
        <v>46000</v>
      </c>
      <c r="H54" s="425">
        <f t="shared" ca="1" si="4"/>
        <v>308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49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49</v>
      </c>
      <c r="W54" s="436">
        <f t="shared" si="6"/>
        <v>98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36</v>
      </c>
      <c r="E55" s="400">
        <v>28</v>
      </c>
      <c r="F55" s="423">
        <f t="shared" si="0"/>
        <v>196</v>
      </c>
      <c r="G55" s="424">
        <v>46000</v>
      </c>
      <c r="H55" s="425">
        <f t="shared" ca="1" si="4"/>
        <v>308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/>
      <c r="P55" s="466">
        <v>0.25</v>
      </c>
      <c r="Q55" s="433">
        <f t="shared" si="5"/>
        <v>98</v>
      </c>
      <c r="R55" s="434">
        <f t="shared" si="5"/>
        <v>49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36</v>
      </c>
      <c r="E56" s="400">
        <v>48</v>
      </c>
      <c r="F56" s="423">
        <f t="shared" si="0"/>
        <v>336</v>
      </c>
      <c r="G56" s="424">
        <v>46000</v>
      </c>
      <c r="H56" s="425">
        <f t="shared" ca="1" si="4"/>
        <v>308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33">
        <f t="shared" si="5"/>
        <v>168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168</v>
      </c>
      <c r="W56" s="436">
        <f t="shared" si="6"/>
        <v>336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45995</v>
      </c>
      <c r="H57" s="425">
        <f t="shared" ca="1" si="4"/>
        <v>313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>
        <v>0.5</v>
      </c>
      <c r="P57" s="466"/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98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36</v>
      </c>
      <c r="E58" s="400">
        <v>24</v>
      </c>
      <c r="F58" s="423">
        <f t="shared" si="0"/>
        <v>168</v>
      </c>
      <c r="G58" s="424">
        <v>46002</v>
      </c>
      <c r="H58" s="425">
        <f t="shared" ca="1" si="4"/>
        <v>306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>
        <v>0.5</v>
      </c>
      <c r="N58" s="465"/>
      <c r="O58" s="465"/>
      <c r="P58" s="466"/>
      <c r="Q58" s="433">
        <f t="shared" si="5"/>
        <v>84</v>
      </c>
      <c r="R58" s="434">
        <f t="shared" si="5"/>
        <v>0</v>
      </c>
      <c r="S58" s="434">
        <f t="shared" si="5"/>
        <v>84</v>
      </c>
      <c r="T58" s="434">
        <f t="shared" si="5"/>
        <v>0</v>
      </c>
      <c r="U58" s="434">
        <f t="shared" si="5"/>
        <v>0</v>
      </c>
      <c r="V58" s="435">
        <f t="shared" si="5"/>
        <v>0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36</v>
      </c>
      <c r="E59" s="400">
        <v>20</v>
      </c>
      <c r="F59" s="423">
        <f t="shared" si="0"/>
        <v>140</v>
      </c>
      <c r="G59" s="424">
        <v>46002</v>
      </c>
      <c r="H59" s="425">
        <f t="shared" ca="1" si="4"/>
        <v>306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36</v>
      </c>
      <c r="E60" s="400">
        <v>22</v>
      </c>
      <c r="F60" s="423">
        <f t="shared" si="0"/>
        <v>154</v>
      </c>
      <c r="G60" s="424">
        <v>46002</v>
      </c>
      <c r="H60" s="425">
        <f t="shared" ca="1" si="4"/>
        <v>306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77</v>
      </c>
      <c r="R60" s="434">
        <f t="shared" si="5"/>
        <v>0</v>
      </c>
      <c r="S60" s="434">
        <f t="shared" si="5"/>
        <v>77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154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46002</v>
      </c>
      <c r="H61" s="425">
        <f t="shared" ca="1" si="4"/>
        <v>306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33">
        <f t="shared" si="5"/>
        <v>77</v>
      </c>
      <c r="R61" s="434">
        <f t="shared" si="5"/>
        <v>0</v>
      </c>
      <c r="S61" s="434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77</v>
      </c>
      <c r="W61" s="436">
        <f t="shared" si="6"/>
        <v>154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46002</v>
      </c>
      <c r="H62" s="425">
        <f t="shared" ca="1" si="4"/>
        <v>306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>
        <v>0.5</v>
      </c>
      <c r="O62" s="465"/>
      <c r="P62" s="466"/>
      <c r="Q62" s="433">
        <f t="shared" si="5"/>
        <v>126</v>
      </c>
      <c r="R62" s="434">
        <f t="shared" si="5"/>
        <v>0</v>
      </c>
      <c r="S62" s="434">
        <f t="shared" si="5"/>
        <v>0</v>
      </c>
      <c r="T62" s="434">
        <f t="shared" si="5"/>
        <v>126</v>
      </c>
      <c r="U62" s="434">
        <f t="shared" si="5"/>
        <v>0</v>
      </c>
      <c r="V62" s="435">
        <f t="shared" si="5"/>
        <v>0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30</v>
      </c>
      <c r="F63" s="423">
        <f t="shared" si="0"/>
        <v>210</v>
      </c>
      <c r="G63" s="424">
        <v>46002</v>
      </c>
      <c r="H63" s="425">
        <f t="shared" ca="1" si="4"/>
        <v>306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0.5</v>
      </c>
      <c r="N63" s="465"/>
      <c r="O63" s="465"/>
      <c r="P63" s="466"/>
      <c r="Q63" s="433">
        <f t="shared" si="5"/>
        <v>105</v>
      </c>
      <c r="R63" s="434">
        <f t="shared" si="5"/>
        <v>0</v>
      </c>
      <c r="S63" s="434">
        <f t="shared" si="5"/>
        <v>105</v>
      </c>
      <c r="T63" s="434">
        <f t="shared" si="5"/>
        <v>0</v>
      </c>
      <c r="U63" s="434">
        <f t="shared" si="5"/>
        <v>0</v>
      </c>
      <c r="V63" s="435">
        <f t="shared" si="5"/>
        <v>0</v>
      </c>
      <c r="W63" s="436">
        <f t="shared" si="6"/>
        <v>210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45999</v>
      </c>
      <c r="H64" s="425">
        <f t="shared" ca="1" si="4"/>
        <v>309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45996</v>
      </c>
      <c r="H65" s="425">
        <f t="shared" ca="1" si="4"/>
        <v>312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91</v>
      </c>
      <c r="V65" s="435">
        <f t="shared" si="5"/>
        <v>91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324</v>
      </c>
      <c r="C66" s="159" t="s">
        <v>120</v>
      </c>
      <c r="D66" s="157" t="s">
        <v>36</v>
      </c>
      <c r="E66" s="400">
        <v>24</v>
      </c>
      <c r="F66" s="423">
        <f t="shared" si="0"/>
        <v>168</v>
      </c>
      <c r="G66" s="424">
        <v>46002</v>
      </c>
      <c r="H66" s="425">
        <f t="shared" ca="1" si="4"/>
        <v>306</v>
      </c>
      <c r="I66" s="426">
        <v>1</v>
      </c>
      <c r="J66" s="427" t="str">
        <f>VLOOKUP(I66,Secteurs!$A$2:$C$4,3)</f>
        <v>Alexis MABOUNDA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168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7">+IF(E67&gt;0,1,0)</f>
        <v>1</v>
      </c>
      <c r="B67" s="207" t="s">
        <v>152</v>
      </c>
      <c r="C67" s="159" t="s">
        <v>120</v>
      </c>
      <c r="D67" s="157" t="s">
        <v>36</v>
      </c>
      <c r="E67" s="400">
        <v>24</v>
      </c>
      <c r="F67" s="423">
        <f t="shared" si="0"/>
        <v>168</v>
      </c>
      <c r="G67" s="424">
        <v>46000</v>
      </c>
      <c r="H67" s="425">
        <f t="shared" ref="H67:H138" ca="1" si="8">+IF(A67=1,(+TODAY())-G67,"Sans objet")</f>
        <v>308</v>
      </c>
      <c r="I67" s="426">
        <v>2</v>
      </c>
      <c r="J67" s="427" t="str">
        <f>VLOOKUP(I67,Secteurs!$A$2:$C$4,3)</f>
        <v>Félix OVOURA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7"/>
        <v>1</v>
      </c>
      <c r="B68" s="207" t="s">
        <v>153</v>
      </c>
      <c r="C68" s="159" t="s">
        <v>120</v>
      </c>
      <c r="D68" s="157" t="s">
        <v>36</v>
      </c>
      <c r="E68" s="400">
        <v>20</v>
      </c>
      <c r="F68" s="423">
        <f t="shared" si="0"/>
        <v>140</v>
      </c>
      <c r="G68" s="424">
        <v>45992</v>
      </c>
      <c r="H68" s="425">
        <f t="shared" ca="1" si="8"/>
        <v>316</v>
      </c>
      <c r="I68" s="426">
        <v>1</v>
      </c>
      <c r="J68" s="427" t="str">
        <f>VLOOKUP(I68,Secteurs!$A$2:$C$4,3)</f>
        <v>Alexis MABOUNDA</v>
      </c>
      <c r="K68" s="464"/>
      <c r="L68" s="465"/>
      <c r="M68" s="465"/>
      <c r="N68" s="465">
        <v>0.25</v>
      </c>
      <c r="O68" s="465">
        <v>0.25</v>
      </c>
      <c r="P68" s="466">
        <v>0.5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35</v>
      </c>
      <c r="U68" s="434">
        <f t="shared" si="5"/>
        <v>35</v>
      </c>
      <c r="V68" s="435">
        <f t="shared" si="5"/>
        <v>70</v>
      </c>
      <c r="W68" s="436">
        <f t="shared" si="6"/>
        <v>140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154</v>
      </c>
      <c r="C69" s="159" t="s">
        <v>120</v>
      </c>
      <c r="D69" s="157" t="s">
        <v>36</v>
      </c>
      <c r="E69" s="400">
        <v>24</v>
      </c>
      <c r="F69" s="423">
        <f t="shared" si="0"/>
        <v>168</v>
      </c>
      <c r="G69" s="424">
        <v>45993</v>
      </c>
      <c r="H69" s="425">
        <f t="shared" ca="1" si="8"/>
        <v>315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168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7"/>
        <v>1</v>
      </c>
      <c r="B70" s="207" t="s">
        <v>155</v>
      </c>
      <c r="C70" s="159" t="s">
        <v>120</v>
      </c>
      <c r="D70" s="157" t="s">
        <v>36</v>
      </c>
      <c r="E70" s="400">
        <v>20</v>
      </c>
      <c r="F70" s="423">
        <f t="shared" si="0"/>
        <v>140</v>
      </c>
      <c r="G70" s="424">
        <v>45992</v>
      </c>
      <c r="H70" s="425">
        <f t="shared" ca="1" si="8"/>
        <v>316</v>
      </c>
      <c r="I70" s="426">
        <v>1</v>
      </c>
      <c r="J70" s="427" t="str">
        <f>VLOOKUP(I70,Secteurs!$A$2:$C$4,3)</f>
        <v>Alexis MABOUNDA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70</v>
      </c>
      <c r="V70" s="435">
        <f t="shared" si="5"/>
        <v>70</v>
      </c>
      <c r="W70" s="436">
        <f t="shared" si="6"/>
        <v>140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7"/>
        <v>1</v>
      </c>
      <c r="B71" s="207" t="s">
        <v>325</v>
      </c>
      <c r="C71" s="159" t="s">
        <v>120</v>
      </c>
      <c r="D71" s="157" t="s">
        <v>36</v>
      </c>
      <c r="E71" s="400">
        <v>20</v>
      </c>
      <c r="F71" s="423">
        <f t="shared" si="0"/>
        <v>140</v>
      </c>
      <c r="G71" s="424">
        <v>45995</v>
      </c>
      <c r="H71" s="425">
        <f t="shared" ca="1" si="8"/>
        <v>313</v>
      </c>
      <c r="I71" s="426">
        <v>2</v>
      </c>
      <c r="J71" s="427" t="str">
        <f>VLOOKUP(I71,Secteurs!$A$2:$C$4,3)</f>
        <v>Félix OVOURA</v>
      </c>
      <c r="K71" s="464"/>
      <c r="L71" s="465">
        <v>1</v>
      </c>
      <c r="M71" s="465"/>
      <c r="N71" s="465"/>
      <c r="O71" s="465"/>
      <c r="P71" s="466"/>
      <c r="Q71" s="433">
        <f t="shared" si="5"/>
        <v>0</v>
      </c>
      <c r="R71" s="434">
        <f t="shared" si="5"/>
        <v>140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7"/>
        <v>1</v>
      </c>
      <c r="B72" s="207" t="s">
        <v>158</v>
      </c>
      <c r="C72" s="159" t="s">
        <v>120</v>
      </c>
      <c r="D72" s="157" t="s">
        <v>36</v>
      </c>
      <c r="E72" s="400">
        <v>20</v>
      </c>
      <c r="F72" s="423">
        <f t="shared" si="0"/>
        <v>140</v>
      </c>
      <c r="G72" s="424">
        <v>45996</v>
      </c>
      <c r="H72" s="425">
        <f t="shared" ca="1" si="8"/>
        <v>312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0</v>
      </c>
      <c r="W72" s="436">
        <f t="shared" si="6"/>
        <v>140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7"/>
        <v>1</v>
      </c>
      <c r="B73" s="207" t="s">
        <v>159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45999</v>
      </c>
      <c r="H73" s="425">
        <f t="shared" ca="1" si="8"/>
        <v>309</v>
      </c>
      <c r="I73" s="426">
        <v>2</v>
      </c>
      <c r="J73" s="427" t="str">
        <f>VLOOKUP(I73,Secteurs!$A$2:$C$4,3)</f>
        <v>Félix OVOURA</v>
      </c>
      <c r="K73" s="464">
        <v>0.5</v>
      </c>
      <c r="L73" s="465"/>
      <c r="M73" s="465"/>
      <c r="N73" s="465">
        <v>0.5</v>
      </c>
      <c r="O73" s="465"/>
      <c r="P73" s="466"/>
      <c r="Q73" s="433">
        <f t="shared" si="5"/>
        <v>70</v>
      </c>
      <c r="R73" s="434">
        <f t="shared" si="5"/>
        <v>0</v>
      </c>
      <c r="S73" s="434">
        <f t="shared" si="5"/>
        <v>0</v>
      </c>
      <c r="T73" s="434">
        <f t="shared" si="5"/>
        <v>70</v>
      </c>
      <c r="U73" s="434">
        <f t="shared" si="5"/>
        <v>0</v>
      </c>
      <c r="V73" s="435">
        <f t="shared" si="5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7"/>
        <v>1</v>
      </c>
      <c r="B74" s="207" t="s">
        <v>326</v>
      </c>
      <c r="C74" s="159" t="s">
        <v>120</v>
      </c>
      <c r="D74" s="157" t="s">
        <v>116</v>
      </c>
      <c r="E74" s="400">
        <v>24</v>
      </c>
      <c r="F74" s="423">
        <f t="shared" si="0"/>
        <v>168</v>
      </c>
      <c r="G74" s="424">
        <v>45996</v>
      </c>
      <c r="H74" s="425">
        <f t="shared" ca="1" si="8"/>
        <v>312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ref="Q74:V116" si="9">+$F74*K74</f>
        <v>84</v>
      </c>
      <c r="R74" s="434">
        <f t="shared" si="9"/>
        <v>0</v>
      </c>
      <c r="S74" s="434">
        <f t="shared" si="9"/>
        <v>0</v>
      </c>
      <c r="T74" s="434">
        <f t="shared" si="9"/>
        <v>84</v>
      </c>
      <c r="U74" s="434">
        <f t="shared" si="9"/>
        <v>0</v>
      </c>
      <c r="V74" s="435">
        <f t="shared" si="9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45993</v>
      </c>
      <c r="H75" s="425">
        <f t="shared" ca="1" si="8"/>
        <v>315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/>
      <c r="P75" s="466">
        <v>0.5</v>
      </c>
      <c r="Q75" s="433">
        <f t="shared" si="9"/>
        <v>0</v>
      </c>
      <c r="R75" s="434">
        <f t="shared" si="9"/>
        <v>63</v>
      </c>
      <c r="S75" s="434">
        <f t="shared" si="9"/>
        <v>0</v>
      </c>
      <c r="T75" s="434">
        <f t="shared" si="9"/>
        <v>0</v>
      </c>
      <c r="U75" s="434">
        <f t="shared" si="9"/>
        <v>0</v>
      </c>
      <c r="V75" s="435">
        <f t="shared" si="9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7"/>
        <v>1</v>
      </c>
      <c r="B76" s="207" t="s">
        <v>328</v>
      </c>
      <c r="C76" s="159" t="s">
        <v>120</v>
      </c>
      <c r="D76" s="157" t="s">
        <v>36</v>
      </c>
      <c r="E76" s="400">
        <v>28</v>
      </c>
      <c r="F76" s="423">
        <f t="shared" si="0"/>
        <v>196</v>
      </c>
      <c r="G76" s="424">
        <v>45993</v>
      </c>
      <c r="H76" s="425">
        <f t="shared" ca="1" si="8"/>
        <v>315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/>
      <c r="N76" s="465"/>
      <c r="O76" s="465">
        <v>0.25</v>
      </c>
      <c r="P76" s="466">
        <v>0.25</v>
      </c>
      <c r="Q76" s="433">
        <f t="shared" si="9"/>
        <v>0</v>
      </c>
      <c r="R76" s="434">
        <f t="shared" si="9"/>
        <v>98</v>
      </c>
      <c r="S76" s="434">
        <f t="shared" si="9"/>
        <v>0</v>
      </c>
      <c r="T76" s="434">
        <f t="shared" si="9"/>
        <v>0</v>
      </c>
      <c r="U76" s="434">
        <f t="shared" si="9"/>
        <v>49</v>
      </c>
      <c r="V76" s="435">
        <f t="shared" si="9"/>
        <v>49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45993</v>
      </c>
      <c r="H77" s="425">
        <f t="shared" ca="1" si="8"/>
        <v>315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9"/>
        <v>49</v>
      </c>
      <c r="R77" s="434">
        <f t="shared" si="9"/>
        <v>0</v>
      </c>
      <c r="S77" s="434">
        <f t="shared" si="9"/>
        <v>0</v>
      </c>
      <c r="T77" s="434">
        <f t="shared" si="9"/>
        <v>49</v>
      </c>
      <c r="U77" s="434">
        <f t="shared" si="9"/>
        <v>0</v>
      </c>
      <c r="V77" s="435">
        <f t="shared" si="9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45995</v>
      </c>
      <c r="H78" s="425">
        <f t="shared" ca="1" si="8"/>
        <v>313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70</v>
      </c>
      <c r="R78" s="434">
        <f t="shared" si="9"/>
        <v>0</v>
      </c>
      <c r="S78" s="434">
        <f t="shared" si="9"/>
        <v>0</v>
      </c>
      <c r="T78" s="434">
        <f t="shared" si="9"/>
        <v>70</v>
      </c>
      <c r="U78" s="434">
        <f t="shared" si="9"/>
        <v>0</v>
      </c>
      <c r="V78" s="435">
        <f t="shared" si="9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171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45976</v>
      </c>
      <c r="H79" s="425">
        <f t="shared" ca="1" si="8"/>
        <v>332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>
        <v>0.25</v>
      </c>
      <c r="P79" s="466">
        <v>0.25</v>
      </c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0</v>
      </c>
      <c r="U79" s="434">
        <f t="shared" si="9"/>
        <v>35</v>
      </c>
      <c r="V79" s="435">
        <f t="shared" si="9"/>
        <v>35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8" t="s">
        <v>172</v>
      </c>
      <c r="C80" s="159" t="s">
        <v>120</v>
      </c>
      <c r="D80" s="157" t="s">
        <v>116</v>
      </c>
      <c r="E80" s="400">
        <v>12</v>
      </c>
      <c r="F80" s="423">
        <f t="shared" si="0"/>
        <v>84</v>
      </c>
      <c r="G80" s="424">
        <v>46000</v>
      </c>
      <c r="H80" s="425">
        <f t="shared" ca="1" si="8"/>
        <v>308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>
        <v>1</v>
      </c>
      <c r="O80" s="465"/>
      <c r="P80" s="466"/>
      <c r="Q80" s="433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84</v>
      </c>
      <c r="U80" s="434">
        <f t="shared" si="9"/>
        <v>0</v>
      </c>
      <c r="V80" s="435">
        <f t="shared" si="9"/>
        <v>0</v>
      </c>
      <c r="W80" s="436">
        <f t="shared" si="6"/>
        <v>84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174</v>
      </c>
      <c r="C81" s="213" t="s">
        <v>348</v>
      </c>
      <c r="D81" s="157" t="s">
        <v>116</v>
      </c>
      <c r="E81" s="400">
        <v>10</v>
      </c>
      <c r="F81" s="423">
        <f t="shared" si="0"/>
        <v>70</v>
      </c>
      <c r="G81" s="424">
        <v>46001</v>
      </c>
      <c r="H81" s="425">
        <f t="shared" ca="1" si="8"/>
        <v>307</v>
      </c>
      <c r="I81" s="426">
        <v>3</v>
      </c>
      <c r="J81" s="427" t="str">
        <f>VLOOKUP(I81,Secteurs!$A$2:$C$4,3)</f>
        <v>Armel SOKAMBA</v>
      </c>
      <c r="K81" s="464"/>
      <c r="L81" s="465"/>
      <c r="M81" s="465">
        <v>0.25</v>
      </c>
      <c r="N81" s="465">
        <v>0.25</v>
      </c>
      <c r="O81" s="465"/>
      <c r="P81" s="466">
        <v>0.5</v>
      </c>
      <c r="Q81" s="433">
        <f t="shared" si="9"/>
        <v>0</v>
      </c>
      <c r="R81" s="434">
        <f t="shared" si="9"/>
        <v>0</v>
      </c>
      <c r="S81" s="434">
        <f t="shared" si="9"/>
        <v>17.5</v>
      </c>
      <c r="T81" s="434">
        <f t="shared" si="9"/>
        <v>17.5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306</v>
      </c>
      <c r="C82" s="213" t="s">
        <v>348</v>
      </c>
      <c r="D82" s="157" t="s">
        <v>116</v>
      </c>
      <c r="E82" s="400">
        <v>16</v>
      </c>
      <c r="F82" s="423">
        <f t="shared" si="0"/>
        <v>112</v>
      </c>
      <c r="G82" s="424">
        <v>45999</v>
      </c>
      <c r="H82" s="425">
        <f t="shared" ca="1" si="8"/>
        <v>309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0.5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0</v>
      </c>
      <c r="T82" s="434">
        <f t="shared" si="9"/>
        <v>56</v>
      </c>
      <c r="U82" s="434">
        <f t="shared" si="9"/>
        <v>0</v>
      </c>
      <c r="V82" s="435">
        <f t="shared" si="9"/>
        <v>56</v>
      </c>
      <c r="W82" s="436">
        <f t="shared" si="6"/>
        <v>112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330</v>
      </c>
      <c r="C83" s="213" t="s">
        <v>120</v>
      </c>
      <c r="D83" s="157" t="s">
        <v>116</v>
      </c>
      <c r="E83" s="400">
        <v>20</v>
      </c>
      <c r="F83" s="423">
        <f t="shared" si="0"/>
        <v>140</v>
      </c>
      <c r="G83" s="424">
        <v>46002</v>
      </c>
      <c r="H83" s="425">
        <f t="shared" ca="1" si="8"/>
        <v>306</v>
      </c>
      <c r="I83" s="426">
        <v>1</v>
      </c>
      <c r="J83" s="427" t="str">
        <f>VLOOKUP(I83,Secteurs!$A$2:$C$4,3)</f>
        <v>Alexis MABOUNDA</v>
      </c>
      <c r="K83" s="464">
        <v>0.5</v>
      </c>
      <c r="L83" s="465"/>
      <c r="M83" s="465">
        <v>0.25</v>
      </c>
      <c r="N83" s="465"/>
      <c r="O83" s="465">
        <v>0.25</v>
      </c>
      <c r="P83" s="466"/>
      <c r="Q83" s="433">
        <f t="shared" si="9"/>
        <v>70</v>
      </c>
      <c r="R83" s="434">
        <f t="shared" si="9"/>
        <v>0</v>
      </c>
      <c r="S83" s="434">
        <f t="shared" si="9"/>
        <v>35</v>
      </c>
      <c r="T83" s="434">
        <f t="shared" si="9"/>
        <v>0</v>
      </c>
      <c r="U83" s="434">
        <f t="shared" si="9"/>
        <v>35</v>
      </c>
      <c r="V83" s="435">
        <f t="shared" si="9"/>
        <v>0</v>
      </c>
      <c r="W83" s="436">
        <f t="shared" si="6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7" t="s">
        <v>178</v>
      </c>
      <c r="C84" s="159" t="s">
        <v>120</v>
      </c>
      <c r="D84" s="157" t="s">
        <v>116</v>
      </c>
      <c r="E84" s="400">
        <v>40</v>
      </c>
      <c r="F84" s="423">
        <f t="shared" ref="F84:F139" si="10">E84*7</f>
        <v>280</v>
      </c>
      <c r="G84" s="424">
        <v>46000</v>
      </c>
      <c r="H84" s="425">
        <f t="shared" ca="1" si="8"/>
        <v>308</v>
      </c>
      <c r="I84" s="426">
        <v>2</v>
      </c>
      <c r="J84" s="427" t="str">
        <f>VLOOKUP(I84,Secteurs!$A$2:$C$4,3)</f>
        <v>Félix OVOURA</v>
      </c>
      <c r="K84" s="464"/>
      <c r="L84" s="465">
        <v>0.25</v>
      </c>
      <c r="M84" s="465"/>
      <c r="N84" s="465">
        <v>0.25</v>
      </c>
      <c r="O84" s="465"/>
      <c r="P84" s="466">
        <v>0.5</v>
      </c>
      <c r="Q84" s="433">
        <f t="shared" si="9"/>
        <v>0</v>
      </c>
      <c r="R84" s="434">
        <f t="shared" si="9"/>
        <v>70</v>
      </c>
      <c r="S84" s="434">
        <f t="shared" si="9"/>
        <v>0</v>
      </c>
      <c r="T84" s="434">
        <f t="shared" si="9"/>
        <v>70</v>
      </c>
      <c r="U84" s="434">
        <f t="shared" si="9"/>
        <v>0</v>
      </c>
      <c r="V84" s="435">
        <f t="shared" si="9"/>
        <v>140</v>
      </c>
      <c r="W84" s="436">
        <f t="shared" si="6"/>
        <v>280</v>
      </c>
      <c r="X84" s="437"/>
      <c r="Y84" s="453">
        <f t="shared" ref="Y84:Y139" si="11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0"/>
        <v>182</v>
      </c>
      <c r="G85" s="424">
        <v>46000</v>
      </c>
      <c r="H85" s="425">
        <f t="shared" ca="1" si="8"/>
        <v>308</v>
      </c>
      <c r="I85" s="426">
        <v>1</v>
      </c>
      <c r="J85" s="427" t="str">
        <f>VLOOKUP(I85,Secteurs!$A$2:$C$4,3)</f>
        <v>Alexis MABOUNDA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45.5</v>
      </c>
      <c r="S85" s="434">
        <f t="shared" si="9"/>
        <v>0</v>
      </c>
      <c r="T85" s="434">
        <f t="shared" si="9"/>
        <v>45.5</v>
      </c>
      <c r="U85" s="434">
        <f t="shared" si="9"/>
        <v>0</v>
      </c>
      <c r="V85" s="435">
        <f t="shared" si="9"/>
        <v>91</v>
      </c>
      <c r="W85" s="436">
        <f t="shared" si="6"/>
        <v>182</v>
      </c>
      <c r="X85" s="437"/>
      <c r="Y85" s="453">
        <f t="shared" si="11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180</v>
      </c>
      <c r="C86" s="159" t="s">
        <v>120</v>
      </c>
      <c r="D86" s="157" t="s">
        <v>116</v>
      </c>
      <c r="E86" s="400">
        <v>22</v>
      </c>
      <c r="F86" s="423">
        <f t="shared" si="10"/>
        <v>154</v>
      </c>
      <c r="G86" s="424">
        <v>46000</v>
      </c>
      <c r="H86" s="425">
        <f t="shared" ca="1" si="8"/>
        <v>308</v>
      </c>
      <c r="I86" s="426">
        <v>1</v>
      </c>
      <c r="J86" s="427" t="str">
        <f>VLOOKUP(I86,Secteurs!$A$2:$C$4,3)</f>
        <v>Alexis MABOUNDA</v>
      </c>
      <c r="K86" s="464"/>
      <c r="L86" s="465">
        <v>0.5</v>
      </c>
      <c r="M86" s="465"/>
      <c r="N86" s="465">
        <v>0.25</v>
      </c>
      <c r="O86" s="465"/>
      <c r="P86" s="466">
        <v>0.25</v>
      </c>
      <c r="Q86" s="433">
        <f t="shared" si="9"/>
        <v>0</v>
      </c>
      <c r="R86" s="434">
        <v>77</v>
      </c>
      <c r="S86" s="434">
        <f t="shared" si="9"/>
        <v>0</v>
      </c>
      <c r="T86" s="434">
        <f t="shared" si="9"/>
        <v>38.5</v>
      </c>
      <c r="U86" s="434">
        <f t="shared" si="9"/>
        <v>0</v>
      </c>
      <c r="V86" s="435">
        <f t="shared" si="9"/>
        <v>38.5</v>
      </c>
      <c r="W86" s="436">
        <f t="shared" ref="W86:W139" si="12">SUM(Q86:V86)</f>
        <v>154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46000</v>
      </c>
      <c r="H87" s="425">
        <f t="shared" ca="1" si="8"/>
        <v>308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/>
      <c r="P87" s="466">
        <v>0.5</v>
      </c>
      <c r="Q87" s="433">
        <f t="shared" si="9"/>
        <v>0</v>
      </c>
      <c r="R87" s="434">
        <f t="shared" si="9"/>
        <v>45.5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91</v>
      </c>
      <c r="W87" s="436">
        <f t="shared" si="12"/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7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0"/>
        <v>168</v>
      </c>
      <c r="G88" s="424">
        <v>46000</v>
      </c>
      <c r="H88" s="425">
        <f t="shared" ca="1" si="8"/>
        <v>308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0.5</v>
      </c>
      <c r="O88" s="465"/>
      <c r="P88" s="466">
        <v>0.25</v>
      </c>
      <c r="Q88" s="433">
        <f t="shared" si="9"/>
        <v>0</v>
      </c>
      <c r="R88" s="434">
        <f t="shared" si="9"/>
        <v>42</v>
      </c>
      <c r="S88" s="434">
        <f t="shared" si="9"/>
        <v>0</v>
      </c>
      <c r="T88" s="434">
        <f t="shared" si="9"/>
        <v>84</v>
      </c>
      <c r="U88" s="434">
        <f t="shared" si="9"/>
        <v>0</v>
      </c>
      <c r="V88" s="435">
        <f t="shared" si="9"/>
        <v>42</v>
      </c>
      <c r="W88" s="436">
        <f t="shared" si="12"/>
        <v>168</v>
      </c>
      <c r="X88" s="437"/>
      <c r="Y88" s="453">
        <f t="shared" si="11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7"/>
        <v>1</v>
      </c>
      <c r="B89" s="207" t="s">
        <v>184</v>
      </c>
      <c r="C89" s="159" t="s">
        <v>120</v>
      </c>
      <c r="D89" s="157" t="s">
        <v>116</v>
      </c>
      <c r="E89" s="400">
        <v>20</v>
      </c>
      <c r="F89" s="423">
        <f t="shared" si="10"/>
        <v>140</v>
      </c>
      <c r="G89" s="424">
        <v>46000</v>
      </c>
      <c r="H89" s="425">
        <f t="shared" ca="1" si="8"/>
        <v>308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/>
      <c r="P89" s="466">
        <v>0.5</v>
      </c>
      <c r="Q89" s="433">
        <f t="shared" si="9"/>
        <v>0</v>
      </c>
      <c r="R89" s="434">
        <f t="shared" si="9"/>
        <v>35</v>
      </c>
      <c r="S89" s="434">
        <f t="shared" si="9"/>
        <v>0</v>
      </c>
      <c r="T89" s="434">
        <f t="shared" si="9"/>
        <v>35</v>
      </c>
      <c r="U89" s="434">
        <f t="shared" si="9"/>
        <v>0</v>
      </c>
      <c r="V89" s="435">
        <f t="shared" si="9"/>
        <v>70</v>
      </c>
      <c r="W89" s="436">
        <f t="shared" si="12"/>
        <v>140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45995</v>
      </c>
      <c r="H90" s="425">
        <f t="shared" ca="1" si="8"/>
        <v>313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0.25</v>
      </c>
      <c r="O90" s="465"/>
      <c r="P90" s="466">
        <v>0.25</v>
      </c>
      <c r="Q90" s="433">
        <f t="shared" si="9"/>
        <v>0</v>
      </c>
      <c r="R90" s="434">
        <f t="shared" si="9"/>
        <v>84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42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0"/>
        <v>168</v>
      </c>
      <c r="G91" s="440">
        <v>46000</v>
      </c>
      <c r="H91" s="425">
        <f t="shared" ca="1" si="8"/>
        <v>308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33">
        <f t="shared" si="9"/>
        <v>0</v>
      </c>
      <c r="R91" s="434">
        <f t="shared" si="9"/>
        <v>42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84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7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0"/>
        <v>210</v>
      </c>
      <c r="G92" s="424">
        <v>46002</v>
      </c>
      <c r="H92" s="425">
        <f t="shared" ca="1" si="8"/>
        <v>306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33">
        <f t="shared" si="9"/>
        <v>0</v>
      </c>
      <c r="R92" s="434">
        <v>105</v>
      </c>
      <c r="S92" s="434">
        <f t="shared" si="9"/>
        <v>0</v>
      </c>
      <c r="T92" s="434">
        <f t="shared" si="9"/>
        <v>52.5</v>
      </c>
      <c r="U92" s="434">
        <f t="shared" si="9"/>
        <v>0</v>
      </c>
      <c r="V92" s="435">
        <f t="shared" si="9"/>
        <v>52.5</v>
      </c>
      <c r="W92" s="436">
        <f t="shared" si="12"/>
        <v>210</v>
      </c>
      <c r="X92" s="437"/>
      <c r="Y92" s="453">
        <f t="shared" si="11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7"/>
        <v>1</v>
      </c>
      <c r="B93" s="208" t="s">
        <v>340</v>
      </c>
      <c r="C93" s="213" t="s">
        <v>123</v>
      </c>
      <c r="D93" s="157" t="s">
        <v>116</v>
      </c>
      <c r="E93" s="400">
        <v>18</v>
      </c>
      <c r="F93" s="423">
        <f t="shared" si="10"/>
        <v>126</v>
      </c>
      <c r="G93" s="424">
        <v>45995</v>
      </c>
      <c r="H93" s="425">
        <f t="shared" ca="1" si="8"/>
        <v>313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9"/>
        <v>0</v>
      </c>
      <c r="R93" s="434">
        <f t="shared" si="9"/>
        <v>0</v>
      </c>
      <c r="S93" s="434">
        <f t="shared" si="9"/>
        <v>0</v>
      </c>
      <c r="T93" s="434">
        <f t="shared" si="9"/>
        <v>63</v>
      </c>
      <c r="U93" s="434">
        <f t="shared" si="9"/>
        <v>0</v>
      </c>
      <c r="V93" s="435">
        <f t="shared" si="9"/>
        <v>63</v>
      </c>
      <c r="W93" s="436">
        <f t="shared" si="12"/>
        <v>126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0"/>
        <v>140</v>
      </c>
      <c r="G94" s="424">
        <v>45993</v>
      </c>
      <c r="H94" s="425">
        <f t="shared" ca="1" si="8"/>
        <v>315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9"/>
        <v>70</v>
      </c>
      <c r="R94" s="434">
        <f t="shared" si="9"/>
        <v>0</v>
      </c>
      <c r="S94" s="434">
        <f t="shared" si="9"/>
        <v>0</v>
      </c>
      <c r="T94" s="434">
        <f t="shared" si="9"/>
        <v>70</v>
      </c>
      <c r="U94" s="434">
        <f t="shared" si="9"/>
        <v>0</v>
      </c>
      <c r="V94" s="435">
        <f t="shared" si="9"/>
        <v>0</v>
      </c>
      <c r="W94" s="436">
        <f t="shared" si="12"/>
        <v>140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194</v>
      </c>
      <c r="C95" s="213" t="s">
        <v>348</v>
      </c>
      <c r="D95" s="157" t="s">
        <v>116</v>
      </c>
      <c r="E95" s="400">
        <v>24</v>
      </c>
      <c r="F95" s="423">
        <f t="shared" si="10"/>
        <v>168</v>
      </c>
      <c r="G95" s="424">
        <v>45993</v>
      </c>
      <c r="H95" s="425">
        <f t="shared" ca="1" si="8"/>
        <v>315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/>
      <c r="P95" s="466">
        <v>0.5</v>
      </c>
      <c r="Q95" s="433">
        <f t="shared" si="9"/>
        <v>0</v>
      </c>
      <c r="R95" s="434">
        <f t="shared" si="9"/>
        <v>0</v>
      </c>
      <c r="S95" s="434">
        <f t="shared" si="9"/>
        <v>0</v>
      </c>
      <c r="T95" s="434">
        <f t="shared" si="9"/>
        <v>84</v>
      </c>
      <c r="U95" s="434">
        <f t="shared" si="9"/>
        <v>0</v>
      </c>
      <c r="V95" s="435">
        <f t="shared" si="9"/>
        <v>84</v>
      </c>
      <c r="W95" s="436">
        <f t="shared" si="12"/>
        <v>168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197</v>
      </c>
      <c r="C96" s="213" t="s">
        <v>123</v>
      </c>
      <c r="D96" s="157" t="s">
        <v>36</v>
      </c>
      <c r="E96" s="400">
        <v>6</v>
      </c>
      <c r="F96" s="423">
        <f t="shared" si="10"/>
        <v>42</v>
      </c>
      <c r="G96" s="424">
        <v>46002</v>
      </c>
      <c r="H96" s="425">
        <f>G962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9"/>
        <v>0</v>
      </c>
      <c r="R96" s="434">
        <f t="shared" si="9"/>
        <v>0</v>
      </c>
      <c r="S96" s="434">
        <f t="shared" si="9"/>
        <v>42</v>
      </c>
      <c r="T96" s="434">
        <f t="shared" si="9"/>
        <v>0</v>
      </c>
      <c r="U96" s="434">
        <f t="shared" si="9"/>
        <v>0</v>
      </c>
      <c r="V96" s="435">
        <f t="shared" si="9"/>
        <v>0</v>
      </c>
      <c r="W96" s="436">
        <f t="shared" si="12"/>
        <v>42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200</v>
      </c>
      <c r="C97" s="213" t="s">
        <v>123</v>
      </c>
      <c r="D97" s="157" t="s">
        <v>116</v>
      </c>
      <c r="E97" s="400">
        <v>12</v>
      </c>
      <c r="F97" s="423">
        <f t="shared" si="10"/>
        <v>84</v>
      </c>
      <c r="G97" s="424">
        <v>46000</v>
      </c>
      <c r="H97" s="425">
        <f t="shared" ca="1" si="8"/>
        <v>308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42</v>
      </c>
      <c r="U97" s="434">
        <f t="shared" si="9"/>
        <v>42</v>
      </c>
      <c r="V97" s="435">
        <f t="shared" si="9"/>
        <v>0</v>
      </c>
      <c r="W97" s="436">
        <f t="shared" si="12"/>
        <v>84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341</v>
      </c>
      <c r="C98" s="213" t="s">
        <v>123</v>
      </c>
      <c r="D98" s="157" t="s">
        <v>116</v>
      </c>
      <c r="E98" s="400">
        <v>14</v>
      </c>
      <c r="F98" s="423">
        <f t="shared" si="10"/>
        <v>98</v>
      </c>
      <c r="G98" s="424">
        <v>45995</v>
      </c>
      <c r="H98" s="425">
        <f t="shared" ca="1" si="8"/>
        <v>313</v>
      </c>
      <c r="I98" s="426">
        <v>3</v>
      </c>
      <c r="J98" s="427" t="str">
        <f>VLOOKUP(I98,Secteurs!$A$2:$C$4,3)</f>
        <v>Armel SOKAMBA</v>
      </c>
      <c r="K98" s="464">
        <v>1</v>
      </c>
      <c r="L98" s="465"/>
      <c r="M98" s="465"/>
      <c r="N98" s="465"/>
      <c r="O98" s="465"/>
      <c r="P98" s="466"/>
      <c r="Q98" s="433">
        <f t="shared" si="9"/>
        <v>98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4">
        <f t="shared" si="9"/>
        <v>0</v>
      </c>
      <c r="V98" s="435">
        <f t="shared" si="9"/>
        <v>0</v>
      </c>
      <c r="W98" s="436">
        <f t="shared" si="12"/>
        <v>98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204</v>
      </c>
      <c r="C99" s="213" t="s">
        <v>123</v>
      </c>
      <c r="D99" s="157" t="s">
        <v>116</v>
      </c>
      <c r="E99" s="400">
        <v>10</v>
      </c>
      <c r="F99" s="423">
        <f t="shared" si="10"/>
        <v>70</v>
      </c>
      <c r="G99" s="424">
        <v>45995</v>
      </c>
      <c r="H99" s="425">
        <f t="shared" ca="1" si="8"/>
        <v>313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9"/>
        <v>0</v>
      </c>
      <c r="R99" s="434">
        <f t="shared" si="9"/>
        <v>35</v>
      </c>
      <c r="S99" s="434">
        <f t="shared" si="9"/>
        <v>0</v>
      </c>
      <c r="T99" s="434">
        <f t="shared" si="9"/>
        <v>0</v>
      </c>
      <c r="U99" s="434">
        <f t="shared" si="9"/>
        <v>35</v>
      </c>
      <c r="V99" s="435">
        <f t="shared" si="9"/>
        <v>0</v>
      </c>
      <c r="W99" s="436">
        <f t="shared" si="12"/>
        <v>70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205</v>
      </c>
      <c r="C100" s="213" t="s">
        <v>123</v>
      </c>
      <c r="D100" s="157" t="s">
        <v>116</v>
      </c>
      <c r="E100" s="400">
        <v>20</v>
      </c>
      <c r="F100" s="423">
        <f t="shared" si="10"/>
        <v>140</v>
      </c>
      <c r="G100" s="424">
        <v>46001</v>
      </c>
      <c r="H100" s="425">
        <f t="shared" ca="1" si="8"/>
        <v>307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70</v>
      </c>
      <c r="V100" s="435">
        <f t="shared" si="9"/>
        <v>0</v>
      </c>
      <c r="W100" s="436">
        <f t="shared" si="12"/>
        <v>140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46000</v>
      </c>
      <c r="H101" s="425">
        <f t="shared" ca="1" si="8"/>
        <v>308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4">
        <f t="shared" si="9"/>
        <v>0</v>
      </c>
      <c r="V101" s="435">
        <f t="shared" si="9"/>
        <v>140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209</v>
      </c>
      <c r="C102" s="213" t="s">
        <v>123</v>
      </c>
      <c r="D102" s="160" t="s">
        <v>116</v>
      </c>
      <c r="E102" s="400">
        <v>36</v>
      </c>
      <c r="F102" s="423">
        <f t="shared" si="10"/>
        <v>252</v>
      </c>
      <c r="G102" s="424">
        <v>45993</v>
      </c>
      <c r="H102" s="425">
        <f t="shared" ca="1" si="8"/>
        <v>315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/>
      <c r="O102" s="465">
        <v>0.5</v>
      </c>
      <c r="P102" s="466"/>
      <c r="Q102" s="433">
        <f t="shared" si="9"/>
        <v>0</v>
      </c>
      <c r="R102" s="434">
        <f t="shared" si="9"/>
        <v>126</v>
      </c>
      <c r="S102" s="434">
        <f t="shared" si="9"/>
        <v>0</v>
      </c>
      <c r="T102" s="434">
        <f t="shared" si="9"/>
        <v>0</v>
      </c>
      <c r="U102" s="434">
        <f t="shared" si="9"/>
        <v>126</v>
      </c>
      <c r="V102" s="435">
        <f t="shared" si="9"/>
        <v>0</v>
      </c>
      <c r="W102" s="436">
        <f t="shared" si="12"/>
        <v>252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211</v>
      </c>
      <c r="C103" s="213" t="s">
        <v>123</v>
      </c>
      <c r="D103" s="160" t="s">
        <v>116</v>
      </c>
      <c r="E103" s="400">
        <v>4</v>
      </c>
      <c r="F103" s="423">
        <f t="shared" si="10"/>
        <v>28</v>
      </c>
      <c r="G103" s="424">
        <v>45994</v>
      </c>
      <c r="H103" s="425">
        <f t="shared" ca="1" si="8"/>
        <v>314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>
        <v>1</v>
      </c>
      <c r="O103" s="465"/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28</v>
      </c>
      <c r="U103" s="434">
        <f t="shared" si="9"/>
        <v>0</v>
      </c>
      <c r="V103" s="435">
        <f t="shared" si="9"/>
        <v>0</v>
      </c>
      <c r="W103" s="436">
        <f t="shared" si="12"/>
        <v>28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7" t="s">
        <v>310</v>
      </c>
      <c r="C104" s="159" t="s">
        <v>123</v>
      </c>
      <c r="D104" s="160" t="s">
        <v>116</v>
      </c>
      <c r="E104" s="400">
        <v>20</v>
      </c>
      <c r="F104" s="423">
        <f t="shared" si="10"/>
        <v>140</v>
      </c>
      <c r="G104" s="424">
        <v>45993</v>
      </c>
      <c r="H104" s="425">
        <f t="shared" ca="1" si="8"/>
        <v>315</v>
      </c>
      <c r="I104" s="426">
        <v>3</v>
      </c>
      <c r="J104" s="427" t="str">
        <f>VLOOKUP(I104,Secteurs!$A$2:$C$4,3)</f>
        <v>Armel SOKAMBA</v>
      </c>
      <c r="K104" s="464"/>
      <c r="L104" s="465">
        <v>0.5</v>
      </c>
      <c r="M104" s="465"/>
      <c r="N104" s="465"/>
      <c r="O104" s="465"/>
      <c r="P104" s="466">
        <v>0.5</v>
      </c>
      <c r="Q104" s="433">
        <f t="shared" si="9"/>
        <v>0</v>
      </c>
      <c r="R104" s="434">
        <f t="shared" si="9"/>
        <v>70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70</v>
      </c>
      <c r="W104" s="436">
        <f t="shared" si="12"/>
        <v>140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8" t="s">
        <v>331</v>
      </c>
      <c r="C105" s="213" t="s">
        <v>348</v>
      </c>
      <c r="D105" s="160" t="s">
        <v>116</v>
      </c>
      <c r="E105" s="400">
        <v>20</v>
      </c>
      <c r="F105" s="423">
        <f t="shared" si="10"/>
        <v>140</v>
      </c>
      <c r="G105" s="424">
        <v>46001</v>
      </c>
      <c r="H105" s="425">
        <f t="shared" ca="1" si="8"/>
        <v>307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>
        <v>0.5</v>
      </c>
      <c r="O105" s="465"/>
      <c r="P105" s="466"/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70</v>
      </c>
      <c r="U105" s="434">
        <f t="shared" si="9"/>
        <v>0</v>
      </c>
      <c r="V105" s="435">
        <f t="shared" si="9"/>
        <v>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215</v>
      </c>
      <c r="C106" s="213" t="s">
        <v>348</v>
      </c>
      <c r="D106" s="160" t="s">
        <v>116</v>
      </c>
      <c r="E106" s="400">
        <v>24</v>
      </c>
      <c r="F106" s="423">
        <f t="shared" si="10"/>
        <v>168</v>
      </c>
      <c r="G106" s="424">
        <v>45995</v>
      </c>
      <c r="H106" s="425">
        <f t="shared" ca="1" si="8"/>
        <v>313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/>
      <c r="O106" s="465"/>
      <c r="P106" s="466">
        <v>1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4">
        <f t="shared" si="9"/>
        <v>0</v>
      </c>
      <c r="V106" s="435">
        <f t="shared" si="9"/>
        <v>168</v>
      </c>
      <c r="W106" s="436">
        <f t="shared" si="12"/>
        <v>168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311</v>
      </c>
      <c r="C107" s="213" t="s">
        <v>120</v>
      </c>
      <c r="D107" s="160" t="s">
        <v>116</v>
      </c>
      <c r="E107" s="400">
        <v>28</v>
      </c>
      <c r="F107" s="423">
        <f t="shared" si="10"/>
        <v>196</v>
      </c>
      <c r="G107" s="424">
        <v>46002</v>
      </c>
      <c r="H107" s="425">
        <f t="shared" ca="1" si="8"/>
        <v>306</v>
      </c>
      <c r="I107" s="426">
        <v>1</v>
      </c>
      <c r="J107" s="427" t="str">
        <f>VLOOKUP(I107,Secteurs!$A$2:$C$4,3)</f>
        <v>Alexis MABOUNDA</v>
      </c>
      <c r="K107" s="464">
        <v>0.5</v>
      </c>
      <c r="L107" s="465"/>
      <c r="M107" s="465"/>
      <c r="N107" s="465">
        <v>0.5</v>
      </c>
      <c r="O107" s="465"/>
      <c r="P107" s="466"/>
      <c r="Q107" s="433">
        <f t="shared" si="9"/>
        <v>98</v>
      </c>
      <c r="R107" s="434">
        <f t="shared" si="9"/>
        <v>0</v>
      </c>
      <c r="S107" s="434">
        <f t="shared" si="9"/>
        <v>0</v>
      </c>
      <c r="T107" s="434">
        <f t="shared" si="9"/>
        <v>98</v>
      </c>
      <c r="U107" s="434">
        <f t="shared" si="9"/>
        <v>0</v>
      </c>
      <c r="V107" s="435">
        <f t="shared" si="9"/>
        <v>0</v>
      </c>
      <c r="W107" s="436">
        <f t="shared" si="12"/>
        <v>196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218</v>
      </c>
      <c r="C108" s="213" t="s">
        <v>123</v>
      </c>
      <c r="D108" s="160" t="s">
        <v>116</v>
      </c>
      <c r="E108" s="400">
        <v>20</v>
      </c>
      <c r="F108" s="423">
        <f t="shared" si="10"/>
        <v>140</v>
      </c>
      <c r="G108" s="424">
        <v>45995</v>
      </c>
      <c r="H108" s="425">
        <f t="shared" ca="1" si="8"/>
        <v>313</v>
      </c>
      <c r="I108" s="426">
        <v>2</v>
      </c>
      <c r="J108" s="427" t="str">
        <f>VLOOKUP(I108,Secteurs!$A$2:$C$4,3)</f>
        <v>Félix OVOURA</v>
      </c>
      <c r="K108" s="464"/>
      <c r="L108" s="465">
        <v>0.5</v>
      </c>
      <c r="M108" s="465">
        <v>0.5</v>
      </c>
      <c r="N108" s="465"/>
      <c r="O108" s="465"/>
      <c r="P108" s="466"/>
      <c r="Q108" s="433">
        <f t="shared" si="9"/>
        <v>0</v>
      </c>
      <c r="R108" s="434">
        <f t="shared" si="9"/>
        <v>70</v>
      </c>
      <c r="S108" s="434">
        <f t="shared" si="9"/>
        <v>70</v>
      </c>
      <c r="T108" s="434">
        <f t="shared" si="9"/>
        <v>0</v>
      </c>
      <c r="U108" s="434">
        <f t="shared" si="9"/>
        <v>0</v>
      </c>
      <c r="V108" s="435">
        <f t="shared" si="9"/>
        <v>0</v>
      </c>
      <c r="W108" s="436">
        <f t="shared" si="12"/>
        <v>140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219</v>
      </c>
      <c r="C109" s="213" t="s">
        <v>123</v>
      </c>
      <c r="D109" s="160" t="s">
        <v>116</v>
      </c>
      <c r="E109" s="400">
        <v>24</v>
      </c>
      <c r="F109" s="423">
        <f t="shared" si="10"/>
        <v>168</v>
      </c>
      <c r="G109" s="424">
        <v>45995</v>
      </c>
      <c r="H109" s="425">
        <f t="shared" ca="1" si="8"/>
        <v>313</v>
      </c>
      <c r="I109" s="426">
        <v>2</v>
      </c>
      <c r="J109" s="427" t="str">
        <f>VLOOKUP(I109,Secteurs!$A$2:$C$4,3)</f>
        <v>Félix OVOURA</v>
      </c>
      <c r="K109" s="464">
        <v>0.5</v>
      </c>
      <c r="L109" s="465"/>
      <c r="M109" s="465"/>
      <c r="N109" s="465">
        <v>0.25</v>
      </c>
      <c r="O109" s="465"/>
      <c r="P109" s="466">
        <v>0.25</v>
      </c>
      <c r="Q109" s="433">
        <f t="shared" si="9"/>
        <v>84</v>
      </c>
      <c r="R109" s="434">
        <f t="shared" si="9"/>
        <v>0</v>
      </c>
      <c r="S109" s="434">
        <f t="shared" si="9"/>
        <v>0</v>
      </c>
      <c r="T109" s="434">
        <f t="shared" si="9"/>
        <v>42</v>
      </c>
      <c r="U109" s="434">
        <f t="shared" si="9"/>
        <v>0</v>
      </c>
      <c r="V109" s="435">
        <f t="shared" si="9"/>
        <v>42</v>
      </c>
      <c r="W109" s="436">
        <f t="shared" si="12"/>
        <v>168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116</v>
      </c>
      <c r="E110" s="400">
        <v>16</v>
      </c>
      <c r="F110" s="423">
        <f t="shared" si="10"/>
        <v>112</v>
      </c>
      <c r="G110" s="424">
        <v>46002</v>
      </c>
      <c r="H110" s="425">
        <f t="shared" ca="1" si="8"/>
        <v>306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316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45995</v>
      </c>
      <c r="H112" s="425">
        <f t="shared" ca="1" si="8"/>
        <v>313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45995</v>
      </c>
      <c r="H113" s="425">
        <f t="shared" ca="1" si="8"/>
        <v>313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45996</v>
      </c>
      <c r="H114" s="425">
        <f t="shared" ca="1" si="8"/>
        <v>312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10</v>
      </c>
      <c r="F115" s="423">
        <f t="shared" si="10"/>
        <v>70</v>
      </c>
      <c r="G115" s="424">
        <v>45996</v>
      </c>
      <c r="H115" s="425">
        <f t="shared" ca="1" si="8"/>
        <v>312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70</v>
      </c>
      <c r="V115" s="435">
        <f t="shared" si="9"/>
        <v>0</v>
      </c>
      <c r="W115" s="436">
        <f t="shared" si="12"/>
        <v>70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306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ref="T116:V116" si="13">+$F116*N116</f>
        <v>0</v>
      </c>
      <c r="U116" s="434">
        <f t="shared" si="13"/>
        <v>0</v>
      </c>
      <c r="V116" s="435">
        <f t="shared" si="13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309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7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45995</v>
      </c>
      <c r="H118" s="425">
        <f t="shared" ca="1" si="8"/>
        <v>313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308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46002</v>
      </c>
      <c r="H120" s="425">
        <f t="shared" ca="1" si="8"/>
        <v>306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308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308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309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309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309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45993</v>
      </c>
      <c r="H126" s="425">
        <f t="shared" ca="1" si="8"/>
        <v>315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252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307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314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45995</v>
      </c>
      <c r="H130" s="425">
        <f t="shared" ca="1" si="8"/>
        <v>313</v>
      </c>
      <c r="I130" s="426">
        <v>2</v>
      </c>
      <c r="J130" s="427" t="str">
        <f>VLOOKUP(I130,Secteurs!$A$2:$C$4,3)</f>
        <v>Félix OVOURA</v>
      </c>
      <c r="K130" s="464">
        <v>0.5</v>
      </c>
      <c r="L130" s="465"/>
      <c r="M130" s="465"/>
      <c r="N130" s="465"/>
      <c r="O130" s="465">
        <v>0.5</v>
      </c>
      <c r="P130" s="466"/>
      <c r="Q130" s="433">
        <f t="shared" si="14"/>
        <v>21</v>
      </c>
      <c r="R130" s="434">
        <f t="shared" si="14"/>
        <v>0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39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314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314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328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45993</v>
      </c>
      <c r="H134" s="425">
        <f t="shared" ca="1" si="16"/>
        <v>315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36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308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308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309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123</v>
      </c>
      <c r="D138" s="442" t="s">
        <v>36</v>
      </c>
      <c r="E138" s="446">
        <v>2</v>
      </c>
      <c r="F138" s="423">
        <f t="shared" si="10"/>
        <v>14</v>
      </c>
      <c r="G138" s="424">
        <v>46001</v>
      </c>
      <c r="H138" s="425">
        <f t="shared" ca="1" si="8"/>
        <v>307</v>
      </c>
      <c r="I138" s="426"/>
      <c r="J138" s="427" t="s">
        <v>334</v>
      </c>
      <c r="K138" s="447">
        <v>1</v>
      </c>
      <c r="L138" s="448"/>
      <c r="M138" s="448"/>
      <c r="N138" s="448"/>
      <c r="O138" s="448"/>
      <c r="P138" s="449"/>
      <c r="Q138" s="433">
        <v>14</v>
      </c>
      <c r="R138" s="450">
        <f t="shared" ref="R138:V139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307</v>
      </c>
      <c r="I139" s="426"/>
      <c r="J139" s="427" t="s">
        <v>334</v>
      </c>
      <c r="K139" s="447">
        <v>1</v>
      </c>
      <c r="L139" s="448"/>
      <c r="M139" s="448"/>
      <c r="N139" s="448"/>
      <c r="O139" s="448"/>
      <c r="P139" s="449"/>
      <c r="Q139" s="433">
        <v>28</v>
      </c>
      <c r="R139" s="450">
        <f t="shared" si="17"/>
        <v>0</v>
      </c>
      <c r="S139" s="450"/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/>
      <c r="B140" s="445"/>
      <c r="C140" s="442"/>
      <c r="D140" s="442"/>
      <c r="E140" s="446"/>
      <c r="F140" s="423"/>
      <c r="G140" s="424"/>
      <c r="H140" s="425"/>
      <c r="I140" s="426"/>
      <c r="J140" s="427"/>
      <c r="K140" s="447"/>
      <c r="L140" s="448"/>
      <c r="M140" s="448"/>
      <c r="N140" s="448"/>
      <c r="O140" s="448"/>
      <c r="P140" s="449"/>
      <c r="Q140" s="433"/>
      <c r="R140" s="450"/>
      <c r="S140" s="450"/>
      <c r="T140" s="450"/>
      <c r="U140" s="450"/>
      <c r="V140" s="451"/>
      <c r="W140" s="436"/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327"/>
      <c r="B141" s="328"/>
      <c r="C141" s="402"/>
      <c r="D141" s="402"/>
      <c r="E141" s="329"/>
      <c r="F141" s="330"/>
      <c r="G141" s="331"/>
      <c r="H141" s="331"/>
      <c r="I141" s="332"/>
      <c r="J141" s="332"/>
      <c r="K141" s="333"/>
      <c r="L141" s="334"/>
      <c r="M141" s="334"/>
      <c r="N141" s="334"/>
      <c r="O141" s="334"/>
      <c r="P141" s="335"/>
      <c r="Q141" s="336"/>
      <c r="R141" s="337"/>
      <c r="S141" s="337"/>
      <c r="T141" s="337"/>
      <c r="U141" s="337"/>
      <c r="V141" s="338"/>
      <c r="W141" s="339"/>
      <c r="X141" s="340"/>
      <c r="Y141" s="307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41">
        <f>SUBTOTAL(9,A2:A141)</f>
        <v>137</v>
      </c>
      <c r="B142" s="341"/>
      <c r="C142" s="341"/>
      <c r="D142" s="404"/>
      <c r="E142" s="342">
        <f>SUBTOTAL(9,E2:E141)</f>
        <v>2793</v>
      </c>
      <c r="F142" s="456">
        <f>SUBTOTAL(9,F2:F141)</f>
        <v>19394</v>
      </c>
      <c r="G142" s="343"/>
      <c r="H142" s="344">
        <f ca="1">(SUBTOTAL(9,H2:H141))/A142</f>
        <v>308.29927007299273</v>
      </c>
      <c r="I142" s="345"/>
      <c r="J142" s="345"/>
      <c r="K142" s="346">
        <f>(SUBTOTAL(9,K2:K141))/P$152</f>
        <v>0.6166666666666667</v>
      </c>
      <c r="L142" s="347">
        <f>(SUBTOTAL(9,L2:L141))/Q$152</f>
        <v>0.50806451612903225</v>
      </c>
      <c r="M142" s="347">
        <f>(SUBTOTAL(9,M2:M141))/S$152</f>
        <v>0.5</v>
      </c>
      <c r="N142" s="347">
        <f>(SUBTOTAL(9,N2:N141))/T$152</f>
        <v>0.45270270270270269</v>
      </c>
      <c r="O142" s="347">
        <f>(SUBTOTAL(9,O2:O141))/U$152</f>
        <v>0.52173913043478259</v>
      </c>
      <c r="P142" s="348">
        <f>(SUBTOTAL(9,P2:P141))/V$152</f>
        <v>0.51209677419354838</v>
      </c>
      <c r="Q142" s="457">
        <f t="shared" ref="Q142:W142" si="18">SUBTOTAL(9,Q2:Q141)</f>
        <v>6763.5</v>
      </c>
      <c r="R142" s="457">
        <f t="shared" si="18"/>
        <v>2174</v>
      </c>
      <c r="S142" s="457">
        <f t="shared" si="18"/>
        <v>1734</v>
      </c>
      <c r="T142" s="457">
        <f t="shared" si="18"/>
        <v>2285.5</v>
      </c>
      <c r="U142" s="457">
        <f t="shared" si="18"/>
        <v>1729.5</v>
      </c>
      <c r="V142" s="457">
        <f t="shared" si="18"/>
        <v>4707.5</v>
      </c>
      <c r="W142" s="457">
        <f t="shared" si="18"/>
        <v>19394</v>
      </c>
      <c r="X142" s="342"/>
      <c r="Y142" s="349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23.25">
      <c r="A143" s="107"/>
      <c r="B143" s="350"/>
      <c r="C143" s="473"/>
      <c r="D143" s="405"/>
      <c r="E143" s="107"/>
      <c r="F143" s="107"/>
      <c r="G143" s="107"/>
      <c r="H143" s="107"/>
      <c r="I143" s="107"/>
      <c r="J143" s="107"/>
      <c r="K143" s="321"/>
      <c r="L143" s="321"/>
      <c r="M143" s="321"/>
      <c r="N143" s="321"/>
      <c r="P143" s="321"/>
      <c r="Q143" s="460">
        <f>Q142/F142</f>
        <v>0.34874187893162834</v>
      </c>
      <c r="R143" s="460">
        <f>R142/F142</f>
        <v>0.11209652469836032</v>
      </c>
      <c r="S143" s="460">
        <f>S142/F142</f>
        <v>8.9409095596576255E-2</v>
      </c>
      <c r="T143" s="460">
        <f>T142/F142</f>
        <v>0.11784572548210787</v>
      </c>
      <c r="U143" s="460">
        <f>U142/F142</f>
        <v>8.9177065071671655E-2</v>
      </c>
      <c r="V143" s="460">
        <f>V142/F142</f>
        <v>0.24272971021965556</v>
      </c>
      <c r="W143" s="321"/>
      <c r="X143" s="321"/>
      <c r="Y143" s="351"/>
      <c r="Z143" s="349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/>
      <c r="R144" s="460"/>
      <c r="S144" s="460"/>
      <c r="T144" s="460"/>
      <c r="U144" s="460"/>
      <c r="V144" s="460"/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1">
      <c r="A145" s="352" t="s">
        <v>267</v>
      </c>
      <c r="B145" s="353" t="s">
        <v>268</v>
      </c>
      <c r="C145" s="353"/>
      <c r="D145" s="406"/>
      <c r="E145" s="353" t="s">
        <v>269</v>
      </c>
      <c r="F145" s="87"/>
      <c r="G145" s="87"/>
      <c r="H145" s="87"/>
      <c r="I145" s="87"/>
      <c r="J145" s="87"/>
      <c r="O145" s="354" t="s">
        <v>270</v>
      </c>
      <c r="P145" s="355" t="s">
        <v>284</v>
      </c>
      <c r="Q145" s="356" t="s">
        <v>271</v>
      </c>
      <c r="R145" s="87" t="s">
        <v>24</v>
      </c>
      <c r="S145" s="87" t="s">
        <v>26</v>
      </c>
      <c r="T145" s="87" t="s">
        <v>27</v>
      </c>
      <c r="U145" s="357" t="s">
        <v>28</v>
      </c>
      <c r="V145" s="357" t="s">
        <v>29</v>
      </c>
      <c r="Y145" s="358"/>
      <c r="Z145" s="107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9" t="s">
        <v>282</v>
      </c>
      <c r="B146" s="360">
        <f>+Q142</f>
        <v>6763.5</v>
      </c>
      <c r="C146" s="360"/>
      <c r="D146" s="407"/>
      <c r="E146" s="361">
        <f>B146/$F$142</f>
        <v>0.34874187893162834</v>
      </c>
      <c r="F146" s="107"/>
      <c r="G146" s="107"/>
      <c r="H146" s="107"/>
      <c r="I146" s="107"/>
      <c r="J146" s="107"/>
      <c r="O146" s="362">
        <v>0.25</v>
      </c>
      <c r="P146" s="363">
        <f t="shared" ref="P146:Q149" si="19">+SUMIF(K$2:K$141,$O146,$A$2:$A$141)</f>
        <v>0</v>
      </c>
      <c r="Q146" s="364">
        <f t="shared" si="19"/>
        <v>7</v>
      </c>
      <c r="R146" s="365">
        <f>+P146+Q146</f>
        <v>7</v>
      </c>
      <c r="S146" s="365">
        <f t="shared" ref="S146:V149" si="20">+SUMIF(M$2:M$141,$O146,$A$2:$A$141)</f>
        <v>8</v>
      </c>
      <c r="T146" s="365">
        <f t="shared" si="20"/>
        <v>13</v>
      </c>
      <c r="U146" s="365">
        <f t="shared" si="20"/>
        <v>6</v>
      </c>
      <c r="V146" s="365">
        <f t="shared" si="20"/>
        <v>11</v>
      </c>
      <c r="W146" s="366"/>
      <c r="Y146" s="367"/>
      <c r="Z146" s="358"/>
      <c r="AA146" s="87"/>
      <c r="AB146" s="87"/>
      <c r="AC146" s="87"/>
      <c r="AD146" s="87"/>
      <c r="AE146" s="87"/>
      <c r="AF146" s="87"/>
      <c r="AG146" s="87"/>
      <c r="AH146" s="87"/>
    </row>
    <row r="147" spans="1:35" ht="18.75">
      <c r="A147" s="368" t="s">
        <v>271</v>
      </c>
      <c r="B147" s="369">
        <f>+R142</f>
        <v>2174</v>
      </c>
      <c r="C147" s="369"/>
      <c r="D147" s="408"/>
      <c r="E147" s="370">
        <f t="shared" ref="E147" si="21">B147/$F$142</f>
        <v>0.11209652469836032</v>
      </c>
      <c r="F147" s="107"/>
      <c r="G147" s="107"/>
      <c r="H147" s="107"/>
      <c r="I147" s="107"/>
      <c r="J147" s="107"/>
      <c r="O147" s="362">
        <v>0.5</v>
      </c>
      <c r="P147" s="363">
        <f t="shared" si="19"/>
        <v>55</v>
      </c>
      <c r="Q147" s="364">
        <f t="shared" si="19"/>
        <v>20</v>
      </c>
      <c r="R147" s="365">
        <f t="shared" ref="R147:R149" si="22">+P147+Q147</f>
        <v>75</v>
      </c>
      <c r="S147" s="365">
        <f t="shared" si="20"/>
        <v>17</v>
      </c>
      <c r="T147" s="365">
        <f t="shared" si="20"/>
        <v>21</v>
      </c>
      <c r="U147" s="365">
        <f t="shared" si="20"/>
        <v>13</v>
      </c>
      <c r="V147" s="365">
        <f t="shared" si="20"/>
        <v>44</v>
      </c>
      <c r="W147" s="366"/>
      <c r="Y147" s="371"/>
      <c r="Z147" s="367"/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21">
      <c r="A148" s="324" t="s">
        <v>24</v>
      </c>
      <c r="B148" s="372">
        <f>B146+B147</f>
        <v>8937.5</v>
      </c>
      <c r="C148" s="372"/>
      <c r="D148" s="409"/>
      <c r="E148" s="373">
        <f>B148/$F$142</f>
        <v>0.46083840362998868</v>
      </c>
      <c r="F148" s="374">
        <f>+E148-R153</f>
        <v>8.2836591044412322E-3</v>
      </c>
      <c r="G148" s="374"/>
      <c r="H148" s="374"/>
      <c r="I148" s="375"/>
      <c r="J148" s="375"/>
      <c r="O148" s="362">
        <v>0.75</v>
      </c>
      <c r="P148" s="363">
        <f t="shared" si="19"/>
        <v>5</v>
      </c>
      <c r="Q148" s="364">
        <f t="shared" si="19"/>
        <v>0</v>
      </c>
      <c r="R148" s="365">
        <f t="shared" si="22"/>
        <v>5</v>
      </c>
      <c r="S148" s="365">
        <f t="shared" si="20"/>
        <v>0</v>
      </c>
      <c r="T148" s="365">
        <f t="shared" si="20"/>
        <v>0</v>
      </c>
      <c r="U148" s="365">
        <f t="shared" si="20"/>
        <v>0</v>
      </c>
      <c r="V148" s="365">
        <f t="shared" si="20"/>
        <v>0</v>
      </c>
      <c r="W148" s="366"/>
      <c r="Y148" s="367"/>
      <c r="Z148" s="371"/>
      <c r="AA148" s="107"/>
      <c r="AB148" s="94"/>
      <c r="AC148" s="107"/>
      <c r="AD148" s="107"/>
      <c r="AE148" s="107"/>
      <c r="AF148" s="107"/>
      <c r="AG148" s="107"/>
      <c r="AH148" s="94"/>
      <c r="AI148" s="107"/>
    </row>
    <row r="149" spans="1:35" ht="21">
      <c r="A149" s="324" t="s">
        <v>26</v>
      </c>
      <c r="B149" s="372">
        <f>S142</f>
        <v>1734</v>
      </c>
      <c r="C149" s="372"/>
      <c r="D149" s="409"/>
      <c r="E149" s="373">
        <f>B149/$F$142</f>
        <v>8.9409095596576255E-2</v>
      </c>
      <c r="F149" s="374">
        <f>+E149-S153</f>
        <v>-1.6430320461817902E-2</v>
      </c>
      <c r="G149" s="374"/>
      <c r="H149" s="374"/>
      <c r="I149" s="375"/>
      <c r="J149" s="375"/>
      <c r="O149" s="362">
        <v>1</v>
      </c>
      <c r="P149" s="363">
        <f t="shared" si="19"/>
        <v>15</v>
      </c>
      <c r="Q149" s="364">
        <f t="shared" si="19"/>
        <v>4</v>
      </c>
      <c r="R149" s="365">
        <f t="shared" si="22"/>
        <v>19</v>
      </c>
      <c r="S149" s="365">
        <f t="shared" si="20"/>
        <v>4</v>
      </c>
      <c r="T149" s="365">
        <f t="shared" si="20"/>
        <v>3</v>
      </c>
      <c r="U149" s="365">
        <f t="shared" si="20"/>
        <v>4</v>
      </c>
      <c r="V149" s="365">
        <f t="shared" si="20"/>
        <v>7</v>
      </c>
      <c r="W149" s="366"/>
      <c r="Y149" s="289"/>
      <c r="Z149" s="367"/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21">
      <c r="A150" s="324" t="s">
        <v>27</v>
      </c>
      <c r="B150" s="372">
        <f>T142</f>
        <v>2285.5</v>
      </c>
      <c r="C150" s="372"/>
      <c r="D150" s="409"/>
      <c r="E150" s="373">
        <f>B150/$F$142</f>
        <v>0.11784572548210787</v>
      </c>
      <c r="F150" s="374">
        <f>+E150-T153</f>
        <v>-4.4170482405198747E-3</v>
      </c>
      <c r="G150" s="374"/>
      <c r="H150" s="374"/>
      <c r="I150" s="375"/>
      <c r="J150" s="375"/>
      <c r="O150" s="376" t="s">
        <v>320</v>
      </c>
      <c r="P150" s="377">
        <f>+SUMPRODUCT($O$146:$O$149,P146:P149)/P152</f>
        <v>0.6166666666666667</v>
      </c>
      <c r="Q150" s="378">
        <f t="shared" ref="Q150:T150" si="23">+SUMPRODUCT($O$146:$O$149,Q146:Q149)/Q152</f>
        <v>0.50806451612903225</v>
      </c>
      <c r="R150" s="379">
        <f t="shared" si="23"/>
        <v>0.58490566037735847</v>
      </c>
      <c r="S150" s="379">
        <f>+SUMPRODUCT($O$146:$O$149,S146:S149)/S152</f>
        <v>0.5</v>
      </c>
      <c r="T150" s="379">
        <f t="shared" si="23"/>
        <v>0.45270270270270269</v>
      </c>
      <c r="U150" s="379">
        <f>+SUMPRODUCT($O$146:$O$149,U146:U149)/U152</f>
        <v>0.52173913043478259</v>
      </c>
      <c r="V150" s="379">
        <f>+SUMPRODUCT($O$146:$O$149,V146:V149)/V152</f>
        <v>0.51209677419354838</v>
      </c>
      <c r="W150" s="380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324" t="s">
        <v>28</v>
      </c>
      <c r="B151" s="381">
        <f>U142</f>
        <v>1729.5</v>
      </c>
      <c r="C151" s="381"/>
      <c r="D151" s="410"/>
      <c r="E151" s="373">
        <f>B151/$F$142</f>
        <v>8.9177065071671655E-2</v>
      </c>
      <c r="F151" s="374">
        <f>+E151-U153</f>
        <v>1.5858241957592417E-3</v>
      </c>
      <c r="G151" s="374"/>
      <c r="H151" s="374"/>
      <c r="I151" s="375" t="s">
        <v>274</v>
      </c>
      <c r="J151" s="375"/>
      <c r="O151" s="376"/>
      <c r="P151" s="382">
        <f>+K142</f>
        <v>0.6166666666666667</v>
      </c>
      <c r="Q151" s="383">
        <f>+L142</f>
        <v>0.50806451612903225</v>
      </c>
      <c r="R151" s="384">
        <f>+(P151*P152+Q151*Q152)/R152</f>
        <v>0.58490566037735847</v>
      </c>
      <c r="S151" s="384">
        <f>+M142</f>
        <v>0.5</v>
      </c>
      <c r="T151" s="384">
        <f>+N142</f>
        <v>0.45270270270270269</v>
      </c>
      <c r="U151" s="384">
        <f>+O142</f>
        <v>0.52173913043478259</v>
      </c>
      <c r="V151" s="384">
        <f>+P142</f>
        <v>0.51209677419354838</v>
      </c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29</v>
      </c>
      <c r="B152" s="381">
        <f>V142</f>
        <v>4707.5</v>
      </c>
      <c r="C152" s="381"/>
      <c r="D152" s="410"/>
      <c r="E152" s="373">
        <f>B152/$F$142</f>
        <v>0.24272971021965556</v>
      </c>
      <c r="F152" s="374">
        <f>+E152-V153</f>
        <v>1.0977885402137316E-2</v>
      </c>
      <c r="G152" s="374"/>
      <c r="H152" s="374"/>
      <c r="I152" s="375"/>
      <c r="J152" s="375"/>
      <c r="N152" s="385">
        <f>+A142</f>
        <v>137</v>
      </c>
      <c r="O152" s="386" t="s">
        <v>272</v>
      </c>
      <c r="P152" s="387">
        <f>SUM(P146:P149)</f>
        <v>75</v>
      </c>
      <c r="Q152" s="387">
        <f>SUM(Q146:Q149)</f>
        <v>31</v>
      </c>
      <c r="R152" s="388">
        <f>SUM(R146:R149)</f>
        <v>106</v>
      </c>
      <c r="S152" s="387">
        <f>SUM(S146:S149)</f>
        <v>29</v>
      </c>
      <c r="T152" s="387">
        <f t="shared" ref="T152" si="24">SUM(T146:T149)</f>
        <v>37</v>
      </c>
      <c r="U152" s="387">
        <f>SUM(U146:U149)</f>
        <v>23</v>
      </c>
      <c r="V152" s="387">
        <f>SUM(V146:V149)</f>
        <v>62</v>
      </c>
      <c r="W152" s="389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90" t="s">
        <v>30</v>
      </c>
      <c r="B153" s="391">
        <f>SUM(B148:B152)</f>
        <v>19394</v>
      </c>
      <c r="C153" s="391"/>
      <c r="D153" s="411"/>
      <c r="E153" s="392">
        <f>SUM(E148:E152)</f>
        <v>1</v>
      </c>
      <c r="F153" s="107"/>
      <c r="G153" s="107"/>
      <c r="H153" s="107"/>
      <c r="I153" s="107"/>
      <c r="J153" s="107"/>
      <c r="N153" s="393"/>
      <c r="O153" s="394" t="s">
        <v>273</v>
      </c>
      <c r="P153" s="395">
        <f>+(P151*P152)/$N$152</f>
        <v>0.33759124087591241</v>
      </c>
      <c r="Q153" s="396">
        <f t="shared" ref="Q153:V153" si="25">+(Q151*Q152)/$N$152</f>
        <v>0.11496350364963503</v>
      </c>
      <c r="R153" s="373">
        <f>+Q153+P153</f>
        <v>0.45255474452554745</v>
      </c>
      <c r="S153" s="373">
        <f t="shared" si="25"/>
        <v>0.10583941605839416</v>
      </c>
      <c r="T153" s="373">
        <f t="shared" si="25"/>
        <v>0.12226277372262774</v>
      </c>
      <c r="U153" s="373">
        <f t="shared" si="25"/>
        <v>8.7591240875912413E-2</v>
      </c>
      <c r="V153" s="373">
        <f t="shared" si="25"/>
        <v>0.23175182481751824</v>
      </c>
      <c r="W153" s="397"/>
      <c r="Y153" s="289"/>
      <c r="Z153" s="398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9"/>
      <c r="E154" s="107"/>
      <c r="F154" s="107"/>
      <c r="G154" s="107"/>
      <c r="H154" s="107"/>
      <c r="I154" s="107"/>
      <c r="J154" s="107"/>
      <c r="Y154" s="289"/>
      <c r="Z154" s="397"/>
      <c r="AA154" s="107"/>
      <c r="AB154" s="107"/>
      <c r="AC154" s="107"/>
      <c r="AD154" s="107"/>
      <c r="AE154" s="107"/>
      <c r="AF154" s="107"/>
      <c r="AG154" s="107"/>
      <c r="AH154" s="107"/>
      <c r="AI154" s="324"/>
    </row>
    <row r="155" spans="1:35" ht="18.75">
      <c r="A155" s="32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S155" s="107"/>
      <c r="T155" s="107"/>
      <c r="U155" s="107"/>
      <c r="V155" s="107"/>
      <c r="Z155" s="397"/>
      <c r="AA155" s="324"/>
      <c r="AB155" s="324"/>
      <c r="AC155" s="324"/>
      <c r="AD155" s="324"/>
      <c r="AE155" s="324"/>
      <c r="AF155" s="324"/>
      <c r="AG155" s="324"/>
      <c r="AH155" s="324"/>
      <c r="AI155" s="107"/>
    </row>
    <row r="156" spans="1:35" ht="18.75">
      <c r="A156" s="397"/>
      <c r="B156" s="397"/>
      <c r="C156" s="397"/>
      <c r="D156" s="86"/>
      <c r="E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A157" s="107"/>
      <c r="AB157" s="107"/>
      <c r="AC157" s="107"/>
      <c r="AD157" s="107"/>
      <c r="AE157" s="107"/>
      <c r="AF157" s="107"/>
      <c r="AG157" s="107"/>
      <c r="AH157" s="107"/>
    </row>
  </sheetData>
  <autoFilter ref="C1:C157" xr:uid="{8E4F78C8-FE71-448F-860A-AAA04EFE72A9}"/>
  <mergeCells count="1">
    <mergeCell ref="AB75:AC75"/>
  </mergeCells>
  <conditionalFormatting sqref="H2:H140">
    <cfRule type="cellIs" dxfId="17" priority="4" operator="lessThan">
      <formula>7</formula>
    </cfRule>
    <cfRule type="cellIs" dxfId="16" priority="5" operator="between">
      <formula>14</formula>
      <formula>7</formula>
    </cfRule>
    <cfRule type="cellIs" dxfId="15" priority="6" operator="greaterThan">
      <formula>14</formula>
    </cfRule>
  </conditionalFormatting>
  <conditionalFormatting sqref="H142">
    <cfRule type="cellIs" dxfId="14" priority="1" operator="lessThan">
      <formula>7</formula>
    </cfRule>
    <cfRule type="cellIs" dxfId="13" priority="2" operator="between">
      <formula>14</formula>
      <formula>7</formula>
    </cfRule>
    <cfRule type="cellIs" dxfId="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35F2-982D-4D2D-ADD4-0A2B9BDC9139}">
  <sheetPr filterMode="1"/>
  <dimension ref="A1:AI158"/>
  <sheetViews>
    <sheetView zoomScaleNormal="100" workbookViewId="0">
      <pane xSplit="6" ySplit="1" topLeftCell="Y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hidden="1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46000</v>
      </c>
      <c r="H2" s="425">
        <f ca="1">+IF(A2=1,(+TODAY())-G2,"Sans objet")</f>
        <v>308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48</v>
      </c>
      <c r="AB2" s="309">
        <v>0.33</v>
      </c>
      <c r="AC2" s="310">
        <v>0.1</v>
      </c>
      <c r="AD2" s="311">
        <f>SUM(AB2:AC2)</f>
        <v>0.43000000000000005</v>
      </c>
      <c r="AE2" s="312">
        <v>9.2999999999999999E-2</v>
      </c>
      <c r="AF2" s="312">
        <v>0.13900000000000001</v>
      </c>
      <c r="AG2" s="312">
        <v>0.109</v>
      </c>
      <c r="AH2" s="312">
        <v>0.23100000000000001</v>
      </c>
      <c r="AI2" s="313">
        <f>SUM(AD2:AH2)</f>
        <v>1.002</v>
      </c>
    </row>
    <row r="3" spans="1:35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300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49</v>
      </c>
      <c r="AB3" s="309">
        <v>0.32744730441832187</v>
      </c>
      <c r="AC3" s="310">
        <v>0.11030603972436158</v>
      </c>
      <c r="AD3" s="311">
        <f>SUM(AB3:AC3)</f>
        <v>0.43775334414268346</v>
      </c>
      <c r="AE3" s="312">
        <v>9.2039927036886904E-2</v>
      </c>
      <c r="AF3" s="312">
        <v>0.14187271990271585</v>
      </c>
      <c r="AG3" s="312">
        <v>9.3281313336035676E-2</v>
      </c>
      <c r="AH3" s="312">
        <v>0.23505269558167816</v>
      </c>
      <c r="AI3" s="313">
        <f>SUM(AD3:AH3)</f>
        <v>1</v>
      </c>
    </row>
    <row r="4" spans="1:35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316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50</v>
      </c>
      <c r="AB4" s="309">
        <v>0.34874187893162834</v>
      </c>
      <c r="AC4" s="310">
        <v>0.11209652469836032</v>
      </c>
      <c r="AD4" s="311">
        <f>SUM(AB4:AC4)</f>
        <v>0.46083840362998862</v>
      </c>
      <c r="AE4" s="312">
        <v>8.9409095596576255E-2</v>
      </c>
      <c r="AF4" s="312">
        <v>0.11784572548210787</v>
      </c>
      <c r="AG4" s="312">
        <v>8.9177065071671655E-2</v>
      </c>
      <c r="AH4" s="312">
        <v>0.24272971021965556</v>
      </c>
      <c r="AI4" s="313">
        <f>SUM(AD4:AH4)</f>
        <v>1</v>
      </c>
    </row>
    <row r="5" spans="1:35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45999</v>
      </c>
      <c r="H5" s="425">
        <f t="shared" ca="1" si="4"/>
        <v>309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51</v>
      </c>
      <c r="AB5" s="309">
        <f>E147</f>
        <v>0.37605906560154928</v>
      </c>
      <c r="AC5" s="310">
        <f>E148</f>
        <v>0.11292665214233842</v>
      </c>
      <c r="AD5" s="311">
        <f>SUM(AB5:AC5)</f>
        <v>0.48898571774388772</v>
      </c>
      <c r="AE5" s="312">
        <f>E150</f>
        <v>0.10663277656741708</v>
      </c>
      <c r="AF5" s="312">
        <f>E151</f>
        <v>7.3499152747518767E-2</v>
      </c>
      <c r="AG5" s="312">
        <f>E152</f>
        <v>9.8523359961268459E-2</v>
      </c>
      <c r="AH5" s="312">
        <f>E153</f>
        <v>0.232358992979908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46007</v>
      </c>
      <c r="H6" s="425">
        <f t="shared" ca="1" si="4"/>
        <v>301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300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46007</v>
      </c>
      <c r="H8" s="425">
        <f t="shared" ca="1" si="4"/>
        <v>301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308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301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308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308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46008</v>
      </c>
      <c r="H13" s="425">
        <f t="shared" ca="1" si="4"/>
        <v>300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299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46009</v>
      </c>
      <c r="H15" s="425">
        <f t="shared" ca="1" si="4"/>
        <v>299</v>
      </c>
      <c r="I15" s="426">
        <v>2</v>
      </c>
      <c r="J15" s="427" t="str">
        <f>VLOOKUP(I15,Secteurs!$A$2:$C$4,3)</f>
        <v>Félix OVOURA</v>
      </c>
      <c r="K15" s="464">
        <v>0.75</v>
      </c>
      <c r="L15" s="465"/>
      <c r="M15" s="465"/>
      <c r="N15" s="465"/>
      <c r="O15" s="465"/>
      <c r="P15" s="466">
        <v>0.25</v>
      </c>
      <c r="Q15" s="433">
        <f t="shared" si="5"/>
        <v>105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35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299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308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46008</v>
      </c>
      <c r="H18" s="425">
        <f t="shared" ca="1" si="4"/>
        <v>300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301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307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301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301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307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308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307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46001</v>
      </c>
      <c r="H28" s="425">
        <f t="shared" ca="1" si="4"/>
        <v>307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46001</v>
      </c>
      <c r="H29" s="425">
        <f t="shared" ca="1" si="4"/>
        <v>307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307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0.5</v>
      </c>
      <c r="N30" s="465"/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105</v>
      </c>
      <c r="T30" s="434">
        <f t="shared" si="1"/>
        <v>0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46008</v>
      </c>
      <c r="H31" s="425">
        <f t="shared" ca="1" si="4"/>
        <v>300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/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300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300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299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302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308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299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302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308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301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312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301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46008</v>
      </c>
      <c r="H43" s="425">
        <f t="shared" ca="1" si="4"/>
        <v>300</v>
      </c>
      <c r="I43" s="426">
        <v>1</v>
      </c>
      <c r="J43" s="427" t="str">
        <f>VLOOKUP(I43,Secteurs!$A$2:$C$4,3)</f>
        <v>Alexis MABOUNDA</v>
      </c>
      <c r="K43" s="464">
        <v>1</v>
      </c>
      <c r="L43" s="465"/>
      <c r="M43" s="465"/>
      <c r="N43" s="465"/>
      <c r="O43" s="465"/>
      <c r="P43" s="466"/>
      <c r="Q43" s="433">
        <f t="shared" si="5"/>
        <v>98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0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299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301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301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46009</v>
      </c>
      <c r="H47" s="425">
        <f t="shared" ca="1" si="4"/>
        <v>299</v>
      </c>
      <c r="I47" s="426">
        <v>3</v>
      </c>
      <c r="J47" s="427" t="str">
        <f>VLOOKUP(I47,Secteurs!$A$2:$C$4,3)</f>
        <v>Armel SOKAMBA</v>
      </c>
      <c r="K47" s="464"/>
      <c r="L47" s="465">
        <v>0.5</v>
      </c>
      <c r="M47" s="465"/>
      <c r="N47" s="465">
        <v>0.5</v>
      </c>
      <c r="O47" s="465"/>
      <c r="P47" s="466"/>
      <c r="Q47" s="433">
        <f t="shared" si="5"/>
        <v>0</v>
      </c>
      <c r="R47" s="434">
        <f t="shared" si="5"/>
        <v>91</v>
      </c>
      <c r="S47" s="434">
        <f t="shared" si="5"/>
        <v>0</v>
      </c>
      <c r="T47" s="434">
        <f t="shared" si="5"/>
        <v>91</v>
      </c>
      <c r="U47" s="434">
        <f t="shared" si="5"/>
        <v>0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46008</v>
      </c>
      <c r="H48" s="425">
        <f t="shared" ca="1" si="4"/>
        <v>300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46008</v>
      </c>
      <c r="H49" s="425">
        <f t="shared" ca="1" si="4"/>
        <v>300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314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301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307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46001</v>
      </c>
      <c r="H53" s="425">
        <f t="shared" ca="1" si="4"/>
        <v>307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313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46006</v>
      </c>
      <c r="H55" s="425">
        <f t="shared" ca="1" si="4"/>
        <v>302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46006</v>
      </c>
      <c r="H56" s="425">
        <f t="shared" ca="1" si="4"/>
        <v>302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46006</v>
      </c>
      <c r="H57" s="425">
        <f t="shared" ca="1" si="4"/>
        <v>302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/>
      <c r="O57" s="465"/>
      <c r="P57" s="466">
        <v>0.5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168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301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46008</v>
      </c>
      <c r="H59" s="425">
        <f t="shared" ca="1" si="4"/>
        <v>300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18</v>
      </c>
      <c r="F60" s="423">
        <f t="shared" si="0"/>
        <v>126</v>
      </c>
      <c r="G60" s="424">
        <v>46008</v>
      </c>
      <c r="H60" s="425">
        <f t="shared" ca="1" si="4"/>
        <v>300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63</v>
      </c>
      <c r="R60" s="434">
        <f t="shared" si="5"/>
        <v>0</v>
      </c>
      <c r="S60" s="434">
        <f t="shared" si="5"/>
        <v>63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126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46003</v>
      </c>
      <c r="H61" s="425">
        <f t="shared" ca="1" si="4"/>
        <v>305</v>
      </c>
      <c r="I61" s="426">
        <v>1</v>
      </c>
      <c r="J61" s="427" t="str">
        <f>VLOOKUP(I61,Secteurs!$A$2:$C$4,3)</f>
        <v>Alexis MABOUNDA</v>
      </c>
      <c r="K61" s="464"/>
      <c r="L61" s="465">
        <v>0.5</v>
      </c>
      <c r="M61" s="465">
        <v>0.5</v>
      </c>
      <c r="N61" s="465"/>
      <c r="O61" s="465"/>
      <c r="P61" s="466"/>
      <c r="Q61" s="433">
        <f t="shared" si="5"/>
        <v>0</v>
      </c>
      <c r="R61" s="434">
        <f t="shared" si="5"/>
        <v>77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 hidden="1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300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 hidden="1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46008</v>
      </c>
      <c r="H63" s="425">
        <f t="shared" ca="1" si="4"/>
        <v>300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33">
        <f t="shared" si="5"/>
        <v>126</v>
      </c>
      <c r="R63" s="434">
        <f t="shared" si="5"/>
        <v>0</v>
      </c>
      <c r="S63" s="434">
        <f t="shared" si="5"/>
        <v>0</v>
      </c>
      <c r="T63" s="434">
        <f t="shared" si="5"/>
        <v>126</v>
      </c>
      <c r="U63" s="434">
        <f t="shared" si="5"/>
        <v>0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 hidden="1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300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hidden="1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45999</v>
      </c>
      <c r="H65" s="425">
        <f t="shared" ca="1" si="4"/>
        <v>309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hidden="1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312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46008</v>
      </c>
      <c r="H67" s="425">
        <f t="shared" ca="1" si="4"/>
        <v>300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0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308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46008</v>
      </c>
      <c r="H69" s="425">
        <f t="shared" ca="1" si="8"/>
        <v>300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8"/>
        <v>301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46008</v>
      </c>
      <c r="H71" s="425">
        <f t="shared" ca="1" si="8"/>
        <v>300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299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312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46001</v>
      </c>
      <c r="H74" s="425">
        <f t="shared" ca="1" si="8"/>
        <v>307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70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8"/>
        <v>312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9">+$F75*K75</f>
        <v>84</v>
      </c>
      <c r="R75" s="434">
        <f t="shared" si="9"/>
        <v>0</v>
      </c>
      <c r="S75" s="434">
        <f t="shared" si="9"/>
        <v>0</v>
      </c>
      <c r="T75" s="434">
        <f t="shared" si="9"/>
        <v>84</v>
      </c>
      <c r="U75" s="434">
        <f t="shared" si="9"/>
        <v>0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 hidden="1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8"/>
        <v>301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9"/>
        <v>63</v>
      </c>
      <c r="R76" s="434">
        <f t="shared" si="9"/>
        <v>0</v>
      </c>
      <c r="S76" s="434">
        <f t="shared" si="9"/>
        <v>0</v>
      </c>
      <c r="T76" s="434">
        <f t="shared" si="9"/>
        <v>63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 hidden="1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 hidden="1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46009</v>
      </c>
      <c r="H79" s="425">
        <f t="shared" ca="1" si="8"/>
        <v>299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332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 hidden="1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308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46001</v>
      </c>
      <c r="H82" s="425">
        <f t="shared" ca="1" si="8"/>
        <v>307</v>
      </c>
      <c r="I82" s="426">
        <v>3</v>
      </c>
      <c r="J82" s="427" t="str">
        <f>VLOOKUP(I82,Secteurs!$A$2:$C$4,3)</f>
        <v>Armel SOKAMBA</v>
      </c>
      <c r="K82" s="464"/>
      <c r="L82" s="465"/>
      <c r="M82" s="465">
        <v>0.25</v>
      </c>
      <c r="N82" s="465">
        <v>0.25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17.5</v>
      </c>
      <c r="T82" s="434">
        <f t="shared" si="9"/>
        <v>17.5</v>
      </c>
      <c r="U82" s="434">
        <f t="shared" si="9"/>
        <v>0</v>
      </c>
      <c r="V82" s="435">
        <f t="shared" si="9"/>
        <v>35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16</v>
      </c>
      <c r="F83" s="423">
        <f t="shared" si="0"/>
        <v>112</v>
      </c>
      <c r="G83" s="424">
        <v>45999</v>
      </c>
      <c r="H83" s="425">
        <f t="shared" ca="1" si="8"/>
        <v>309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56</v>
      </c>
      <c r="U83" s="434">
        <f t="shared" si="9"/>
        <v>0</v>
      </c>
      <c r="V83" s="435">
        <f t="shared" si="9"/>
        <v>56</v>
      </c>
      <c r="W83" s="436">
        <f t="shared" si="6"/>
        <v>112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46008</v>
      </c>
      <c r="H84" s="425">
        <f t="shared" ca="1" si="8"/>
        <v>300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 hidden="1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0" si="10">E85*7</f>
        <v>280</v>
      </c>
      <c r="G85" s="424">
        <v>46000</v>
      </c>
      <c r="H85" s="425">
        <f t="shared" ca="1" si="8"/>
        <v>308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39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 hidden="1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46006</v>
      </c>
      <c r="H86" s="425">
        <f t="shared" ca="1" si="8"/>
        <v>302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 hidden="1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46006</v>
      </c>
      <c r="H87" s="425">
        <f t="shared" ca="1" si="8"/>
        <v>302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v>77</v>
      </c>
      <c r="S87" s="434">
        <f t="shared" si="9"/>
        <v>0</v>
      </c>
      <c r="T87" s="434">
        <f t="shared" si="9"/>
        <v>38.5</v>
      </c>
      <c r="U87" s="434">
        <f t="shared" si="9"/>
        <v>0</v>
      </c>
      <c r="V87" s="435">
        <f t="shared" si="9"/>
        <v>38.5</v>
      </c>
      <c r="W87" s="436">
        <f t="shared" ref="W87:W140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 hidden="1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46000</v>
      </c>
      <c r="H88" s="425">
        <f t="shared" ca="1" si="8"/>
        <v>308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/>
      <c r="P88" s="466">
        <v>0.5</v>
      </c>
      <c r="Q88" s="433">
        <f t="shared" si="9"/>
        <v>0</v>
      </c>
      <c r="R88" s="434">
        <f t="shared" si="9"/>
        <v>45.5</v>
      </c>
      <c r="S88" s="434">
        <f t="shared" si="9"/>
        <v>0</v>
      </c>
      <c r="T88" s="434">
        <f t="shared" si="9"/>
        <v>45.5</v>
      </c>
      <c r="U88" s="434">
        <f t="shared" si="9"/>
        <v>0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hidden="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46000</v>
      </c>
      <c r="H89" s="425">
        <f t="shared" ca="1" si="8"/>
        <v>308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0.5</v>
      </c>
      <c r="O89" s="465"/>
      <c r="P89" s="466">
        <v>0.25</v>
      </c>
      <c r="Q89" s="433">
        <f t="shared" si="9"/>
        <v>0</v>
      </c>
      <c r="R89" s="434">
        <f t="shared" si="9"/>
        <v>42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hidden="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46006</v>
      </c>
      <c r="H90" s="425">
        <f t="shared" ca="1" si="8"/>
        <v>302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35</v>
      </c>
      <c r="S90" s="434">
        <f t="shared" si="9"/>
        <v>0</v>
      </c>
      <c r="T90" s="434">
        <f t="shared" si="9"/>
        <v>35</v>
      </c>
      <c r="U90" s="434">
        <f t="shared" si="9"/>
        <v>0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hidden="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299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116</v>
      </c>
      <c r="E92" s="400">
        <v>24</v>
      </c>
      <c r="F92" s="423">
        <f t="shared" si="10"/>
        <v>168</v>
      </c>
      <c r="G92" s="440">
        <v>46000</v>
      </c>
      <c r="H92" s="425">
        <f t="shared" ca="1" si="8"/>
        <v>308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42</v>
      </c>
      <c r="U92" s="434">
        <f t="shared" si="9"/>
        <v>0</v>
      </c>
      <c r="V92" s="435">
        <f t="shared" si="9"/>
        <v>84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116</v>
      </c>
      <c r="E93" s="400">
        <v>30</v>
      </c>
      <c r="F93" s="423">
        <f t="shared" si="10"/>
        <v>210</v>
      </c>
      <c r="G93" s="424">
        <v>46002</v>
      </c>
      <c r="H93" s="425">
        <f t="shared" ca="1" si="8"/>
        <v>306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9"/>
        <v>0</v>
      </c>
      <c r="R93" s="434">
        <v>105</v>
      </c>
      <c r="S93" s="434">
        <f t="shared" si="9"/>
        <v>0</v>
      </c>
      <c r="T93" s="434">
        <f t="shared" si="9"/>
        <v>52.5</v>
      </c>
      <c r="U93" s="434">
        <f t="shared" si="9"/>
        <v>0</v>
      </c>
      <c r="V93" s="435">
        <f t="shared" si="9"/>
        <v>52.5</v>
      </c>
      <c r="W93" s="436">
        <f t="shared" si="12"/>
        <v>210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46007</v>
      </c>
      <c r="H94" s="425">
        <f t="shared" ca="1" si="8"/>
        <v>301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9"/>
        <v>0</v>
      </c>
      <c r="R94" s="434">
        <f t="shared" si="9"/>
        <v>63</v>
      </c>
      <c r="S94" s="434">
        <f t="shared" si="9"/>
        <v>0</v>
      </c>
      <c r="T94" s="434">
        <f t="shared" si="9"/>
        <v>31.5</v>
      </c>
      <c r="U94" s="434">
        <f t="shared" si="9"/>
        <v>0</v>
      </c>
      <c r="V94" s="435">
        <f t="shared" si="9"/>
        <v>31.5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 hidden="1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46001</v>
      </c>
      <c r="H95" s="425">
        <f t="shared" ca="1" si="8"/>
        <v>307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46007</v>
      </c>
      <c r="H96" s="425">
        <f t="shared" ca="1" si="8"/>
        <v>301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9"/>
        <v>0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84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46002</v>
      </c>
      <c r="H97" s="425">
        <f>G963</f>
        <v>0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308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46009</v>
      </c>
      <c r="H99" s="425">
        <f t="shared" ca="1" si="8"/>
        <v>299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46009</v>
      </c>
      <c r="H100" s="425">
        <f t="shared" ca="1" si="8"/>
        <v>299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307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308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46007</v>
      </c>
      <c r="H103" s="425">
        <f t="shared" ca="1" si="8"/>
        <v>301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9"/>
        <v>0</v>
      </c>
      <c r="R103" s="434">
        <f t="shared" si="9"/>
        <v>126</v>
      </c>
      <c r="S103" s="434">
        <f t="shared" si="9"/>
        <v>0</v>
      </c>
      <c r="T103" s="434">
        <f t="shared" si="9"/>
        <v>0</v>
      </c>
      <c r="U103" s="434">
        <f t="shared" si="9"/>
        <v>126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45994</v>
      </c>
      <c r="H104" s="425">
        <f t="shared" ca="1" si="8"/>
        <v>314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301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46007</v>
      </c>
      <c r="H106" s="425">
        <f t="shared" ca="1" si="8"/>
        <v>301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46007</v>
      </c>
      <c r="H107" s="425">
        <f t="shared" ca="1" si="8"/>
        <v>301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9"/>
        <v>0</v>
      </c>
      <c r="R107" s="434">
        <f t="shared" si="9"/>
        <v>0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168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300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46008</v>
      </c>
      <c r="H110" s="425">
        <f t="shared" ca="1" si="8"/>
        <v>300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316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46009</v>
      </c>
      <c r="H112" s="425">
        <f t="shared" ca="1" si="8"/>
        <v>299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301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302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302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306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ref="V116" si="13">+$F116*P116</f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309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8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46009</v>
      </c>
      <c r="H118" s="425">
        <f t="shared" ca="1" si="8"/>
        <v>299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308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300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308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308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309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309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309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301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307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314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46001</v>
      </c>
      <c r="H130" s="425">
        <f t="shared" ca="1" si="8"/>
        <v>307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0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314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314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328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46009</v>
      </c>
      <c r="H134" s="425">
        <f t="shared" ca="1" si="16"/>
        <v>299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308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308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309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46009</v>
      </c>
      <c r="H138" s="425">
        <f t="shared" ca="1" si="8"/>
        <v>299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ref="R138:V140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307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Q140" si="18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5"/>
        <v>1</v>
      </c>
      <c r="B140" s="445" t="s">
        <v>353</v>
      </c>
      <c r="C140" s="442"/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305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>
        <f t="shared" si="18"/>
        <v>35</v>
      </c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f t="shared" si="17"/>
        <v>35</v>
      </c>
      <c r="V140" s="451">
        <f t="shared" si="17"/>
        <v>0</v>
      </c>
      <c r="W140" s="436">
        <f t="shared" si="12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 hidden="1">
      <c r="A141" s="422"/>
      <c r="B141" s="445"/>
      <c r="C141" s="442"/>
      <c r="D141" s="442"/>
      <c r="E141" s="446"/>
      <c r="F141" s="423"/>
      <c r="G141" s="424"/>
      <c r="H141" s="425"/>
      <c r="I141" s="426"/>
      <c r="J141" s="427"/>
      <c r="K141" s="447"/>
      <c r="L141" s="448"/>
      <c r="M141" s="448"/>
      <c r="N141" s="448"/>
      <c r="O141" s="448"/>
      <c r="P141" s="449"/>
      <c r="Q141" s="433"/>
      <c r="R141" s="450"/>
      <c r="S141" s="450"/>
      <c r="T141" s="450"/>
      <c r="U141" s="450"/>
      <c r="V141" s="451"/>
      <c r="W141" s="436"/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 hidden="1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 hidden="1">
      <c r="A143" s="341">
        <f>SUBTOTAL(9,A2:A142)</f>
        <v>121</v>
      </c>
      <c r="B143" s="341"/>
      <c r="C143" s="341"/>
      <c r="D143" s="404"/>
      <c r="E143" s="342">
        <f>SUBTOTAL(9,E2:E142)</f>
        <v>2383</v>
      </c>
      <c r="F143" s="456">
        <f>SUBTOTAL(9,F2:F142)</f>
        <v>16524</v>
      </c>
      <c r="G143" s="343"/>
      <c r="H143" s="344">
        <f ca="1">(SUBTOTAL(9,H2:H142))/A143</f>
        <v>302.12396694214874</v>
      </c>
      <c r="I143" s="345"/>
      <c r="J143" s="345"/>
      <c r="K143" s="346">
        <f>(SUBTOTAL(9,K2:K142))/P$153</f>
        <v>0.58108108108108103</v>
      </c>
      <c r="L143" s="347">
        <f>(SUBTOTAL(9,L2:L142))/Q$153</f>
        <v>0.4264705882352941</v>
      </c>
      <c r="M143" s="347">
        <f>(SUBTOTAL(9,M2:M142))/S$153</f>
        <v>0.5</v>
      </c>
      <c r="N143" s="347">
        <f>(SUBTOTAL(9,N2:N142))/T$153</f>
        <v>0.30303030303030304</v>
      </c>
      <c r="O143" s="347">
        <f>(SUBTOTAL(9,O2:O142))/U$153</f>
        <v>0.51041666666666663</v>
      </c>
      <c r="P143" s="348">
        <f>(SUBTOTAL(9,P2:P142))/V$153</f>
        <v>0.44583333333333336</v>
      </c>
      <c r="Q143" s="457">
        <f t="shared" ref="Q143:W143" si="19">SUBTOTAL(9,Q2:Q142)</f>
        <v>6214</v>
      </c>
      <c r="R143" s="457">
        <f t="shared" si="19"/>
        <v>1866</v>
      </c>
      <c r="S143" s="457">
        <f t="shared" si="19"/>
        <v>1762</v>
      </c>
      <c r="T143" s="457">
        <f t="shared" si="19"/>
        <v>1214.5</v>
      </c>
      <c r="U143" s="457">
        <f t="shared" si="19"/>
        <v>1628</v>
      </c>
      <c r="V143" s="457">
        <f t="shared" si="19"/>
        <v>3839.5</v>
      </c>
      <c r="W143" s="457">
        <f t="shared" si="19"/>
        <v>16524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 hidden="1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0.37605906560154928</v>
      </c>
      <c r="R144" s="460">
        <f>R143/F143</f>
        <v>0.11292665214233842</v>
      </c>
      <c r="S144" s="460">
        <f>S143/F143</f>
        <v>0.10663277656741708</v>
      </c>
      <c r="T144" s="460">
        <f>T143/F143</f>
        <v>7.3499152747518767E-2</v>
      </c>
      <c r="U144" s="460">
        <f>U143/F143</f>
        <v>9.8523359961268459E-2</v>
      </c>
      <c r="V144" s="460">
        <f>V143/F143</f>
        <v>0.232358992979908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 hidden="1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hidden="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hidden="1">
      <c r="A147" s="359" t="s">
        <v>282</v>
      </c>
      <c r="B147" s="360">
        <f>+Q143</f>
        <v>6214</v>
      </c>
      <c r="C147" s="360"/>
      <c r="D147" s="407"/>
      <c r="E147" s="361">
        <f>B147/$F$143</f>
        <v>0.37605906560154928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20">+SUMIF(K$2:K$142,$O147,$A$2:$A$142)</f>
        <v>0</v>
      </c>
      <c r="Q147" s="364">
        <f t="shared" si="20"/>
        <v>7</v>
      </c>
      <c r="R147" s="365">
        <f>+P147+Q147</f>
        <v>7</v>
      </c>
      <c r="S147" s="365">
        <f t="shared" ref="S147:V150" si="21">+SUMIF(M$2:M$142,$O147,$A$2:$A$142)</f>
        <v>6</v>
      </c>
      <c r="T147" s="365">
        <f t="shared" si="21"/>
        <v>10</v>
      </c>
      <c r="U147" s="365">
        <f t="shared" si="21"/>
        <v>5</v>
      </c>
      <c r="V147" s="365">
        <f t="shared" si="21"/>
        <v>12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 hidden="1">
      <c r="A148" s="368" t="s">
        <v>271</v>
      </c>
      <c r="B148" s="369">
        <f>+R143</f>
        <v>1866</v>
      </c>
      <c r="C148" s="369"/>
      <c r="D148" s="408"/>
      <c r="E148" s="370">
        <f t="shared" ref="E148" si="22">B148/$F$143</f>
        <v>0.11292665214233842</v>
      </c>
      <c r="F148" s="107"/>
      <c r="G148" s="107"/>
      <c r="H148" s="107"/>
      <c r="I148" s="107"/>
      <c r="J148" s="107"/>
      <c r="O148" s="362">
        <v>0.5</v>
      </c>
      <c r="P148" s="363">
        <f t="shared" si="20"/>
        <v>52</v>
      </c>
      <c r="Q148" s="364">
        <f t="shared" si="20"/>
        <v>24</v>
      </c>
      <c r="R148" s="365">
        <f t="shared" ref="R148:R150" si="23">+P148+Q148</f>
        <v>76</v>
      </c>
      <c r="S148" s="365">
        <f t="shared" si="21"/>
        <v>19</v>
      </c>
      <c r="T148" s="365">
        <f t="shared" si="21"/>
        <v>20</v>
      </c>
      <c r="U148" s="365">
        <f t="shared" si="21"/>
        <v>15</v>
      </c>
      <c r="V148" s="365">
        <f t="shared" si="21"/>
        <v>39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hidden="1">
      <c r="A149" s="324" t="s">
        <v>24</v>
      </c>
      <c r="B149" s="372">
        <f>B147+B148</f>
        <v>8080</v>
      </c>
      <c r="C149" s="372"/>
      <c r="D149" s="409"/>
      <c r="E149" s="373">
        <f>B149/$F$143</f>
        <v>0.48898571774388766</v>
      </c>
      <c r="F149" s="374">
        <f>+E149-R154</f>
        <v>1.377910617363981E-2</v>
      </c>
      <c r="G149" s="374"/>
      <c r="H149" s="374"/>
      <c r="I149" s="375"/>
      <c r="J149" s="375"/>
      <c r="O149" s="362">
        <v>0.75</v>
      </c>
      <c r="P149" s="363">
        <f t="shared" si="20"/>
        <v>6</v>
      </c>
      <c r="Q149" s="364">
        <f t="shared" si="20"/>
        <v>0</v>
      </c>
      <c r="R149" s="365">
        <f t="shared" si="23"/>
        <v>6</v>
      </c>
      <c r="S149" s="365">
        <f t="shared" si="21"/>
        <v>0</v>
      </c>
      <c r="T149" s="365">
        <f t="shared" si="21"/>
        <v>0</v>
      </c>
      <c r="U149" s="365">
        <f t="shared" si="21"/>
        <v>0</v>
      </c>
      <c r="V149" s="365">
        <f t="shared" si="21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hidden="1">
      <c r="A150" s="324" t="s">
        <v>26</v>
      </c>
      <c r="B150" s="372">
        <f>S143</f>
        <v>1762</v>
      </c>
      <c r="C150" s="372"/>
      <c r="D150" s="409"/>
      <c r="E150" s="373">
        <f>B150/$F$143</f>
        <v>0.10663277656741708</v>
      </c>
      <c r="F150" s="374">
        <f>+E150-S154</f>
        <v>-1.3201934176384572E-2</v>
      </c>
      <c r="G150" s="374"/>
      <c r="H150" s="374"/>
      <c r="I150" s="375"/>
      <c r="J150" s="375"/>
      <c r="O150" s="362">
        <v>1</v>
      </c>
      <c r="P150" s="363">
        <f t="shared" si="20"/>
        <v>16</v>
      </c>
      <c r="Q150" s="364">
        <f t="shared" si="20"/>
        <v>3</v>
      </c>
      <c r="R150" s="365">
        <f t="shared" si="23"/>
        <v>19</v>
      </c>
      <c r="S150" s="365">
        <f t="shared" si="21"/>
        <v>4</v>
      </c>
      <c r="T150" s="365">
        <f t="shared" si="21"/>
        <v>3</v>
      </c>
      <c r="U150" s="365">
        <f t="shared" si="21"/>
        <v>4</v>
      </c>
      <c r="V150" s="365">
        <f t="shared" si="21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hidden="1">
      <c r="A151" s="324" t="s">
        <v>27</v>
      </c>
      <c r="B151" s="372">
        <f>T143</f>
        <v>1214.5</v>
      </c>
      <c r="C151" s="372"/>
      <c r="D151" s="409"/>
      <c r="E151" s="373">
        <f>B151/$F$143</f>
        <v>7.3499152747518767E-2</v>
      </c>
      <c r="F151" s="374">
        <f>+E151-T154</f>
        <v>-9.1454753516547888E-3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0.6283783783783784</v>
      </c>
      <c r="Q151" s="378">
        <f t="shared" ref="Q151:T151" si="24">+SUMPRODUCT($O$147:$O$150,Q147:Q150)/Q153</f>
        <v>0.49264705882352944</v>
      </c>
      <c r="R151" s="379">
        <f t="shared" si="24"/>
        <v>0.58564814814814814</v>
      </c>
      <c r="S151" s="379">
        <f>+SUMPRODUCT($O$147:$O$150,S147:S150)/S153</f>
        <v>0.51724137931034486</v>
      </c>
      <c r="T151" s="379">
        <f t="shared" si="24"/>
        <v>0.46969696969696972</v>
      </c>
      <c r="U151" s="379">
        <f>+SUMPRODUCT($O$147:$O$150,U147:U150)/U153</f>
        <v>0.53125</v>
      </c>
      <c r="V151" s="379">
        <f>+SUMPRODUCT($O$147:$O$150,V147:V150)/V153</f>
        <v>0.52500000000000002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 hidden="1">
      <c r="A152" s="324" t="s">
        <v>28</v>
      </c>
      <c r="B152" s="381">
        <f>U143</f>
        <v>1628</v>
      </c>
      <c r="C152" s="381"/>
      <c r="D152" s="410"/>
      <c r="E152" s="373">
        <f>B152/$F$143</f>
        <v>9.8523359961268459E-2</v>
      </c>
      <c r="F152" s="374">
        <f>+E152-U154</f>
        <v>-2.7163094602191407E-3</v>
      </c>
      <c r="G152" s="374"/>
      <c r="H152" s="374"/>
      <c r="I152" s="375" t="s">
        <v>274</v>
      </c>
      <c r="J152" s="375"/>
      <c r="O152" s="376"/>
      <c r="P152" s="382">
        <f>+K143</f>
        <v>0.58108108108108103</v>
      </c>
      <c r="Q152" s="383">
        <f>+L143</f>
        <v>0.4264705882352941</v>
      </c>
      <c r="R152" s="384">
        <f>+(P152*P153+Q152*Q153)/R153</f>
        <v>0.53240740740740733</v>
      </c>
      <c r="S152" s="384">
        <f>+M143</f>
        <v>0.5</v>
      </c>
      <c r="T152" s="384">
        <f>+N143</f>
        <v>0.30303030303030304</v>
      </c>
      <c r="U152" s="384">
        <f>+O143</f>
        <v>0.51041666666666663</v>
      </c>
      <c r="V152" s="384">
        <f>+P143</f>
        <v>0.44583333333333336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 hidden="1">
      <c r="A153" s="324" t="s">
        <v>29</v>
      </c>
      <c r="B153" s="381">
        <f>V143</f>
        <v>3839.5</v>
      </c>
      <c r="C153" s="381"/>
      <c r="D153" s="410"/>
      <c r="E153" s="373">
        <f>B153/$F$143</f>
        <v>0.232358992979908</v>
      </c>
      <c r="F153" s="374">
        <f>+E153-V154</f>
        <v>1.1284612814618733E-2</v>
      </c>
      <c r="G153" s="374"/>
      <c r="H153" s="374"/>
      <c r="I153" s="375"/>
      <c r="J153" s="375"/>
      <c r="N153" s="385">
        <f>+A143</f>
        <v>121</v>
      </c>
      <c r="O153" s="386" t="s">
        <v>272</v>
      </c>
      <c r="P153" s="387">
        <f>SUM(P147:P150)</f>
        <v>74</v>
      </c>
      <c r="Q153" s="387">
        <f>SUM(Q147:Q150)</f>
        <v>34</v>
      </c>
      <c r="R153" s="388">
        <f>SUM(R147:R150)</f>
        <v>108</v>
      </c>
      <c r="S153" s="387">
        <f>SUM(S147:S150)</f>
        <v>29</v>
      </c>
      <c r="T153" s="387">
        <f t="shared" ref="T153" si="25">SUM(T147:T150)</f>
        <v>33</v>
      </c>
      <c r="U153" s="387">
        <f>SUM(U147:U150)</f>
        <v>24</v>
      </c>
      <c r="V153" s="387">
        <f>SUM(V147:V150)</f>
        <v>60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 hidden="1">
      <c r="A154" s="390" t="s">
        <v>30</v>
      </c>
      <c r="B154" s="391">
        <f>SUM(B149:B153)</f>
        <v>16524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0.35537190082644621</v>
      </c>
      <c r="Q154" s="396">
        <f t="shared" ref="Q154:V154" si="26">+(Q152*Q153)/$N$153</f>
        <v>0.11983471074380166</v>
      </c>
      <c r="R154" s="373">
        <f>+Q154+P154</f>
        <v>0.47520661157024785</v>
      </c>
      <c r="S154" s="373">
        <f t="shared" si="26"/>
        <v>0.11983471074380166</v>
      </c>
      <c r="T154" s="373">
        <f t="shared" si="26"/>
        <v>8.2644628099173556E-2</v>
      </c>
      <c r="U154" s="373">
        <f t="shared" si="26"/>
        <v>0.1012396694214876</v>
      </c>
      <c r="V154" s="373">
        <f t="shared" si="26"/>
        <v>0.22107438016528927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 hidden="1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 hidden="1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 hidden="1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 hidden="1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>
    <filterColumn colId="2">
      <filters>
        <filter val="cash"/>
      </filters>
    </filterColumn>
  </autoFilter>
  <mergeCells count="1">
    <mergeCell ref="AB76:AC76"/>
  </mergeCells>
  <conditionalFormatting sqref="H2:H141">
    <cfRule type="cellIs" dxfId="11" priority="4" operator="lessThan">
      <formula>7</formula>
    </cfRule>
    <cfRule type="cellIs" dxfId="10" priority="5" operator="between">
      <formula>14</formula>
      <formula>7</formula>
    </cfRule>
    <cfRule type="cellIs" dxfId="9" priority="6" operator="greaterThan">
      <formula>14</formula>
    </cfRule>
  </conditionalFormatting>
  <conditionalFormatting sqref="H143">
    <cfRule type="cellIs" dxfId="8" priority="1" operator="lessThan">
      <formula>7</formula>
    </cfRule>
    <cfRule type="cellIs" dxfId="7" priority="2" operator="between">
      <formula>14</formula>
      <formula>7</formula>
    </cfRule>
    <cfRule type="cellIs" dxfId="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CBE8-BA9F-4C4F-A664-C706CBB952DA}">
  <dimension ref="A1:AK158"/>
  <sheetViews>
    <sheetView zoomScaleNormal="100" workbookViewId="0">
      <pane xSplit="6" ySplit="1" topLeftCell="G106" activePane="bottomRight" state="frozen"/>
      <selection pane="topRight" activeCell="AH25" sqref="AH25"/>
      <selection pane="bottomLeft" activeCell="AH25" sqref="AH25"/>
      <selection pane="bottomRight" activeCell="E128" sqref="E128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293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49</v>
      </c>
      <c r="AB2" s="474">
        <v>0.32744730441832187</v>
      </c>
      <c r="AC2" s="475">
        <v>0.11030603972436158</v>
      </c>
      <c r="AD2" s="311">
        <f>SUM(AB2:AC2)</f>
        <v>0.43775334414268346</v>
      </c>
      <c r="AE2" s="476">
        <v>9.2039927036886904E-2</v>
      </c>
      <c r="AF2" s="476">
        <v>0.14187271990271585</v>
      </c>
      <c r="AG2" s="476">
        <v>9.3281313336035676E-2</v>
      </c>
      <c r="AH2" s="476">
        <v>0.23505269558167816</v>
      </c>
      <c r="AI2" s="313">
        <f>SUM(AD2:AH2)</f>
        <v>1</v>
      </c>
      <c r="AK2" s="489"/>
    </row>
    <row r="3" spans="1:37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300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50</v>
      </c>
      <c r="AB3" s="474">
        <v>0.34874187893162834</v>
      </c>
      <c r="AC3" s="475">
        <v>0.11209652469836032</v>
      </c>
      <c r="AD3" s="311">
        <f>SUM(AB3:AC3)</f>
        <v>0.46083840362998862</v>
      </c>
      <c r="AE3" s="476">
        <v>8.9409095596576255E-2</v>
      </c>
      <c r="AF3" s="476">
        <v>0.11784572548210787</v>
      </c>
      <c r="AG3" s="476">
        <v>8.9177065071671655E-2</v>
      </c>
      <c r="AH3" s="476">
        <v>0.24272971021965556</v>
      </c>
      <c r="AI3" s="313">
        <f>SUM(AD3:AH3)</f>
        <v>1</v>
      </c>
      <c r="AK3" s="489"/>
    </row>
    <row r="4" spans="1:37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316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51</v>
      </c>
      <c r="AB4" s="474">
        <v>0.35018629683295383</v>
      </c>
      <c r="AC4" s="475">
        <v>0.1172117574001242</v>
      </c>
      <c r="AD4" s="311">
        <f>SUM(AB4:AC4)</f>
        <v>0.46739805423307801</v>
      </c>
      <c r="AE4" s="476">
        <v>9.5166632167253157E-2</v>
      </c>
      <c r="AF4" s="476">
        <v>0.10541295797971434</v>
      </c>
      <c r="AG4" s="476">
        <v>8.8956737735458494E-2</v>
      </c>
      <c r="AH4" s="476">
        <v>0.24306561788449596</v>
      </c>
      <c r="AI4" s="313">
        <f>SUM(AD4:AH4)</f>
        <v>1</v>
      </c>
      <c r="AK4" s="489"/>
    </row>
    <row r="5" spans="1:37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293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52</v>
      </c>
      <c r="AB5" s="474">
        <f>E147</f>
        <v>0.32869329791581531</v>
      </c>
      <c r="AC5" s="475">
        <f>E148</f>
        <v>0.10336636697997548</v>
      </c>
      <c r="AD5" s="311">
        <f>SUM(AB5:AC5)</f>
        <v>0.43205966489579078</v>
      </c>
      <c r="AE5" s="476">
        <f>E150</f>
        <v>9.5652840212505114E-2</v>
      </c>
      <c r="AF5" s="476">
        <f>E151</f>
        <v>0.11335308541070699</v>
      </c>
      <c r="AG5" s="476">
        <f>E152</f>
        <v>0.12722210870453618</v>
      </c>
      <c r="AH5" s="476">
        <f>E153</f>
        <v>0.23171230077646096</v>
      </c>
      <c r="AI5" s="313">
        <f>SUM(AD5:AH5)</f>
        <v>1</v>
      </c>
      <c r="AK5" s="489"/>
    </row>
    <row r="6" spans="1:37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300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294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308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301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308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308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295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299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293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299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308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295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301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294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301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301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294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308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307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295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294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295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ref="Q31" si="7">+$F31*K31</f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300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300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299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302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308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299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302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308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301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312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301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295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299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301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301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293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294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294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314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301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294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294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313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295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293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294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301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295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295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294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300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295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300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46013</v>
      </c>
      <c r="H65" s="425">
        <f t="shared" ca="1" si="4"/>
        <v>295</v>
      </c>
      <c r="I65" s="426">
        <v>2</v>
      </c>
      <c r="J65" s="427" t="s">
        <v>334</v>
      </c>
      <c r="K65" s="464">
        <v>0.5</v>
      </c>
      <c r="L65" s="465"/>
      <c r="M65" s="465">
        <v>0.25</v>
      </c>
      <c r="N65" s="465">
        <v>0.25</v>
      </c>
      <c r="O65" s="465"/>
      <c r="P65" s="466"/>
      <c r="Q65" s="433">
        <f t="shared" si="5"/>
        <v>70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4">
        <f t="shared" si="5"/>
        <v>0</v>
      </c>
      <c r="V65" s="435">
        <f t="shared" si="5"/>
        <v>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312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295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8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9">+IF(A68=1,(+TODAY())-G68,"Sans objet")</f>
        <v>308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9"/>
        <v>294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8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9"/>
        <v>301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8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9"/>
        <v>294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8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9"/>
        <v>299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8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9"/>
        <v>312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8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46015</v>
      </c>
      <c r="H74" s="425">
        <f t="shared" ca="1" si="9"/>
        <v>293</v>
      </c>
      <c r="I74" s="426">
        <v>2</v>
      </c>
      <c r="J74" s="427" t="s">
        <v>334</v>
      </c>
      <c r="K74" s="464"/>
      <c r="L74" s="465">
        <v>0.5</v>
      </c>
      <c r="M74" s="465">
        <v>0.5</v>
      </c>
      <c r="N74" s="465"/>
      <c r="O74" s="465"/>
      <c r="P74" s="466"/>
      <c r="Q74" s="433">
        <f t="shared" si="5"/>
        <v>0</v>
      </c>
      <c r="R74" s="434">
        <f t="shared" si="5"/>
        <v>70</v>
      </c>
      <c r="S74" s="434">
        <f t="shared" si="5"/>
        <v>70</v>
      </c>
      <c r="T74" s="434">
        <f t="shared" si="5"/>
        <v>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9"/>
        <v>312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10">+$F75*K75</f>
        <v>84</v>
      </c>
      <c r="R75" s="434">
        <f t="shared" si="10"/>
        <v>0</v>
      </c>
      <c r="S75" s="434">
        <f t="shared" si="10"/>
        <v>0</v>
      </c>
      <c r="T75" s="434">
        <f t="shared" si="10"/>
        <v>84</v>
      </c>
      <c r="U75" s="434">
        <f t="shared" si="10"/>
        <v>0</v>
      </c>
      <c r="V75" s="435">
        <f t="shared" si="10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8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9"/>
        <v>301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0"/>
        <v>63</v>
      </c>
      <c r="R76" s="434">
        <f t="shared" si="10"/>
        <v>0</v>
      </c>
      <c r="S76" s="434">
        <f t="shared" si="10"/>
        <v>0</v>
      </c>
      <c r="T76" s="434">
        <f t="shared" si="10"/>
        <v>63</v>
      </c>
      <c r="U76" s="434">
        <f t="shared" si="10"/>
        <v>0</v>
      </c>
      <c r="V76" s="435">
        <f t="shared" si="10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9"/>
        <v>299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10"/>
        <v>98</v>
      </c>
      <c r="R77" s="434">
        <f t="shared" si="10"/>
        <v>0</v>
      </c>
      <c r="S77" s="434">
        <f t="shared" si="10"/>
        <v>0</v>
      </c>
      <c r="T77" s="434">
        <f t="shared" si="10"/>
        <v>0</v>
      </c>
      <c r="U77" s="434">
        <f t="shared" si="10"/>
        <v>98</v>
      </c>
      <c r="V77" s="435">
        <f t="shared" si="10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9"/>
        <v>299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10"/>
        <v>49</v>
      </c>
      <c r="R78" s="434">
        <f t="shared" si="10"/>
        <v>0</v>
      </c>
      <c r="S78" s="434">
        <f t="shared" si="10"/>
        <v>0</v>
      </c>
      <c r="T78" s="434">
        <f t="shared" si="10"/>
        <v>49</v>
      </c>
      <c r="U78" s="434">
        <f t="shared" si="10"/>
        <v>0</v>
      </c>
      <c r="V78" s="435">
        <f t="shared" si="10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9"/>
        <v>293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10"/>
        <v>0</v>
      </c>
      <c r="R79" s="434">
        <f t="shared" si="10"/>
        <v>70</v>
      </c>
      <c r="S79" s="434">
        <f t="shared" si="10"/>
        <v>0</v>
      </c>
      <c r="T79" s="434">
        <f t="shared" si="10"/>
        <v>70</v>
      </c>
      <c r="U79" s="434">
        <f t="shared" si="10"/>
        <v>0</v>
      </c>
      <c r="V79" s="435">
        <f t="shared" si="10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9"/>
        <v>332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10"/>
        <v>70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4">
        <f t="shared" si="10"/>
        <v>35</v>
      </c>
      <c r="V80" s="435">
        <f t="shared" si="10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9"/>
        <v>308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10"/>
        <v>0</v>
      </c>
      <c r="R81" s="434">
        <f t="shared" si="10"/>
        <v>0</v>
      </c>
      <c r="S81" s="434">
        <f t="shared" si="10"/>
        <v>0</v>
      </c>
      <c r="T81" s="434">
        <f t="shared" si="10"/>
        <v>84</v>
      </c>
      <c r="U81" s="434">
        <f t="shared" si="10"/>
        <v>0</v>
      </c>
      <c r="V81" s="435">
        <f t="shared" si="10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9"/>
        <v>294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10"/>
        <v>63</v>
      </c>
      <c r="R82" s="434">
        <f t="shared" si="10"/>
        <v>0</v>
      </c>
      <c r="S82" s="434">
        <f t="shared" si="10"/>
        <v>0</v>
      </c>
      <c r="T82" s="434">
        <f t="shared" si="10"/>
        <v>0</v>
      </c>
      <c r="U82" s="434">
        <f t="shared" si="10"/>
        <v>0</v>
      </c>
      <c r="V82" s="435">
        <f t="shared" si="10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9"/>
        <v>293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10"/>
        <v>0</v>
      </c>
      <c r="R83" s="434">
        <f t="shared" si="10"/>
        <v>0</v>
      </c>
      <c r="S83" s="434">
        <f t="shared" si="10"/>
        <v>0</v>
      </c>
      <c r="T83" s="434">
        <f t="shared" si="10"/>
        <v>35</v>
      </c>
      <c r="U83" s="434">
        <f t="shared" si="10"/>
        <v>0</v>
      </c>
      <c r="V83" s="435">
        <f t="shared" si="10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9"/>
        <v>295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10"/>
        <v>70</v>
      </c>
      <c r="R84" s="434">
        <f t="shared" si="10"/>
        <v>0</v>
      </c>
      <c r="S84" s="434">
        <f t="shared" si="10"/>
        <v>35</v>
      </c>
      <c r="T84" s="434">
        <f t="shared" si="10"/>
        <v>0</v>
      </c>
      <c r="U84" s="434">
        <f t="shared" si="10"/>
        <v>35</v>
      </c>
      <c r="V84" s="435">
        <f t="shared" si="10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1">E85*7</f>
        <v>280</v>
      </c>
      <c r="G85" s="424">
        <v>46000</v>
      </c>
      <c r="H85" s="425">
        <f t="shared" ca="1" si="9"/>
        <v>308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10"/>
        <v>0</v>
      </c>
      <c r="R85" s="434">
        <f t="shared" si="10"/>
        <v>70</v>
      </c>
      <c r="S85" s="434">
        <f t="shared" si="10"/>
        <v>0</v>
      </c>
      <c r="T85" s="434">
        <f t="shared" si="10"/>
        <v>70</v>
      </c>
      <c r="U85" s="434">
        <f t="shared" si="10"/>
        <v>0</v>
      </c>
      <c r="V85" s="435">
        <f t="shared" si="10"/>
        <v>140</v>
      </c>
      <c r="W85" s="436">
        <f t="shared" si="6"/>
        <v>280</v>
      </c>
      <c r="X85" s="437"/>
      <c r="Y85" s="453">
        <f t="shared" ref="Y85:Y139" si="12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1"/>
        <v>182</v>
      </c>
      <c r="G86" s="424">
        <v>46014</v>
      </c>
      <c r="H86" s="425">
        <f t="shared" ca="1" si="9"/>
        <v>294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10"/>
        <v>0</v>
      </c>
      <c r="R86" s="434">
        <f t="shared" si="10"/>
        <v>45.5</v>
      </c>
      <c r="S86" s="434">
        <f t="shared" si="10"/>
        <v>0</v>
      </c>
      <c r="T86" s="434">
        <f t="shared" si="10"/>
        <v>45.5</v>
      </c>
      <c r="U86" s="434">
        <f t="shared" si="10"/>
        <v>0</v>
      </c>
      <c r="V86" s="435">
        <f t="shared" si="10"/>
        <v>91</v>
      </c>
      <c r="W86" s="436">
        <f t="shared" si="6"/>
        <v>182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1"/>
        <v>154</v>
      </c>
      <c r="G87" s="424">
        <v>46015</v>
      </c>
      <c r="H87" s="425">
        <f t="shared" ca="1" si="9"/>
        <v>293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10"/>
        <v>0</v>
      </c>
      <c r="R87" s="434">
        <f t="shared" si="10"/>
        <v>0</v>
      </c>
      <c r="S87" s="434">
        <f t="shared" si="10"/>
        <v>0</v>
      </c>
      <c r="T87" s="434">
        <f t="shared" si="10"/>
        <v>0</v>
      </c>
      <c r="U87" s="434">
        <f t="shared" si="10"/>
        <v>77</v>
      </c>
      <c r="V87" s="435">
        <f t="shared" si="10"/>
        <v>77</v>
      </c>
      <c r="W87" s="436">
        <f t="shared" ref="W87:W141" si="13">SUM(Q87:V87)</f>
        <v>154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8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1"/>
        <v>182</v>
      </c>
      <c r="G88" s="424">
        <v>46015</v>
      </c>
      <c r="H88" s="425">
        <f t="shared" ca="1" si="9"/>
        <v>293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10"/>
        <v>0</v>
      </c>
      <c r="R88" s="434">
        <f t="shared" si="10"/>
        <v>0</v>
      </c>
      <c r="S88" s="434">
        <f t="shared" si="10"/>
        <v>0</v>
      </c>
      <c r="T88" s="434">
        <f t="shared" si="10"/>
        <v>45.5</v>
      </c>
      <c r="U88" s="434">
        <f t="shared" si="10"/>
        <v>45.5</v>
      </c>
      <c r="V88" s="435">
        <f t="shared" si="10"/>
        <v>91</v>
      </c>
      <c r="W88" s="436">
        <f t="shared" si="13"/>
        <v>182</v>
      </c>
      <c r="X88" s="437"/>
      <c r="Y88" s="453">
        <f t="shared" si="12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8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1"/>
        <v>168</v>
      </c>
      <c r="G89" s="424">
        <v>46015</v>
      </c>
      <c r="H89" s="425">
        <f t="shared" ca="1" si="9"/>
        <v>293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10"/>
        <v>0</v>
      </c>
      <c r="R89" s="434">
        <f t="shared" si="10"/>
        <v>0</v>
      </c>
      <c r="S89" s="434">
        <f t="shared" si="10"/>
        <v>0</v>
      </c>
      <c r="T89" s="434">
        <f t="shared" si="10"/>
        <v>84</v>
      </c>
      <c r="U89" s="434">
        <f t="shared" si="10"/>
        <v>42</v>
      </c>
      <c r="V89" s="435">
        <f t="shared" si="10"/>
        <v>42</v>
      </c>
      <c r="W89" s="436">
        <f t="shared" si="13"/>
        <v>168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1"/>
        <v>140</v>
      </c>
      <c r="G90" s="424">
        <v>46015</v>
      </c>
      <c r="H90" s="425">
        <f t="shared" ca="1" si="9"/>
        <v>293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10"/>
        <v>0</v>
      </c>
      <c r="R90" s="434">
        <f t="shared" si="10"/>
        <v>0</v>
      </c>
      <c r="S90" s="434">
        <f t="shared" si="10"/>
        <v>0</v>
      </c>
      <c r="T90" s="434">
        <f t="shared" si="10"/>
        <v>35</v>
      </c>
      <c r="U90" s="434">
        <f t="shared" si="10"/>
        <v>35</v>
      </c>
      <c r="V90" s="435">
        <f t="shared" si="10"/>
        <v>70</v>
      </c>
      <c r="W90" s="436">
        <f t="shared" si="13"/>
        <v>140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1"/>
        <v>168</v>
      </c>
      <c r="G91" s="424">
        <v>46009</v>
      </c>
      <c r="H91" s="425">
        <f t="shared" ca="1" si="9"/>
        <v>299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10"/>
        <v>0</v>
      </c>
      <c r="R91" s="434">
        <f t="shared" si="10"/>
        <v>84</v>
      </c>
      <c r="S91" s="434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8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1"/>
        <v>168</v>
      </c>
      <c r="G92" s="440">
        <v>46015</v>
      </c>
      <c r="H92" s="425">
        <f t="shared" ca="1" si="9"/>
        <v>293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10"/>
        <v>0</v>
      </c>
      <c r="R92" s="434">
        <f t="shared" si="10"/>
        <v>84</v>
      </c>
      <c r="S92" s="434">
        <f t="shared" si="10"/>
        <v>0</v>
      </c>
      <c r="T92" s="434">
        <f t="shared" si="10"/>
        <v>84</v>
      </c>
      <c r="U92" s="434">
        <f t="shared" si="10"/>
        <v>0</v>
      </c>
      <c r="V92" s="435">
        <f t="shared" si="10"/>
        <v>0</v>
      </c>
      <c r="W92" s="436">
        <f t="shared" si="13"/>
        <v>168</v>
      </c>
      <c r="X92" s="437"/>
      <c r="Y92" s="453">
        <f t="shared" si="12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8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1"/>
        <v>210</v>
      </c>
      <c r="G93" s="424">
        <v>46002</v>
      </c>
      <c r="H93" s="425">
        <f t="shared" ca="1" si="9"/>
        <v>306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10"/>
        <v>0</v>
      </c>
      <c r="R93" s="434">
        <v>105</v>
      </c>
      <c r="S93" s="434">
        <f t="shared" si="10"/>
        <v>0</v>
      </c>
      <c r="T93" s="434">
        <f t="shared" si="10"/>
        <v>52.5</v>
      </c>
      <c r="U93" s="434">
        <f t="shared" si="10"/>
        <v>0</v>
      </c>
      <c r="V93" s="435">
        <f t="shared" si="10"/>
        <v>52.5</v>
      </c>
      <c r="W93" s="436">
        <f t="shared" si="13"/>
        <v>210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1"/>
        <v>126</v>
      </c>
      <c r="G94" s="424">
        <v>46007</v>
      </c>
      <c r="H94" s="425">
        <f t="shared" ca="1" si="9"/>
        <v>301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10"/>
        <v>0</v>
      </c>
      <c r="R94" s="434">
        <f t="shared" si="10"/>
        <v>63</v>
      </c>
      <c r="S94" s="434">
        <f t="shared" si="10"/>
        <v>0</v>
      </c>
      <c r="T94" s="434">
        <f t="shared" si="10"/>
        <v>31.5</v>
      </c>
      <c r="U94" s="434">
        <f t="shared" si="10"/>
        <v>0</v>
      </c>
      <c r="V94" s="435">
        <f t="shared" si="10"/>
        <v>31.5</v>
      </c>
      <c r="W94" s="436">
        <f t="shared" si="13"/>
        <v>126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1"/>
        <v>140</v>
      </c>
      <c r="G95" s="424">
        <v>46013</v>
      </c>
      <c r="H95" s="425">
        <f t="shared" ca="1" si="9"/>
        <v>295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0"/>
        <v>70</v>
      </c>
      <c r="R95" s="434">
        <f t="shared" si="10"/>
        <v>0</v>
      </c>
      <c r="S95" s="434">
        <f t="shared" si="10"/>
        <v>0</v>
      </c>
      <c r="T95" s="434">
        <f t="shared" si="10"/>
        <v>70</v>
      </c>
      <c r="U95" s="434">
        <f t="shared" si="10"/>
        <v>0</v>
      </c>
      <c r="V95" s="435">
        <f t="shared" si="10"/>
        <v>0</v>
      </c>
      <c r="W95" s="436">
        <f t="shared" si="13"/>
        <v>140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1"/>
        <v>168</v>
      </c>
      <c r="G96" s="424">
        <v>46007</v>
      </c>
      <c r="H96" s="425">
        <f t="shared" ca="1" si="9"/>
        <v>301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10"/>
        <v>0</v>
      </c>
      <c r="R96" s="434">
        <f t="shared" si="10"/>
        <v>0</v>
      </c>
      <c r="S96" s="434">
        <f t="shared" si="10"/>
        <v>0</v>
      </c>
      <c r="T96" s="434">
        <f t="shared" si="10"/>
        <v>84</v>
      </c>
      <c r="U96" s="434">
        <f t="shared" si="10"/>
        <v>84</v>
      </c>
      <c r="V96" s="435">
        <f t="shared" si="10"/>
        <v>0</v>
      </c>
      <c r="W96" s="436">
        <f t="shared" si="13"/>
        <v>168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1"/>
        <v>42</v>
      </c>
      <c r="G97" s="424">
        <v>46013</v>
      </c>
      <c r="H97" s="425">
        <f t="shared" ca="1" si="9"/>
        <v>295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10"/>
        <v>0</v>
      </c>
      <c r="R97" s="434">
        <f t="shared" si="10"/>
        <v>0</v>
      </c>
      <c r="S97" s="434">
        <f t="shared" si="10"/>
        <v>42</v>
      </c>
      <c r="T97" s="434">
        <f t="shared" si="10"/>
        <v>0</v>
      </c>
      <c r="U97" s="434">
        <f t="shared" si="10"/>
        <v>0</v>
      </c>
      <c r="V97" s="435">
        <f t="shared" si="10"/>
        <v>0</v>
      </c>
      <c r="W97" s="436">
        <f t="shared" si="13"/>
        <v>42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1"/>
        <v>84</v>
      </c>
      <c r="G98" s="424">
        <v>46000</v>
      </c>
      <c r="H98" s="425">
        <f t="shared" ca="1" si="9"/>
        <v>308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10"/>
        <v>0</v>
      </c>
      <c r="R98" s="434">
        <f t="shared" si="10"/>
        <v>0</v>
      </c>
      <c r="S98" s="434">
        <f t="shared" si="10"/>
        <v>0</v>
      </c>
      <c r="T98" s="434">
        <f t="shared" si="10"/>
        <v>42</v>
      </c>
      <c r="U98" s="434">
        <f t="shared" si="10"/>
        <v>42</v>
      </c>
      <c r="V98" s="435">
        <f t="shared" si="10"/>
        <v>0</v>
      </c>
      <c r="W98" s="436">
        <f t="shared" si="13"/>
        <v>84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1"/>
        <v>98</v>
      </c>
      <c r="G99" s="424">
        <v>46015</v>
      </c>
      <c r="H99" s="425">
        <f t="shared" ca="1" si="9"/>
        <v>293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10"/>
        <v>98</v>
      </c>
      <c r="R99" s="434">
        <f t="shared" si="10"/>
        <v>0</v>
      </c>
      <c r="S99" s="434">
        <f t="shared" si="10"/>
        <v>0</v>
      </c>
      <c r="T99" s="434">
        <f t="shared" si="10"/>
        <v>0</v>
      </c>
      <c r="U99" s="434">
        <f t="shared" si="10"/>
        <v>0</v>
      </c>
      <c r="V99" s="435">
        <f t="shared" si="10"/>
        <v>0</v>
      </c>
      <c r="W99" s="436">
        <f t="shared" si="13"/>
        <v>98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1"/>
        <v>70</v>
      </c>
      <c r="G100" s="424">
        <v>46015</v>
      </c>
      <c r="H100" s="425">
        <f t="shared" ca="1" si="9"/>
        <v>293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10"/>
        <v>0</v>
      </c>
      <c r="R100" s="434">
        <f t="shared" si="10"/>
        <v>70</v>
      </c>
      <c r="S100" s="434">
        <f t="shared" si="10"/>
        <v>0</v>
      </c>
      <c r="T100" s="434">
        <f t="shared" si="10"/>
        <v>0</v>
      </c>
      <c r="U100" s="434">
        <f t="shared" si="10"/>
        <v>0</v>
      </c>
      <c r="V100" s="435">
        <f t="shared" si="10"/>
        <v>0</v>
      </c>
      <c r="W100" s="436">
        <f t="shared" si="13"/>
        <v>70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1"/>
        <v>140</v>
      </c>
      <c r="G101" s="424">
        <v>46001</v>
      </c>
      <c r="H101" s="425">
        <f t="shared" ca="1" si="9"/>
        <v>307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10"/>
        <v>0</v>
      </c>
      <c r="R101" s="434">
        <f t="shared" si="10"/>
        <v>70</v>
      </c>
      <c r="S101" s="434">
        <f t="shared" si="10"/>
        <v>0</v>
      </c>
      <c r="T101" s="434">
        <f t="shared" si="10"/>
        <v>0</v>
      </c>
      <c r="U101" s="434">
        <f t="shared" si="10"/>
        <v>70</v>
      </c>
      <c r="V101" s="435">
        <f t="shared" si="10"/>
        <v>0</v>
      </c>
      <c r="W101" s="436">
        <f t="shared" si="13"/>
        <v>140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1"/>
        <v>140</v>
      </c>
      <c r="G102" s="424">
        <v>46000</v>
      </c>
      <c r="H102" s="425">
        <f t="shared" ca="1" si="9"/>
        <v>308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10"/>
        <v>0</v>
      </c>
      <c r="R102" s="434">
        <f t="shared" si="10"/>
        <v>0</v>
      </c>
      <c r="S102" s="434">
        <f t="shared" si="10"/>
        <v>0</v>
      </c>
      <c r="T102" s="434">
        <f t="shared" si="10"/>
        <v>0</v>
      </c>
      <c r="U102" s="434">
        <f t="shared" si="10"/>
        <v>0</v>
      </c>
      <c r="V102" s="435">
        <f t="shared" si="10"/>
        <v>140</v>
      </c>
      <c r="W102" s="436">
        <f t="shared" si="13"/>
        <v>140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1"/>
        <v>252</v>
      </c>
      <c r="G103" s="424">
        <v>46007</v>
      </c>
      <c r="H103" s="425">
        <f t="shared" ca="1" si="9"/>
        <v>301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10"/>
        <v>0</v>
      </c>
      <c r="R103" s="434">
        <f t="shared" si="10"/>
        <v>126</v>
      </c>
      <c r="S103" s="434">
        <f t="shared" si="10"/>
        <v>0</v>
      </c>
      <c r="T103" s="434">
        <f t="shared" si="10"/>
        <v>0</v>
      </c>
      <c r="U103" s="434">
        <f t="shared" si="10"/>
        <v>126</v>
      </c>
      <c r="V103" s="435">
        <f t="shared" si="10"/>
        <v>0</v>
      </c>
      <c r="W103" s="436">
        <f t="shared" si="13"/>
        <v>252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1"/>
        <v>28</v>
      </c>
      <c r="G104" s="424">
        <v>45994</v>
      </c>
      <c r="H104" s="425">
        <f t="shared" ca="1" si="9"/>
        <v>314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10"/>
        <v>0</v>
      </c>
      <c r="R104" s="434">
        <f t="shared" si="10"/>
        <v>0</v>
      </c>
      <c r="S104" s="434">
        <f t="shared" si="10"/>
        <v>0</v>
      </c>
      <c r="T104" s="434">
        <f t="shared" si="10"/>
        <v>28</v>
      </c>
      <c r="U104" s="434">
        <f t="shared" si="10"/>
        <v>0</v>
      </c>
      <c r="V104" s="435">
        <f t="shared" si="10"/>
        <v>0</v>
      </c>
      <c r="W104" s="436">
        <f t="shared" si="13"/>
        <v>28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46007</v>
      </c>
      <c r="H105" s="425">
        <f t="shared" ca="1" si="9"/>
        <v>301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10"/>
        <v>0</v>
      </c>
      <c r="R105" s="434">
        <f t="shared" si="10"/>
        <v>70</v>
      </c>
      <c r="S105" s="434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46014</v>
      </c>
      <c r="H106" s="425">
        <f t="shared" ca="1" si="9"/>
        <v>294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10"/>
        <v>70</v>
      </c>
      <c r="R106" s="434">
        <f t="shared" si="10"/>
        <v>0</v>
      </c>
      <c r="S106" s="434">
        <f t="shared" si="10"/>
        <v>0</v>
      </c>
      <c r="T106" s="434">
        <f t="shared" si="10"/>
        <v>70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46007</v>
      </c>
      <c r="H107" s="425">
        <f t="shared" ca="1" si="9"/>
        <v>301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10"/>
        <v>0</v>
      </c>
      <c r="R107" s="434">
        <f t="shared" si="10"/>
        <v>0</v>
      </c>
      <c r="S107" s="434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168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1"/>
        <v>224</v>
      </c>
      <c r="G108" s="424">
        <v>46008</v>
      </c>
      <c r="H108" s="425">
        <f t="shared" ca="1" si="9"/>
        <v>300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10"/>
        <v>112</v>
      </c>
      <c r="R108" s="434">
        <f t="shared" si="10"/>
        <v>0</v>
      </c>
      <c r="S108" s="434">
        <f t="shared" si="10"/>
        <v>0</v>
      </c>
      <c r="T108" s="434">
        <f t="shared" si="10"/>
        <v>112</v>
      </c>
      <c r="U108" s="434">
        <f t="shared" si="10"/>
        <v>0</v>
      </c>
      <c r="V108" s="435">
        <f t="shared" si="10"/>
        <v>0</v>
      </c>
      <c r="W108" s="436">
        <f t="shared" si="13"/>
        <v>224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45999</v>
      </c>
      <c r="H109" s="425">
        <f t="shared" ca="1" si="9"/>
        <v>309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10"/>
        <v>0</v>
      </c>
      <c r="R109" s="434">
        <f t="shared" si="10"/>
        <v>70</v>
      </c>
      <c r="S109" s="434">
        <f t="shared" si="10"/>
        <v>70</v>
      </c>
      <c r="T109" s="434">
        <f t="shared" si="10"/>
        <v>0</v>
      </c>
      <c r="U109" s="434">
        <f t="shared" si="10"/>
        <v>0</v>
      </c>
      <c r="V109" s="435">
        <f t="shared" si="10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1"/>
        <v>112</v>
      </c>
      <c r="G110" s="424">
        <v>46013</v>
      </c>
      <c r="H110" s="425">
        <f t="shared" ca="1" si="9"/>
        <v>295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0"/>
        <v>0</v>
      </c>
      <c r="R110" s="434">
        <f t="shared" si="10"/>
        <v>0</v>
      </c>
      <c r="S110" s="434">
        <f t="shared" si="10"/>
        <v>0</v>
      </c>
      <c r="T110" s="434">
        <f t="shared" si="10"/>
        <v>0</v>
      </c>
      <c r="U110" s="434">
        <f t="shared" si="10"/>
        <v>0</v>
      </c>
      <c r="V110" s="435">
        <f t="shared" si="10"/>
        <v>112</v>
      </c>
      <c r="W110" s="436">
        <f t="shared" si="13"/>
        <v>112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46008</v>
      </c>
      <c r="H111" s="425">
        <f t="shared" ca="1" si="9"/>
        <v>300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0"/>
        <v>0</v>
      </c>
      <c r="R111" s="434">
        <f t="shared" si="10"/>
        <v>0</v>
      </c>
      <c r="S111" s="434">
        <f t="shared" si="10"/>
        <v>0</v>
      </c>
      <c r="T111" s="434">
        <f t="shared" si="10"/>
        <v>70</v>
      </c>
      <c r="U111" s="434">
        <f t="shared" si="10"/>
        <v>0</v>
      </c>
      <c r="V111" s="435">
        <f t="shared" si="10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46009</v>
      </c>
      <c r="H112" s="425">
        <f t="shared" ca="1" si="9"/>
        <v>299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10"/>
        <v>0</v>
      </c>
      <c r="R112" s="434">
        <f t="shared" si="10"/>
        <v>70</v>
      </c>
      <c r="S112" s="434">
        <f t="shared" si="10"/>
        <v>0</v>
      </c>
      <c r="T112" s="434">
        <f t="shared" si="10"/>
        <v>0</v>
      </c>
      <c r="U112" s="434">
        <f t="shared" si="10"/>
        <v>0</v>
      </c>
      <c r="V112" s="435">
        <f t="shared" si="10"/>
        <v>70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46007</v>
      </c>
      <c r="H113" s="425">
        <f t="shared" ca="1" si="9"/>
        <v>301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0"/>
        <v>0</v>
      </c>
      <c r="R113" s="434">
        <f t="shared" si="10"/>
        <v>0</v>
      </c>
      <c r="S113" s="434">
        <f t="shared" si="10"/>
        <v>42</v>
      </c>
      <c r="T113" s="434">
        <f t="shared" si="10"/>
        <v>0</v>
      </c>
      <c r="U113" s="434">
        <f t="shared" si="10"/>
        <v>0</v>
      </c>
      <c r="V113" s="435">
        <f t="shared" si="10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9"/>
        <v>302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10"/>
        <v>0</v>
      </c>
      <c r="R114" s="434">
        <f t="shared" si="10"/>
        <v>46</v>
      </c>
      <c r="S114" s="434">
        <f t="shared" si="10"/>
        <v>0</v>
      </c>
      <c r="T114" s="434">
        <f t="shared" si="10"/>
        <v>0</v>
      </c>
      <c r="U114" s="434">
        <f t="shared" si="10"/>
        <v>46</v>
      </c>
      <c r="V114" s="435">
        <f t="shared" si="10"/>
        <v>0</v>
      </c>
      <c r="W114" s="436">
        <f t="shared" si="13"/>
        <v>92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1"/>
        <v>28</v>
      </c>
      <c r="G115" s="424">
        <v>46006</v>
      </c>
      <c r="H115" s="425">
        <f t="shared" ca="1" si="9"/>
        <v>302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0"/>
        <v>0</v>
      </c>
      <c r="R115" s="434">
        <f t="shared" si="10"/>
        <v>0</v>
      </c>
      <c r="S115" s="434">
        <f t="shared" si="10"/>
        <v>0</v>
      </c>
      <c r="T115" s="434">
        <f t="shared" si="10"/>
        <v>0</v>
      </c>
      <c r="U115" s="434">
        <f t="shared" si="10"/>
        <v>28</v>
      </c>
      <c r="V115" s="435">
        <f t="shared" si="10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1"/>
        <v>140</v>
      </c>
      <c r="G116" s="424">
        <v>46002</v>
      </c>
      <c r="H116" s="425">
        <f t="shared" ca="1" si="9"/>
        <v>306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0"/>
        <v>0</v>
      </c>
      <c r="R116" s="434">
        <f t="shared" si="10"/>
        <v>70</v>
      </c>
      <c r="S116" s="434">
        <f t="shared" si="10"/>
        <v>70</v>
      </c>
      <c r="T116" s="434">
        <f t="shared" si="10"/>
        <v>0</v>
      </c>
      <c r="U116" s="434">
        <f t="shared" si="10"/>
        <v>0</v>
      </c>
      <c r="V116" s="435">
        <f t="shared" si="10"/>
        <v>0</v>
      </c>
      <c r="W116" s="436">
        <f t="shared" si="13"/>
        <v>140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46015</v>
      </c>
      <c r="H117" s="425">
        <f t="shared" ca="1" si="9"/>
        <v>293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4">+$F117*K117</f>
        <v>0</v>
      </c>
      <c r="R117" s="434">
        <f t="shared" si="14"/>
        <v>98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46009</v>
      </c>
      <c r="H118" s="425">
        <f t="shared" ca="1" si="9"/>
        <v>299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1"/>
        <v>126</v>
      </c>
      <c r="G119" s="424">
        <v>46000</v>
      </c>
      <c r="H119" s="425">
        <f t="shared" ca="1" si="9"/>
        <v>308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3"/>
        <v>126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1"/>
        <v>154</v>
      </c>
      <c r="G120" s="424">
        <v>46008</v>
      </c>
      <c r="H120" s="425">
        <f t="shared" ca="1" si="9"/>
        <v>300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3"/>
        <v>154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1"/>
        <v>49</v>
      </c>
      <c r="G121" s="424">
        <v>46015</v>
      </c>
      <c r="H121" s="425">
        <f t="shared" ca="1" si="9"/>
        <v>293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49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1"/>
        <v>42</v>
      </c>
      <c r="G122" s="424">
        <v>46015</v>
      </c>
      <c r="H122" s="425">
        <f t="shared" ca="1" si="9"/>
        <v>293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42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46013</v>
      </c>
      <c r="H123" s="425">
        <f t="shared" ca="1" si="9"/>
        <v>295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98</v>
      </c>
      <c r="U123" s="434">
        <f t="shared" si="14"/>
        <v>0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46013</v>
      </c>
      <c r="H124" s="425">
        <f t="shared" ca="1" si="9"/>
        <v>295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0</v>
      </c>
      <c r="U124" s="434">
        <f t="shared" si="14"/>
        <v>70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46013</v>
      </c>
      <c r="H125" s="425">
        <f t="shared" ca="1" si="9"/>
        <v>295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4"/>
        <v>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4">
        <f t="shared" si="14"/>
        <v>70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46007</v>
      </c>
      <c r="H126" s="425">
        <f t="shared" ca="1" si="9"/>
        <v>301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46014</v>
      </c>
      <c r="H127" s="425">
        <f t="shared" ca="1" si="9"/>
        <v>294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1"/>
        <v>14</v>
      </c>
      <c r="G128" s="424">
        <v>45994</v>
      </c>
      <c r="H128" s="425">
        <f t="shared" ca="1" si="9"/>
        <v>314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3"/>
        <v>14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1"/>
        <v>0</v>
      </c>
      <c r="G129" s="424"/>
      <c r="H129" s="425" t="str">
        <f t="shared" ca="1" si="9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0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1"/>
        <v>42</v>
      </c>
      <c r="G130" s="424">
        <v>46001</v>
      </c>
      <c r="H130" s="425">
        <f t="shared" ca="1" si="9"/>
        <v>307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3"/>
        <v>42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8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1"/>
        <v>28</v>
      </c>
      <c r="G131" s="424">
        <v>46015</v>
      </c>
      <c r="H131" s="425">
        <f ca="1">+IF(A131=1,(+TODAY())-G131,"Sans objet")</f>
        <v>293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28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5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1"/>
        <v>49</v>
      </c>
      <c r="G132" s="424">
        <v>45994</v>
      </c>
      <c r="H132" s="425">
        <f ca="1">+IF(A132=1,(+TODAY())-G132,"Sans objet")</f>
        <v>314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49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1"/>
        <v>28</v>
      </c>
      <c r="G133" s="440">
        <v>45980</v>
      </c>
      <c r="H133" s="425">
        <f t="shared" ref="H133:H136" ca="1" si="16">+IF(A133=1,(+TODAY())-G133,"Sans objet")</f>
        <v>328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28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1"/>
        <v>84</v>
      </c>
      <c r="G134" s="424">
        <v>46009</v>
      </c>
      <c r="H134" s="425">
        <f t="shared" ca="1" si="16"/>
        <v>299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3"/>
        <v>84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1"/>
        <v>126</v>
      </c>
      <c r="G135" s="424">
        <v>46015</v>
      </c>
      <c r="H135" s="425">
        <f t="shared" ca="1" si="16"/>
        <v>293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3"/>
        <v>126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308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3"/>
        <v>140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1"/>
        <v>28</v>
      </c>
      <c r="G137" s="424">
        <v>46013</v>
      </c>
      <c r="H137" s="425">
        <f t="shared" ca="1" si="9"/>
        <v>295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3"/>
        <v>28</v>
      </c>
      <c r="X137" s="437"/>
      <c r="Y137" s="453">
        <f t="shared" si="12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46009</v>
      </c>
      <c r="H138" s="425">
        <f t="shared" ca="1" si="9"/>
        <v>299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si="14"/>
        <v>0</v>
      </c>
      <c r="S138" s="450">
        <f t="shared" si="14"/>
        <v>0</v>
      </c>
      <c r="T138" s="450">
        <f t="shared" si="14"/>
        <v>0</v>
      </c>
      <c r="U138" s="450">
        <f t="shared" si="14"/>
        <v>0</v>
      </c>
      <c r="V138" s="451">
        <f t="shared" si="14"/>
        <v>0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46013</v>
      </c>
      <c r="H139" s="425">
        <f ca="1">+IF(A139=1,(+TODAY())-G139,"Sans objet")</f>
        <v>295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7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3"/>
        <v>28</v>
      </c>
      <c r="X139" s="437"/>
      <c r="Y139" s="453">
        <f t="shared" si="12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5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1"/>
        <v>70</v>
      </c>
      <c r="G140" s="424">
        <v>46003</v>
      </c>
      <c r="H140" s="425">
        <f ca="1">+IF(A140=1,(+TODAY())-G140,"Sans objet")</f>
        <v>305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v>70</v>
      </c>
      <c r="V140" s="451">
        <f t="shared" si="17"/>
        <v>0</v>
      </c>
      <c r="W140" s="436">
        <f t="shared" si="13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5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1"/>
        <v>182</v>
      </c>
      <c r="G141" s="424">
        <v>46014</v>
      </c>
      <c r="H141" s="425">
        <f ca="1">+IF(A141=1,(+TODAY())-G141,"Sans objet")</f>
        <v>294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7"/>
        <v>0</v>
      </c>
      <c r="S141" s="450">
        <f t="shared" si="17"/>
        <v>0</v>
      </c>
      <c r="T141" s="450">
        <f t="shared" si="17"/>
        <v>91</v>
      </c>
      <c r="U141" s="450">
        <v>91</v>
      </c>
      <c r="V141" s="451">
        <f t="shared" si="17"/>
        <v>0</v>
      </c>
      <c r="W141" s="436">
        <f t="shared" si="13"/>
        <v>182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2819</v>
      </c>
      <c r="F143" s="456">
        <f>SUBTOTAL(9,F2:F142)</f>
        <v>19576</v>
      </c>
      <c r="G143" s="343"/>
      <c r="H143" s="344">
        <f ca="1">(SUBTOTAL(9,H2:H142))/A143</f>
        <v>300.08633093525179</v>
      </c>
      <c r="I143" s="345"/>
      <c r="J143" s="345"/>
      <c r="K143" s="346">
        <f>(SUBTOTAL(9,K2:K142))/P$153</f>
        <v>0.6095890410958904</v>
      </c>
      <c r="L143" s="347">
        <f>(SUBTOTAL(9,L2:L142))/Q$153</f>
        <v>0.5625</v>
      </c>
      <c r="M143" s="347">
        <f>(SUBTOTAL(9,M2:M142))/S$153</f>
        <v>0.5</v>
      </c>
      <c r="N143" s="347">
        <f>(SUBTOTAL(9,N2:N142))/T$153</f>
        <v>0.47794117647058826</v>
      </c>
      <c r="O143" s="347">
        <f>(SUBTOTAL(9,O2:O142))/U$153</f>
        <v>0.47916666666666669</v>
      </c>
      <c r="P143" s="348">
        <f>(SUBTOTAL(9,P2:P142))/V$153</f>
        <v>0.52118644067796616</v>
      </c>
      <c r="Q143" s="457">
        <f t="shared" ref="Q143:W143" si="18">SUBTOTAL(9,Q2:Q142)</f>
        <v>6434.5</v>
      </c>
      <c r="R143" s="457">
        <f t="shared" si="18"/>
        <v>2023.5</v>
      </c>
      <c r="S143" s="457">
        <f t="shared" si="18"/>
        <v>1872.5</v>
      </c>
      <c r="T143" s="457">
        <f t="shared" si="18"/>
        <v>2219</v>
      </c>
      <c r="U143" s="457">
        <f t="shared" si="18"/>
        <v>2490.5</v>
      </c>
      <c r="V143" s="457">
        <f t="shared" si="18"/>
        <v>4536</v>
      </c>
      <c r="W143" s="457">
        <f t="shared" si="18"/>
        <v>19576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0.32869329791581531</v>
      </c>
      <c r="R144" s="460">
        <f>R143/F143</f>
        <v>0.10336636697997548</v>
      </c>
      <c r="S144" s="460">
        <f>S143/F143</f>
        <v>9.5652840212505114E-2</v>
      </c>
      <c r="T144" s="460">
        <f>T143/F143</f>
        <v>0.11335308541070699</v>
      </c>
      <c r="U144" s="460">
        <f>U143/F143</f>
        <v>0.12722210870453618</v>
      </c>
      <c r="V144" s="460">
        <f>V143/F143</f>
        <v>0.23171230077646096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6434.5</v>
      </c>
      <c r="C147" s="360"/>
      <c r="D147" s="407"/>
      <c r="E147" s="361">
        <f>B147/$F$143</f>
        <v>0.32869329791581531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9">+SUMIF(K$2:K$142,$O147,$A$2:$A$142)</f>
        <v>0</v>
      </c>
      <c r="Q147" s="364">
        <f t="shared" si="19"/>
        <v>3</v>
      </c>
      <c r="R147" s="365">
        <f>+P147+Q147</f>
        <v>3</v>
      </c>
      <c r="S147" s="365">
        <f t="shared" ref="S147:V150" si="20">+SUMIF(M$2:M$142,$O147,$A$2:$A$142)</f>
        <v>8</v>
      </c>
      <c r="T147" s="365">
        <f t="shared" si="20"/>
        <v>9</v>
      </c>
      <c r="U147" s="365">
        <f t="shared" si="20"/>
        <v>11</v>
      </c>
      <c r="V147" s="365">
        <f t="shared" si="20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2023.5</v>
      </c>
      <c r="C148" s="369"/>
      <c r="D148" s="408"/>
      <c r="E148" s="370">
        <f t="shared" ref="E148" si="21">B148/$F$143</f>
        <v>0.10336636697997548</v>
      </c>
      <c r="F148" s="107"/>
      <c r="G148" s="107"/>
      <c r="H148" s="107"/>
      <c r="I148" s="107"/>
      <c r="J148" s="107"/>
      <c r="O148" s="362">
        <v>0.5</v>
      </c>
      <c r="P148" s="363">
        <f t="shared" si="19"/>
        <v>54</v>
      </c>
      <c r="Q148" s="364">
        <f t="shared" si="19"/>
        <v>20</v>
      </c>
      <c r="R148" s="365">
        <f t="shared" ref="R148:R150" si="22">+P148+Q148</f>
        <v>74</v>
      </c>
      <c r="S148" s="365">
        <f t="shared" si="20"/>
        <v>17</v>
      </c>
      <c r="T148" s="365">
        <f t="shared" si="20"/>
        <v>22</v>
      </c>
      <c r="U148" s="365">
        <f t="shared" si="20"/>
        <v>21</v>
      </c>
      <c r="V148" s="365">
        <f t="shared" si="20"/>
        <v>37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8458</v>
      </c>
      <c r="C149" s="372"/>
      <c r="D149" s="409"/>
      <c r="E149" s="373">
        <f>B149/$F$143</f>
        <v>0.43205966489579078</v>
      </c>
      <c r="F149" s="374">
        <f>+E149-R154</f>
        <v>-1.3935725142811828E-3</v>
      </c>
      <c r="G149" s="374"/>
      <c r="H149" s="374"/>
      <c r="I149" s="375"/>
      <c r="J149" s="375"/>
      <c r="O149" s="362">
        <v>0.75</v>
      </c>
      <c r="P149" s="363">
        <f t="shared" si="19"/>
        <v>6</v>
      </c>
      <c r="Q149" s="364">
        <f t="shared" si="19"/>
        <v>0</v>
      </c>
      <c r="R149" s="365">
        <f t="shared" si="22"/>
        <v>6</v>
      </c>
      <c r="S149" s="365">
        <f t="shared" si="20"/>
        <v>0</v>
      </c>
      <c r="T149" s="365">
        <f t="shared" si="20"/>
        <v>0</v>
      </c>
      <c r="U149" s="365">
        <f t="shared" si="20"/>
        <v>0</v>
      </c>
      <c r="V149" s="365">
        <f t="shared" si="20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1872.5</v>
      </c>
      <c r="C150" s="372"/>
      <c r="D150" s="409"/>
      <c r="E150" s="373">
        <f>B150/$F$143</f>
        <v>9.5652840212505114E-2</v>
      </c>
      <c r="F150" s="374">
        <f>+E150-S154</f>
        <v>-8.6637065500848182E-3</v>
      </c>
      <c r="G150" s="374"/>
      <c r="H150" s="374"/>
      <c r="I150" s="375"/>
      <c r="J150" s="375"/>
      <c r="O150" s="362">
        <v>1</v>
      </c>
      <c r="P150" s="363">
        <f t="shared" si="19"/>
        <v>13</v>
      </c>
      <c r="Q150" s="364">
        <f t="shared" si="19"/>
        <v>5</v>
      </c>
      <c r="R150" s="365">
        <f t="shared" si="22"/>
        <v>18</v>
      </c>
      <c r="S150" s="365">
        <f t="shared" si="20"/>
        <v>4</v>
      </c>
      <c r="T150" s="365">
        <f t="shared" si="20"/>
        <v>3</v>
      </c>
      <c r="U150" s="365">
        <f t="shared" si="20"/>
        <v>4</v>
      </c>
      <c r="V150" s="365">
        <f t="shared" si="20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2219</v>
      </c>
      <c r="C151" s="372"/>
      <c r="D151" s="409"/>
      <c r="E151" s="373">
        <f>B151/$F$143</f>
        <v>0.11335308541070699</v>
      </c>
      <c r="F151" s="374">
        <f>+E151-T154</f>
        <v>-3.5533894094368912E-3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0.6095890410958904</v>
      </c>
      <c r="Q151" s="378">
        <f t="shared" ref="Q151:T151" si="23">+SUMPRODUCT($O$147:$O$150,Q147:Q150)/Q153</f>
        <v>0.5625</v>
      </c>
      <c r="R151" s="379">
        <f t="shared" si="23"/>
        <v>0.59653465346534651</v>
      </c>
      <c r="S151" s="379">
        <f>+SUMPRODUCT($O$147:$O$150,S147:S150)/S153</f>
        <v>0.5</v>
      </c>
      <c r="T151" s="379">
        <f t="shared" si="23"/>
        <v>0.47794117647058826</v>
      </c>
      <c r="U151" s="379">
        <f>+SUMPRODUCT($O$147:$O$150,U147:U150)/U153</f>
        <v>0.47916666666666669</v>
      </c>
      <c r="V151" s="379">
        <f>+SUMPRODUCT($O$147:$O$150,V147:V150)/V153</f>
        <v>0.52118644067796616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2490.5</v>
      </c>
      <c r="C152" s="381"/>
      <c r="D152" s="410"/>
      <c r="E152" s="373">
        <f>B152/$F$143</f>
        <v>0.12722210870453618</v>
      </c>
      <c r="F152" s="374">
        <f>+E152-U154</f>
        <v>3.1213892800757426E-3</v>
      </c>
      <c r="G152" s="374"/>
      <c r="H152" s="374"/>
      <c r="I152" s="375" t="s">
        <v>274</v>
      </c>
      <c r="J152" s="375"/>
      <c r="O152" s="376"/>
      <c r="P152" s="382">
        <f>+K143</f>
        <v>0.6095890410958904</v>
      </c>
      <c r="Q152" s="383">
        <f>+L143</f>
        <v>0.5625</v>
      </c>
      <c r="R152" s="384">
        <f>+(P152*P153+Q152*Q153)/R153</f>
        <v>0.59653465346534651</v>
      </c>
      <c r="S152" s="384">
        <f>+M143</f>
        <v>0.5</v>
      </c>
      <c r="T152" s="384">
        <f>+N143</f>
        <v>0.47794117647058826</v>
      </c>
      <c r="U152" s="384">
        <f>+O143</f>
        <v>0.47916666666666669</v>
      </c>
      <c r="V152" s="384">
        <f>+P143</f>
        <v>0.52118644067796616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4536</v>
      </c>
      <c r="C153" s="381"/>
      <c r="D153" s="410"/>
      <c r="E153" s="373">
        <f>B153/$F$143</f>
        <v>0.23171230077646096</v>
      </c>
      <c r="F153" s="374">
        <f>+E153-V154</f>
        <v>1.0489279193727136E-2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73</v>
      </c>
      <c r="Q153" s="387">
        <f>SUM(Q147:Q150)</f>
        <v>28</v>
      </c>
      <c r="R153" s="388">
        <f>SUM(R147:R150)</f>
        <v>101</v>
      </c>
      <c r="S153" s="387">
        <f>SUM(S147:S150)</f>
        <v>29</v>
      </c>
      <c r="T153" s="387">
        <f t="shared" ref="T153" si="24">SUM(T147:T150)</f>
        <v>34</v>
      </c>
      <c r="U153" s="387">
        <f>SUM(U147:U150)</f>
        <v>36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19576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0.32014388489208634</v>
      </c>
      <c r="Q154" s="396">
        <f t="shared" ref="Q154:V154" si="25">+(Q152*Q153)/$N$153</f>
        <v>0.11330935251798561</v>
      </c>
      <c r="R154" s="373">
        <f>+Q154+P154</f>
        <v>0.43345323741007197</v>
      </c>
      <c r="S154" s="373">
        <f t="shared" si="25"/>
        <v>0.10431654676258993</v>
      </c>
      <c r="T154" s="373">
        <f t="shared" si="25"/>
        <v>0.11690647482014388</v>
      </c>
      <c r="U154" s="373">
        <f t="shared" si="25"/>
        <v>0.12410071942446044</v>
      </c>
      <c r="V154" s="373">
        <f t="shared" si="25"/>
        <v>0.22122302158273383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5" priority="4" operator="lessThan">
      <formula>7</formula>
    </cfRule>
    <cfRule type="cellIs" dxfId="4" priority="5" operator="between">
      <formula>14</formula>
      <formula>7</formula>
    </cfRule>
    <cfRule type="cellIs" dxfId="3" priority="6" operator="greaterThan">
      <formula>14</formula>
    </cfRule>
  </conditionalFormatting>
  <conditionalFormatting sqref="H143">
    <cfRule type="cellIs" dxfId="2" priority="1" operator="lessThan">
      <formula>7</formula>
    </cfRule>
    <cfRule type="cellIs" dxfId="1" priority="2" operator="between">
      <formula>14</formula>
      <formula>7</formula>
    </cfRule>
    <cfRule type="cellIs" dxfId="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908" t="s">
        <v>428</v>
      </c>
      <c r="C1" s="908"/>
      <c r="D1" s="908"/>
    </row>
    <row r="2" spans="1:26" ht="21">
      <c r="B2" s="908"/>
      <c r="C2" s="908"/>
      <c r="D2" s="908"/>
      <c r="E2" s="63"/>
      <c r="F2" s="63"/>
    </row>
    <row r="3" spans="1:26">
      <c r="G3" s="909" t="s">
        <v>10</v>
      </c>
      <c r="H3" s="910"/>
      <c r="I3" s="910"/>
      <c r="J3" s="910"/>
      <c r="K3" s="910"/>
      <c r="L3" s="911"/>
      <c r="M3" s="126"/>
      <c r="Q3" s="80" t="s">
        <v>429</v>
      </c>
      <c r="R3" s="95" t="s">
        <v>24</v>
      </c>
      <c r="S3" s="96" t="s">
        <v>26</v>
      </c>
      <c r="T3" s="102" t="s">
        <v>27</v>
      </c>
      <c r="U3" s="98" t="s">
        <v>29</v>
      </c>
      <c r="V3" s="97" t="s">
        <v>430</v>
      </c>
      <c r="W3" s="99" t="s">
        <v>431</v>
      </c>
      <c r="X3" s="22" t="s">
        <v>432</v>
      </c>
      <c r="Y3" s="77"/>
    </row>
    <row r="4" spans="1:26" s="24" customFormat="1">
      <c r="A4" s="64" t="s">
        <v>0</v>
      </c>
      <c r="B4" s="64" t="s">
        <v>275</v>
      </c>
      <c r="C4" s="64" t="s">
        <v>276</v>
      </c>
      <c r="D4" s="64" t="s">
        <v>16</v>
      </c>
      <c r="E4" s="64" t="s">
        <v>17</v>
      </c>
      <c r="F4" s="64" t="s">
        <v>433</v>
      </c>
      <c r="G4" s="66" t="s">
        <v>24</v>
      </c>
      <c r="H4" s="66" t="s">
        <v>434</v>
      </c>
      <c r="I4" s="66" t="s">
        <v>26</v>
      </c>
      <c r="J4" s="66" t="s">
        <v>27</v>
      </c>
      <c r="K4" s="66" t="s">
        <v>430</v>
      </c>
      <c r="L4" s="66" t="s">
        <v>29</v>
      </c>
      <c r="M4" s="66" t="s">
        <v>30</v>
      </c>
      <c r="N4" s="66" t="s">
        <v>435</v>
      </c>
      <c r="O4" s="66" t="s">
        <v>436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437</v>
      </c>
      <c r="C5" s="9"/>
      <c r="D5" s="1">
        <v>55</v>
      </c>
      <c r="E5" s="34">
        <f t="shared" ref="E5:E36" si="0">D5*7</f>
        <v>385</v>
      </c>
      <c r="F5" s="5" t="s">
        <v>37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438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439</v>
      </c>
      <c r="C6" s="9"/>
      <c r="D6" s="1">
        <v>50</v>
      </c>
      <c r="E6" s="34">
        <f t="shared" si="0"/>
        <v>350</v>
      </c>
      <c r="F6" s="6" t="s">
        <v>37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438</v>
      </c>
      <c r="O6" s="138"/>
      <c r="P6" s="41"/>
      <c r="Q6" s="28" t="s">
        <v>290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440</v>
      </c>
      <c r="C7" s="9"/>
      <c r="D7" s="1">
        <v>50</v>
      </c>
      <c r="E7" s="34">
        <f t="shared" si="0"/>
        <v>350</v>
      </c>
      <c r="F7" s="6" t="s">
        <v>37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438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441</v>
      </c>
      <c r="C8" s="88" t="s">
        <v>442</v>
      </c>
      <c r="D8" s="1">
        <v>50</v>
      </c>
      <c r="E8" s="34">
        <f t="shared" si="0"/>
        <v>350</v>
      </c>
      <c r="F8" s="5" t="s">
        <v>45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443</v>
      </c>
      <c r="O8" s="138"/>
      <c r="P8" s="70"/>
    </row>
    <row r="9" spans="1:26" ht="18.75" customHeight="1">
      <c r="A9" s="11">
        <v>3</v>
      </c>
      <c r="B9" s="9" t="s">
        <v>444</v>
      </c>
      <c r="C9" s="9"/>
      <c r="D9" s="1">
        <v>42</v>
      </c>
      <c r="E9" s="34">
        <f t="shared" si="0"/>
        <v>294</v>
      </c>
      <c r="F9" s="5" t="s">
        <v>42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445</v>
      </c>
      <c r="O9" s="138"/>
      <c r="P9" s="70"/>
    </row>
    <row r="10" spans="1:26" ht="18.75" customHeight="1">
      <c r="A10" s="11">
        <v>13</v>
      </c>
      <c r="B10" s="118" t="s">
        <v>446</v>
      </c>
      <c r="C10" s="89" t="s">
        <v>447</v>
      </c>
      <c r="D10" s="35">
        <v>40</v>
      </c>
      <c r="E10" s="34">
        <f t="shared" si="0"/>
        <v>280</v>
      </c>
      <c r="F10" s="5" t="s">
        <v>39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448</v>
      </c>
      <c r="O10" s="139"/>
      <c r="P10" s="68"/>
    </row>
    <row r="11" spans="1:26" ht="18.75" customHeight="1">
      <c r="A11" s="11">
        <v>45</v>
      </c>
      <c r="B11" s="119" t="s">
        <v>449</v>
      </c>
      <c r="C11" s="28" t="s">
        <v>447</v>
      </c>
      <c r="D11" s="1">
        <v>40</v>
      </c>
      <c r="E11" s="34">
        <f t="shared" si="0"/>
        <v>280</v>
      </c>
      <c r="F11" s="72" t="s">
        <v>450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451</v>
      </c>
      <c r="O11" s="138"/>
    </row>
    <row r="12" spans="1:26" ht="18.600000000000001" customHeight="1">
      <c r="A12" s="11">
        <v>131</v>
      </c>
      <c r="B12" s="118" t="s">
        <v>452</v>
      </c>
      <c r="C12" s="9"/>
      <c r="D12" s="1">
        <v>38</v>
      </c>
      <c r="E12" s="34">
        <f t="shared" si="0"/>
        <v>266</v>
      </c>
      <c r="F12" s="6" t="s">
        <v>61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448</v>
      </c>
      <c r="O12" s="138"/>
      <c r="P12" s="70"/>
    </row>
    <row r="13" spans="1:26" ht="18.75" customHeight="1">
      <c r="A13" s="11">
        <v>42</v>
      </c>
      <c r="B13" s="117" t="s">
        <v>453</v>
      </c>
      <c r="C13" s="17"/>
      <c r="D13" s="12">
        <v>38</v>
      </c>
      <c r="E13" s="34">
        <f t="shared" si="0"/>
        <v>266</v>
      </c>
      <c r="F13" s="5" t="s">
        <v>454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451</v>
      </c>
      <c r="O13" s="138"/>
      <c r="P13" s="68"/>
    </row>
    <row r="14" spans="1:26" ht="18.75" customHeight="1">
      <c r="A14" s="11">
        <v>12</v>
      </c>
      <c r="B14" s="17" t="s">
        <v>455</v>
      </c>
      <c r="C14" s="17"/>
      <c r="D14" s="84">
        <v>36</v>
      </c>
      <c r="E14" s="34">
        <f t="shared" si="0"/>
        <v>252</v>
      </c>
      <c r="F14" s="5" t="s">
        <v>37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438</v>
      </c>
      <c r="O14" s="138"/>
      <c r="P14" s="68"/>
    </row>
    <row r="15" spans="1:26" ht="18.75" customHeight="1">
      <c r="A15" s="11">
        <v>27</v>
      </c>
      <c r="B15" s="9" t="s">
        <v>456</v>
      </c>
      <c r="C15" s="9"/>
      <c r="D15" s="1">
        <v>36</v>
      </c>
      <c r="E15" s="34">
        <f t="shared" si="0"/>
        <v>252</v>
      </c>
      <c r="F15" s="5" t="s">
        <v>37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438</v>
      </c>
      <c r="O15" s="138"/>
      <c r="P15" s="68"/>
    </row>
    <row r="16" spans="1:26" ht="18.75" customHeight="1">
      <c r="A16" s="11">
        <v>60</v>
      </c>
      <c r="B16" s="23" t="s">
        <v>457</v>
      </c>
      <c r="C16" s="23"/>
      <c r="D16" s="8">
        <v>36</v>
      </c>
      <c r="E16" s="34">
        <f t="shared" si="0"/>
        <v>252</v>
      </c>
      <c r="F16" s="6" t="s">
        <v>37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438</v>
      </c>
      <c r="O16" s="138"/>
      <c r="P16" s="68"/>
    </row>
    <row r="17" spans="1:16" ht="18.75" customHeight="1">
      <c r="A17" s="11">
        <v>120</v>
      </c>
      <c r="B17" s="17" t="s">
        <v>458</v>
      </c>
      <c r="C17" s="17"/>
      <c r="D17" s="12">
        <v>36</v>
      </c>
      <c r="E17" s="34">
        <f t="shared" si="0"/>
        <v>252</v>
      </c>
      <c r="F17" s="5" t="s">
        <v>42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445</v>
      </c>
      <c r="O17" s="138"/>
    </row>
    <row r="18" spans="1:16" ht="18.75" customHeight="1">
      <c r="A18" s="11">
        <v>55</v>
      </c>
      <c r="B18" s="9" t="s">
        <v>459</v>
      </c>
      <c r="C18" s="9"/>
      <c r="D18" s="1">
        <v>34</v>
      </c>
      <c r="E18" s="34">
        <f t="shared" si="0"/>
        <v>238</v>
      </c>
      <c r="F18" s="6" t="s">
        <v>42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445</v>
      </c>
      <c r="O18" s="138"/>
      <c r="P18" s="68"/>
    </row>
    <row r="19" spans="1:16" ht="18.75" customHeight="1">
      <c r="A19" s="11">
        <v>80</v>
      </c>
      <c r="B19" s="117" t="s">
        <v>460</v>
      </c>
      <c r="C19" s="17"/>
      <c r="D19" s="84">
        <v>34</v>
      </c>
      <c r="E19" s="34">
        <f t="shared" si="0"/>
        <v>238</v>
      </c>
      <c r="F19" s="5" t="s">
        <v>461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448</v>
      </c>
      <c r="O19" s="138"/>
      <c r="P19" s="68"/>
    </row>
    <row r="20" spans="1:16" ht="18.75" customHeight="1">
      <c r="A20" s="11">
        <v>96</v>
      </c>
      <c r="B20" s="3" t="s">
        <v>462</v>
      </c>
      <c r="C20" s="28" t="s">
        <v>447</v>
      </c>
      <c r="D20" s="1">
        <v>34</v>
      </c>
      <c r="E20" s="34">
        <f t="shared" si="0"/>
        <v>238</v>
      </c>
      <c r="F20" s="5" t="s">
        <v>37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438</v>
      </c>
      <c r="O20" s="138"/>
      <c r="P20" s="85"/>
    </row>
    <row r="21" spans="1:16" ht="18.75" customHeight="1">
      <c r="A21" s="11">
        <v>15</v>
      </c>
      <c r="B21" s="9" t="s">
        <v>463</v>
      </c>
      <c r="C21" s="88" t="s">
        <v>447</v>
      </c>
      <c r="D21" s="15">
        <v>32</v>
      </c>
      <c r="E21" s="34">
        <f t="shared" si="0"/>
        <v>224</v>
      </c>
      <c r="F21" s="5" t="s">
        <v>42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445</v>
      </c>
      <c r="O21" s="138"/>
      <c r="P21" s="68"/>
    </row>
    <row r="22" spans="1:16" ht="18.75" customHeight="1">
      <c r="A22" s="11">
        <v>17</v>
      </c>
      <c r="B22" s="118" t="s">
        <v>464</v>
      </c>
      <c r="C22" s="9"/>
      <c r="D22" s="1">
        <v>32</v>
      </c>
      <c r="E22" s="34">
        <f t="shared" si="0"/>
        <v>224</v>
      </c>
      <c r="F22" s="6" t="s">
        <v>61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448</v>
      </c>
      <c r="O22" s="138"/>
      <c r="P22" s="68"/>
    </row>
    <row r="23" spans="1:16" ht="18.75" customHeight="1">
      <c r="A23" s="11">
        <v>44</v>
      </c>
      <c r="B23" s="119" t="s">
        <v>465</v>
      </c>
      <c r="C23" s="62" t="s">
        <v>466</v>
      </c>
      <c r="D23" s="8">
        <v>32</v>
      </c>
      <c r="E23" s="34">
        <f t="shared" si="0"/>
        <v>224</v>
      </c>
      <c r="F23" s="6" t="s">
        <v>100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448</v>
      </c>
      <c r="O23" s="138"/>
      <c r="P23" s="70"/>
    </row>
    <row r="24" spans="1:16" ht="18.75" customHeight="1">
      <c r="A24" s="11">
        <v>81</v>
      </c>
      <c r="B24" s="118" t="s">
        <v>467</v>
      </c>
      <c r="C24" s="9"/>
      <c r="D24" s="15">
        <v>32</v>
      </c>
      <c r="E24" s="34">
        <f t="shared" si="0"/>
        <v>224</v>
      </c>
      <c r="F24" s="5" t="s">
        <v>461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448</v>
      </c>
      <c r="O24" s="138"/>
      <c r="P24" s="70"/>
    </row>
    <row r="25" spans="1:16" ht="18.75" customHeight="1">
      <c r="A25" s="11">
        <v>97</v>
      </c>
      <c r="B25" s="9" t="s">
        <v>468</v>
      </c>
      <c r="C25" s="9"/>
      <c r="D25" s="1">
        <v>32</v>
      </c>
      <c r="E25" s="34">
        <f t="shared" si="0"/>
        <v>224</v>
      </c>
      <c r="F25" s="5" t="s">
        <v>37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438</v>
      </c>
      <c r="O25" s="138"/>
      <c r="P25" s="68"/>
    </row>
    <row r="26" spans="1:16" ht="18.75" customHeight="1">
      <c r="A26" s="11">
        <v>115</v>
      </c>
      <c r="B26" s="119" t="s">
        <v>469</v>
      </c>
      <c r="C26" s="3"/>
      <c r="D26" s="1">
        <v>32</v>
      </c>
      <c r="E26" s="34">
        <f t="shared" si="0"/>
        <v>224</v>
      </c>
      <c r="F26" s="6" t="s">
        <v>222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448</v>
      </c>
      <c r="O26" s="138"/>
      <c r="P26" s="68"/>
    </row>
    <row r="27" spans="1:16" ht="18.75" customHeight="1">
      <c r="A27" s="11">
        <v>141</v>
      </c>
      <c r="B27" s="118" t="s">
        <v>470</v>
      </c>
      <c r="C27" s="9"/>
      <c r="D27" s="1">
        <v>32</v>
      </c>
      <c r="E27" s="34">
        <f t="shared" si="0"/>
        <v>224</v>
      </c>
      <c r="F27" s="5" t="s">
        <v>61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448</v>
      </c>
      <c r="O27" s="138"/>
      <c r="P27" s="68"/>
    </row>
    <row r="28" spans="1:16" ht="18.75" customHeight="1">
      <c r="A28" s="11">
        <v>11</v>
      </c>
      <c r="B28" s="9" t="s">
        <v>471</v>
      </c>
      <c r="C28" s="9"/>
      <c r="D28" s="1">
        <v>30</v>
      </c>
      <c r="E28" s="34">
        <f t="shared" si="0"/>
        <v>210</v>
      </c>
      <c r="F28" s="5" t="s">
        <v>37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438</v>
      </c>
      <c r="O28" s="138"/>
      <c r="P28" s="68"/>
    </row>
    <row r="29" spans="1:16" ht="18.75" customHeight="1">
      <c r="A29" s="11">
        <v>25</v>
      </c>
      <c r="B29" s="9" t="s">
        <v>472</v>
      </c>
      <c r="C29" s="9"/>
      <c r="D29" s="1">
        <v>30</v>
      </c>
      <c r="E29" s="34">
        <f t="shared" si="0"/>
        <v>210</v>
      </c>
      <c r="F29" s="6" t="s">
        <v>37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438</v>
      </c>
      <c r="O29" s="138"/>
      <c r="P29" s="68"/>
    </row>
    <row r="30" spans="1:16" ht="18.75" customHeight="1">
      <c r="A30" s="11">
        <v>31</v>
      </c>
      <c r="B30" s="9" t="s">
        <v>473</v>
      </c>
      <c r="C30" s="9"/>
      <c r="D30" s="1">
        <v>30</v>
      </c>
      <c r="E30" s="34">
        <f t="shared" si="0"/>
        <v>210</v>
      </c>
      <c r="F30" s="5" t="s">
        <v>42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445</v>
      </c>
      <c r="O30" s="138"/>
      <c r="P30" s="68"/>
    </row>
    <row r="31" spans="1:16" ht="18.75" customHeight="1">
      <c r="A31" s="11">
        <v>39</v>
      </c>
      <c r="B31" s="118" t="s">
        <v>474</v>
      </c>
      <c r="C31" s="23"/>
      <c r="D31" s="8">
        <v>30</v>
      </c>
      <c r="E31" s="34">
        <f t="shared" si="0"/>
        <v>210</v>
      </c>
      <c r="F31" s="6" t="s">
        <v>61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448</v>
      </c>
      <c r="O31" s="138"/>
      <c r="P31" s="68"/>
    </row>
    <row r="32" spans="1:16" ht="18.75" customHeight="1">
      <c r="A32" s="11">
        <v>53</v>
      </c>
      <c r="B32" s="118" t="s">
        <v>475</v>
      </c>
      <c r="C32" s="88" t="s">
        <v>447</v>
      </c>
      <c r="D32" s="1">
        <v>30</v>
      </c>
      <c r="E32" s="34">
        <f t="shared" si="0"/>
        <v>210</v>
      </c>
      <c r="F32" s="6" t="s">
        <v>39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448</v>
      </c>
      <c r="O32" s="138"/>
      <c r="P32" s="68"/>
    </row>
    <row r="33" spans="1:22" ht="18.75" customHeight="1">
      <c r="A33" s="11">
        <v>73</v>
      </c>
      <c r="B33" s="118" t="s">
        <v>476</v>
      </c>
      <c r="C33" s="23"/>
      <c r="D33" s="35">
        <v>30</v>
      </c>
      <c r="E33" s="34">
        <f t="shared" si="0"/>
        <v>210</v>
      </c>
      <c r="F33" s="6" t="s">
        <v>61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448</v>
      </c>
      <c r="O33" s="138"/>
      <c r="P33" s="68"/>
    </row>
    <row r="34" spans="1:22" ht="18.75" customHeight="1">
      <c r="A34" s="11">
        <v>75</v>
      </c>
      <c r="B34" s="9" t="s">
        <v>477</v>
      </c>
      <c r="C34" s="9"/>
      <c r="D34" s="1">
        <v>30</v>
      </c>
      <c r="E34" s="34">
        <f t="shared" si="0"/>
        <v>210</v>
      </c>
      <c r="F34" s="5" t="s">
        <v>37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438</v>
      </c>
      <c r="O34" s="138"/>
      <c r="P34" s="68"/>
    </row>
    <row r="35" spans="1:22" ht="18.75" customHeight="1">
      <c r="A35" s="11">
        <v>110</v>
      </c>
      <c r="B35" s="9" t="s">
        <v>478</v>
      </c>
      <c r="C35" s="9"/>
      <c r="D35" s="1">
        <v>30</v>
      </c>
      <c r="E35" s="34">
        <f t="shared" si="0"/>
        <v>210</v>
      </c>
      <c r="F35" s="5" t="s">
        <v>37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438</v>
      </c>
      <c r="O35" s="138"/>
      <c r="P35" s="68"/>
    </row>
    <row r="36" spans="1:22" ht="18.75" customHeight="1">
      <c r="A36" s="11">
        <v>117</v>
      </c>
      <c r="B36" s="17" t="s">
        <v>479</v>
      </c>
      <c r="C36" s="17"/>
      <c r="D36" s="84">
        <v>30</v>
      </c>
      <c r="E36" s="34">
        <f t="shared" si="0"/>
        <v>210</v>
      </c>
      <c r="F36" s="5" t="s">
        <v>37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438</v>
      </c>
      <c r="O36" s="138"/>
      <c r="P36" s="68"/>
    </row>
    <row r="37" spans="1:22" ht="18.75" customHeight="1">
      <c r="A37" s="11">
        <v>119</v>
      </c>
      <c r="B37" s="17" t="s">
        <v>480</v>
      </c>
      <c r="C37" s="81" t="s">
        <v>442</v>
      </c>
      <c r="D37" s="12">
        <v>30</v>
      </c>
      <c r="E37" s="34">
        <f t="shared" ref="E37:E68" si="3">D37*7</f>
        <v>210</v>
      </c>
      <c r="F37" s="5" t="s">
        <v>170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445</v>
      </c>
      <c r="O37" s="138"/>
      <c r="P37" s="68"/>
    </row>
    <row r="38" spans="1:22" ht="18.75" customHeight="1">
      <c r="A38" s="11">
        <v>5</v>
      </c>
      <c r="B38" s="23" t="s">
        <v>481</v>
      </c>
      <c r="C38" s="23"/>
      <c r="D38" s="8">
        <v>28</v>
      </c>
      <c r="E38" s="34">
        <f t="shared" si="3"/>
        <v>196</v>
      </c>
      <c r="F38" s="6" t="s">
        <v>37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438</v>
      </c>
      <c r="O38" s="138"/>
      <c r="P38" s="68"/>
    </row>
    <row r="39" spans="1:22" ht="18.75" customHeight="1">
      <c r="A39" s="11">
        <v>23</v>
      </c>
      <c r="B39" s="9" t="s">
        <v>482</v>
      </c>
      <c r="C39" s="9"/>
      <c r="D39" s="1">
        <v>28</v>
      </c>
      <c r="E39" s="34">
        <f t="shared" si="3"/>
        <v>196</v>
      </c>
      <c r="F39" s="5" t="s">
        <v>37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438</v>
      </c>
      <c r="O39" s="138"/>
      <c r="P39" s="68"/>
    </row>
    <row r="40" spans="1:22" ht="18.75" customHeight="1">
      <c r="A40" s="11">
        <v>30</v>
      </c>
      <c r="B40" s="9" t="s">
        <v>483</v>
      </c>
      <c r="C40" s="9"/>
      <c r="D40" s="1">
        <v>28</v>
      </c>
      <c r="E40" s="34">
        <f t="shared" si="3"/>
        <v>196</v>
      </c>
      <c r="F40" s="5" t="s">
        <v>170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445</v>
      </c>
      <c r="O40" s="138"/>
      <c r="P40" s="70"/>
    </row>
    <row r="41" spans="1:22" ht="18.75" customHeight="1">
      <c r="A41" s="11">
        <v>49</v>
      </c>
      <c r="B41" s="118" t="s">
        <v>484</v>
      </c>
      <c r="C41" s="9"/>
      <c r="D41" s="1">
        <v>28</v>
      </c>
      <c r="E41" s="34">
        <f t="shared" si="3"/>
        <v>196</v>
      </c>
      <c r="F41" s="6" t="s">
        <v>39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448</v>
      </c>
      <c r="O41" s="138"/>
      <c r="P41" s="70"/>
    </row>
    <row r="42" spans="1:22" ht="18.75" customHeight="1">
      <c r="A42" s="11">
        <v>58</v>
      </c>
      <c r="B42" s="117" t="s">
        <v>485</v>
      </c>
      <c r="C42" s="17"/>
      <c r="D42" s="12">
        <v>28</v>
      </c>
      <c r="E42" s="34">
        <f t="shared" si="3"/>
        <v>196</v>
      </c>
      <c r="F42" s="5" t="s">
        <v>454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451</v>
      </c>
      <c r="O42" s="138"/>
      <c r="P42" s="70"/>
    </row>
    <row r="43" spans="1:22" ht="18.75" customHeight="1">
      <c r="A43" s="11">
        <v>59</v>
      </c>
      <c r="B43" s="37" t="s">
        <v>486</v>
      </c>
      <c r="C43" s="37"/>
      <c r="D43" s="67">
        <v>28</v>
      </c>
      <c r="E43" s="34">
        <f t="shared" si="3"/>
        <v>196</v>
      </c>
      <c r="F43" s="6" t="s">
        <v>37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438</v>
      </c>
      <c r="O43" s="138"/>
      <c r="P43" s="70"/>
    </row>
    <row r="44" spans="1:22" ht="18.75" customHeight="1">
      <c r="A44" s="11">
        <v>84</v>
      </c>
      <c r="B44" s="9" t="s">
        <v>487</v>
      </c>
      <c r="C44" s="88" t="s">
        <v>442</v>
      </c>
      <c r="D44" s="1">
        <v>28</v>
      </c>
      <c r="E44" s="34">
        <f t="shared" si="3"/>
        <v>196</v>
      </c>
      <c r="F44" s="5" t="s">
        <v>42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445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488</v>
      </c>
      <c r="C45" s="23"/>
      <c r="D45" s="8">
        <v>28</v>
      </c>
      <c r="E45" s="34">
        <f t="shared" si="3"/>
        <v>196</v>
      </c>
      <c r="F45" s="5" t="s">
        <v>37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438</v>
      </c>
      <c r="O45" s="138"/>
      <c r="P45" s="68"/>
      <c r="R45" s="86"/>
      <c r="S45" s="107"/>
    </row>
    <row r="46" spans="1:22">
      <c r="A46" s="11">
        <v>99</v>
      </c>
      <c r="B46" s="118" t="s">
        <v>489</v>
      </c>
      <c r="C46" s="61" t="s">
        <v>466</v>
      </c>
      <c r="D46" s="1">
        <v>28</v>
      </c>
      <c r="E46" s="34">
        <f t="shared" si="3"/>
        <v>196</v>
      </c>
      <c r="F46" s="6" t="s">
        <v>129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448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490</v>
      </c>
      <c r="C47" s="17"/>
      <c r="D47" s="12">
        <v>28</v>
      </c>
      <c r="E47" s="34">
        <f t="shared" si="3"/>
        <v>196</v>
      </c>
      <c r="F47" s="5" t="s">
        <v>42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445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491</v>
      </c>
      <c r="C48" s="9"/>
      <c r="D48" s="1">
        <v>28</v>
      </c>
      <c r="E48" s="34">
        <f t="shared" si="3"/>
        <v>196</v>
      </c>
      <c r="F48" s="5" t="s">
        <v>37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438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492</v>
      </c>
      <c r="C49" s="9"/>
      <c r="D49" s="1">
        <v>28</v>
      </c>
      <c r="E49" s="34">
        <f t="shared" si="3"/>
        <v>196</v>
      </c>
      <c r="F49" s="5" t="s">
        <v>61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448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493</v>
      </c>
      <c r="C50" s="3"/>
      <c r="D50" s="1">
        <v>26</v>
      </c>
      <c r="E50" s="34">
        <f t="shared" si="3"/>
        <v>182</v>
      </c>
      <c r="F50" s="6" t="s">
        <v>67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494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495</v>
      </c>
      <c r="C51" s="9"/>
      <c r="D51" s="1">
        <v>26</v>
      </c>
      <c r="E51" s="34">
        <f t="shared" si="3"/>
        <v>182</v>
      </c>
      <c r="F51" s="5" t="s">
        <v>37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438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496</v>
      </c>
      <c r="C52" s="88" t="s">
        <v>442</v>
      </c>
      <c r="D52" s="1">
        <v>26</v>
      </c>
      <c r="E52" s="34">
        <f t="shared" si="3"/>
        <v>182</v>
      </c>
      <c r="F52" s="6" t="s">
        <v>42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445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497</v>
      </c>
      <c r="C53" s="109"/>
      <c r="D53" s="11">
        <v>26</v>
      </c>
      <c r="E53" s="34">
        <f t="shared" si="3"/>
        <v>182</v>
      </c>
      <c r="F53" s="5" t="s">
        <v>117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494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498</v>
      </c>
      <c r="C54" s="9"/>
      <c r="D54" s="1">
        <v>26</v>
      </c>
      <c r="E54" s="34">
        <f t="shared" si="3"/>
        <v>182</v>
      </c>
      <c r="F54" s="72" t="s">
        <v>37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438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499</v>
      </c>
      <c r="C55" s="81" t="s">
        <v>442</v>
      </c>
      <c r="D55" s="12">
        <v>26</v>
      </c>
      <c r="E55" s="34">
        <f t="shared" si="3"/>
        <v>182</v>
      </c>
      <c r="F55" s="5" t="s">
        <v>42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445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500</v>
      </c>
      <c r="C56" s="81" t="s">
        <v>442</v>
      </c>
      <c r="D56" s="12">
        <v>26</v>
      </c>
      <c r="E56" s="34">
        <f t="shared" si="3"/>
        <v>182</v>
      </c>
      <c r="F56" s="5" t="s">
        <v>129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448</v>
      </c>
      <c r="O56" s="138"/>
      <c r="P56" s="70"/>
      <c r="R56" s="86"/>
      <c r="S56" s="876"/>
      <c r="T56" s="876"/>
    </row>
    <row r="57" spans="1:25" ht="18.75" customHeight="1">
      <c r="A57" s="11">
        <v>76</v>
      </c>
      <c r="B57" s="9" t="s">
        <v>501</v>
      </c>
      <c r="C57" s="9"/>
      <c r="D57" s="1">
        <v>26</v>
      </c>
      <c r="E57" s="34">
        <f t="shared" si="3"/>
        <v>182</v>
      </c>
      <c r="F57" s="6" t="s">
        <v>37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438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502</v>
      </c>
      <c r="C58" s="23"/>
      <c r="D58" s="8">
        <v>26</v>
      </c>
      <c r="E58" s="34">
        <f t="shared" si="3"/>
        <v>182</v>
      </c>
      <c r="F58" s="6" t="s">
        <v>37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438</v>
      </c>
      <c r="O58" s="138"/>
      <c r="P58" s="85"/>
    </row>
    <row r="59" spans="1:25" ht="18.75" customHeight="1">
      <c r="A59" s="11">
        <v>87</v>
      </c>
      <c r="B59" s="109" t="s">
        <v>503</v>
      </c>
      <c r="C59" s="109"/>
      <c r="D59" s="1">
        <v>26</v>
      </c>
      <c r="E59" s="34">
        <f t="shared" si="3"/>
        <v>182</v>
      </c>
      <c r="F59" s="5" t="s">
        <v>42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445</v>
      </c>
      <c r="O59" s="138"/>
      <c r="P59" s="85"/>
    </row>
    <row r="60" spans="1:25" ht="18.75" customHeight="1">
      <c r="A60" s="11">
        <v>105</v>
      </c>
      <c r="B60" s="23" t="s">
        <v>504</v>
      </c>
      <c r="C60" s="91" t="s">
        <v>442</v>
      </c>
      <c r="D60" s="8">
        <v>26</v>
      </c>
      <c r="E60" s="34">
        <f t="shared" si="3"/>
        <v>182</v>
      </c>
      <c r="F60" s="5" t="s">
        <v>37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438</v>
      </c>
      <c r="O60" s="138"/>
      <c r="P60" s="70"/>
    </row>
    <row r="61" spans="1:25" ht="18.75" customHeight="1">
      <c r="A61" s="11">
        <v>111</v>
      </c>
      <c r="B61" s="109" t="s">
        <v>505</v>
      </c>
      <c r="C61" s="109"/>
      <c r="D61" s="1">
        <v>26</v>
      </c>
      <c r="E61" s="34">
        <f t="shared" si="3"/>
        <v>182</v>
      </c>
      <c r="F61" s="5" t="s">
        <v>37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438</v>
      </c>
      <c r="O61" s="138"/>
      <c r="P61" s="68"/>
    </row>
    <row r="62" spans="1:25" ht="18.75" customHeight="1">
      <c r="A62" s="11">
        <v>126</v>
      </c>
      <c r="B62" s="130" t="s">
        <v>506</v>
      </c>
      <c r="C62" s="131"/>
      <c r="D62" s="8">
        <v>26</v>
      </c>
      <c r="E62" s="34">
        <f t="shared" si="3"/>
        <v>182</v>
      </c>
      <c r="F62" s="6" t="s">
        <v>61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448</v>
      </c>
      <c r="O62" s="138"/>
      <c r="P62" s="68"/>
    </row>
    <row r="63" spans="1:25" ht="18.75" customHeight="1">
      <c r="A63" s="11">
        <v>140</v>
      </c>
      <c r="B63" s="109" t="s">
        <v>507</v>
      </c>
      <c r="C63" s="109"/>
      <c r="D63" s="1">
        <v>26</v>
      </c>
      <c r="E63" s="34">
        <f t="shared" si="3"/>
        <v>182</v>
      </c>
      <c r="F63" s="5" t="s">
        <v>42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445</v>
      </c>
      <c r="O63" s="138"/>
      <c r="P63" s="70"/>
    </row>
    <row r="64" spans="1:25" ht="18.75" customHeight="1">
      <c r="A64" s="11">
        <v>91</v>
      </c>
      <c r="B64" s="119" t="s">
        <v>508</v>
      </c>
      <c r="C64" s="3"/>
      <c r="D64" s="8">
        <v>25</v>
      </c>
      <c r="E64" s="34">
        <f t="shared" si="3"/>
        <v>175</v>
      </c>
      <c r="F64" s="6" t="s">
        <v>222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448</v>
      </c>
      <c r="O64" s="138"/>
      <c r="P64" s="70"/>
    </row>
    <row r="65" spans="1:23" ht="18.75" customHeight="1">
      <c r="A65" s="11">
        <v>92</v>
      </c>
      <c r="B65" s="120" t="s">
        <v>509</v>
      </c>
      <c r="C65" s="90" t="s">
        <v>442</v>
      </c>
      <c r="D65" s="67">
        <v>25</v>
      </c>
      <c r="E65" s="34">
        <f t="shared" si="3"/>
        <v>175</v>
      </c>
      <c r="F65" s="6" t="s">
        <v>129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448</v>
      </c>
      <c r="O65" s="138"/>
      <c r="P65" s="68"/>
    </row>
    <row r="66" spans="1:23" ht="18.75" customHeight="1">
      <c r="A66" s="11">
        <v>93</v>
      </c>
      <c r="B66" s="9" t="s">
        <v>510</v>
      </c>
      <c r="C66" s="9"/>
      <c r="D66" s="8">
        <v>25</v>
      </c>
      <c r="E66" s="34">
        <f t="shared" si="3"/>
        <v>175</v>
      </c>
      <c r="F66" s="6" t="s">
        <v>37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438</v>
      </c>
      <c r="O66" s="138"/>
      <c r="P66" s="70"/>
    </row>
    <row r="67" spans="1:23" ht="18.75" customHeight="1">
      <c r="A67" s="11">
        <v>16</v>
      </c>
      <c r="B67" s="17" t="s">
        <v>511</v>
      </c>
      <c r="C67" s="17"/>
      <c r="D67" s="12">
        <v>24</v>
      </c>
      <c r="E67" s="34">
        <f t="shared" si="3"/>
        <v>168</v>
      </c>
      <c r="F67" s="6" t="s">
        <v>37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438</v>
      </c>
      <c r="O67" s="138"/>
      <c r="P67" s="70"/>
    </row>
    <row r="68" spans="1:23" ht="18.75" customHeight="1">
      <c r="A68" s="11">
        <v>21</v>
      </c>
      <c r="B68" s="25" t="s">
        <v>512</v>
      </c>
      <c r="C68" s="90"/>
      <c r="D68" s="12">
        <v>24</v>
      </c>
      <c r="E68" s="34">
        <f t="shared" si="3"/>
        <v>168</v>
      </c>
      <c r="F68" s="6" t="s">
        <v>37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438</v>
      </c>
      <c r="O68" s="138"/>
      <c r="P68" s="68"/>
    </row>
    <row r="69" spans="1:23" ht="18.95" customHeight="1" thickBot="1">
      <c r="A69" s="11">
        <v>24</v>
      </c>
      <c r="B69" s="25" t="s">
        <v>513</v>
      </c>
      <c r="C69" s="90" t="s">
        <v>442</v>
      </c>
      <c r="D69" s="12">
        <v>24</v>
      </c>
      <c r="E69" s="34">
        <f t="shared" ref="E69:E100" si="5">D69*7</f>
        <v>168</v>
      </c>
      <c r="F69" s="6" t="s">
        <v>37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438</v>
      </c>
      <c r="O69" s="138"/>
      <c r="P69" s="70"/>
    </row>
    <row r="70" spans="1:23" ht="21" customHeight="1" thickTop="1">
      <c r="A70" s="11">
        <v>61</v>
      </c>
      <c r="B70" s="129" t="s">
        <v>514</v>
      </c>
      <c r="C70" s="133" t="s">
        <v>442</v>
      </c>
      <c r="D70" s="134">
        <v>24</v>
      </c>
      <c r="E70" s="34">
        <f t="shared" si="5"/>
        <v>168</v>
      </c>
      <c r="F70" s="6" t="s">
        <v>37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438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515</v>
      </c>
      <c r="C71" s="33"/>
      <c r="D71" s="8">
        <v>24</v>
      </c>
      <c r="E71" s="34">
        <f t="shared" si="5"/>
        <v>168</v>
      </c>
      <c r="F71" s="5" t="s">
        <v>461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448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516</v>
      </c>
      <c r="C72" s="17"/>
      <c r="D72" s="12">
        <v>24</v>
      </c>
      <c r="E72" s="34">
        <f t="shared" si="5"/>
        <v>168</v>
      </c>
      <c r="F72" s="6" t="s">
        <v>251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448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517</v>
      </c>
      <c r="C73" s="3"/>
      <c r="D73" s="1">
        <v>24</v>
      </c>
      <c r="E73" s="34">
        <f t="shared" si="5"/>
        <v>168</v>
      </c>
      <c r="F73" s="6" t="s">
        <v>129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448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518</v>
      </c>
      <c r="C74" s="9"/>
      <c r="D74" s="15">
        <v>24</v>
      </c>
      <c r="E74" s="34">
        <f t="shared" si="5"/>
        <v>168</v>
      </c>
      <c r="F74" s="5" t="s">
        <v>37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438</v>
      </c>
      <c r="O74" s="138"/>
      <c r="P74" s="68"/>
    </row>
    <row r="75" spans="1:23" ht="18.75" customHeight="1">
      <c r="A75" s="11">
        <v>90</v>
      </c>
      <c r="B75" s="23" t="s">
        <v>519</v>
      </c>
      <c r="C75" s="23"/>
      <c r="D75" s="8">
        <v>24</v>
      </c>
      <c r="E75" s="34">
        <f t="shared" si="5"/>
        <v>168</v>
      </c>
      <c r="F75" s="6" t="s">
        <v>67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494</v>
      </c>
      <c r="O75" s="138"/>
      <c r="P75" s="68"/>
    </row>
    <row r="76" spans="1:23" ht="18.600000000000001" customHeight="1">
      <c r="A76" s="11">
        <v>112</v>
      </c>
      <c r="B76" s="3" t="s">
        <v>520</v>
      </c>
      <c r="C76" s="92" t="s">
        <v>447</v>
      </c>
      <c r="D76" s="8">
        <v>24</v>
      </c>
      <c r="E76" s="34">
        <f t="shared" si="5"/>
        <v>168</v>
      </c>
      <c r="F76" s="5" t="s">
        <v>37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438</v>
      </c>
      <c r="O76" s="138"/>
      <c r="P76" s="68"/>
    </row>
    <row r="77" spans="1:23" ht="18.600000000000001" customHeight="1">
      <c r="A77" s="11">
        <v>113</v>
      </c>
      <c r="B77" s="3" t="s">
        <v>521</v>
      </c>
      <c r="C77" s="3"/>
      <c r="D77" s="1">
        <v>24</v>
      </c>
      <c r="E77" s="34">
        <f t="shared" si="5"/>
        <v>168</v>
      </c>
      <c r="F77" s="5" t="s">
        <v>37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438</v>
      </c>
      <c r="O77" s="138"/>
      <c r="P77" s="70"/>
    </row>
    <row r="78" spans="1:23">
      <c r="A78" s="11">
        <v>118</v>
      </c>
      <c r="B78" s="9" t="s">
        <v>522</v>
      </c>
      <c r="C78" s="9"/>
      <c r="D78" s="1">
        <v>24</v>
      </c>
      <c r="E78" s="34">
        <f t="shared" si="5"/>
        <v>168</v>
      </c>
      <c r="F78" s="5" t="s">
        <v>67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494</v>
      </c>
      <c r="O78" s="138"/>
      <c r="P78" s="70"/>
    </row>
    <row r="79" spans="1:23">
      <c r="A79" s="11">
        <v>123</v>
      </c>
      <c r="B79" s="118" t="s">
        <v>523</v>
      </c>
      <c r="C79" s="23"/>
      <c r="D79" s="8">
        <v>24</v>
      </c>
      <c r="E79" s="34">
        <f t="shared" si="5"/>
        <v>168</v>
      </c>
      <c r="F79" s="5" t="s">
        <v>61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448</v>
      </c>
      <c r="O79" s="138"/>
      <c r="P79" s="70"/>
    </row>
    <row r="80" spans="1:23">
      <c r="A80" s="11">
        <v>134</v>
      </c>
      <c r="B80" s="9" t="s">
        <v>524</v>
      </c>
      <c r="C80" s="61" t="s">
        <v>466</v>
      </c>
      <c r="D80" s="1">
        <v>24</v>
      </c>
      <c r="E80" s="34">
        <f t="shared" si="5"/>
        <v>168</v>
      </c>
      <c r="F80" s="6" t="s">
        <v>37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438</v>
      </c>
      <c r="O80" s="138"/>
      <c r="P80" s="68"/>
    </row>
    <row r="81" spans="1:16" ht="18.600000000000001" customHeight="1">
      <c r="A81" s="11">
        <v>71</v>
      </c>
      <c r="B81" s="119" t="s">
        <v>525</v>
      </c>
      <c r="C81" s="28"/>
      <c r="D81" s="1">
        <v>23</v>
      </c>
      <c r="E81" s="34">
        <f t="shared" si="5"/>
        <v>161</v>
      </c>
      <c r="F81" s="6" t="s">
        <v>129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448</v>
      </c>
      <c r="O81" s="138"/>
      <c r="P81" s="68"/>
    </row>
    <row r="82" spans="1:16">
      <c r="A82" s="11">
        <v>72</v>
      </c>
      <c r="B82" s="9" t="s">
        <v>526</v>
      </c>
      <c r="C82" s="88" t="s">
        <v>442</v>
      </c>
      <c r="D82" s="1">
        <v>23</v>
      </c>
      <c r="E82" s="34">
        <f t="shared" si="5"/>
        <v>161</v>
      </c>
      <c r="F82" s="6" t="s">
        <v>42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445</v>
      </c>
      <c r="O82" s="138"/>
      <c r="P82" s="68"/>
    </row>
    <row r="83" spans="1:16" ht="18.75" customHeight="1">
      <c r="A83" s="11">
        <v>7</v>
      </c>
      <c r="B83" s="116" t="s">
        <v>527</v>
      </c>
      <c r="C83" s="14"/>
      <c r="D83" s="1">
        <v>22</v>
      </c>
      <c r="E83" s="34">
        <f t="shared" si="5"/>
        <v>154</v>
      </c>
      <c r="F83" s="6" t="s">
        <v>450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451</v>
      </c>
      <c r="O83" s="139"/>
      <c r="P83" s="70"/>
    </row>
    <row r="84" spans="1:16" ht="18.600000000000001" customHeight="1">
      <c r="A84" s="11">
        <v>8</v>
      </c>
      <c r="B84" s="3" t="s">
        <v>528</v>
      </c>
      <c r="C84" s="62" t="s">
        <v>466</v>
      </c>
      <c r="D84" s="8">
        <v>22</v>
      </c>
      <c r="E84" s="34">
        <f t="shared" si="5"/>
        <v>154</v>
      </c>
      <c r="F84" s="6" t="s">
        <v>37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438</v>
      </c>
      <c r="O84" s="138"/>
      <c r="P84" s="68"/>
    </row>
    <row r="85" spans="1:16" ht="18.75" customHeight="1">
      <c r="A85" s="11">
        <v>19</v>
      </c>
      <c r="B85" s="23" t="s">
        <v>529</v>
      </c>
      <c r="C85" s="23"/>
      <c r="D85" s="8">
        <v>22</v>
      </c>
      <c r="E85" s="34">
        <f t="shared" si="5"/>
        <v>154</v>
      </c>
      <c r="F85" s="5" t="s">
        <v>37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438</v>
      </c>
      <c r="O85" s="138"/>
      <c r="P85" s="68"/>
    </row>
    <row r="86" spans="1:16" ht="18.75" customHeight="1">
      <c r="A86" s="11">
        <v>33</v>
      </c>
      <c r="B86" s="9" t="s">
        <v>530</v>
      </c>
      <c r="C86" s="9"/>
      <c r="D86" s="1">
        <v>22</v>
      </c>
      <c r="E86" s="34">
        <f t="shared" si="5"/>
        <v>154</v>
      </c>
      <c r="F86" s="5" t="s">
        <v>37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438</v>
      </c>
      <c r="O86" s="138"/>
      <c r="P86" s="70"/>
    </row>
    <row r="87" spans="1:16" ht="18.75" customHeight="1">
      <c r="A87" s="11">
        <v>37</v>
      </c>
      <c r="B87" s="3" t="s">
        <v>531</v>
      </c>
      <c r="C87" s="3"/>
      <c r="D87" s="8">
        <v>22</v>
      </c>
      <c r="E87" s="34">
        <f t="shared" si="5"/>
        <v>154</v>
      </c>
      <c r="F87" s="6" t="s">
        <v>37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438</v>
      </c>
      <c r="O87" s="138"/>
      <c r="P87" s="70"/>
    </row>
    <row r="88" spans="1:16" ht="18.75" customHeight="1">
      <c r="A88" s="11">
        <v>38</v>
      </c>
      <c r="B88" s="3" t="s">
        <v>532</v>
      </c>
      <c r="C88" s="3"/>
      <c r="D88" s="8">
        <v>22</v>
      </c>
      <c r="E88" s="34">
        <f t="shared" si="5"/>
        <v>154</v>
      </c>
      <c r="F88" s="6" t="s">
        <v>37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438</v>
      </c>
      <c r="O88" s="138"/>
      <c r="P88" s="68"/>
    </row>
    <row r="89" spans="1:16" ht="18.75" customHeight="1">
      <c r="A89" s="11">
        <v>48</v>
      </c>
      <c r="B89" s="3" t="s">
        <v>533</v>
      </c>
      <c r="C89" s="62" t="s">
        <v>466</v>
      </c>
      <c r="D89" s="1">
        <v>22</v>
      </c>
      <c r="E89" s="34">
        <f t="shared" si="5"/>
        <v>154</v>
      </c>
      <c r="F89" s="6" t="s">
        <v>37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438</v>
      </c>
      <c r="O89" s="138"/>
      <c r="P89" s="68"/>
    </row>
    <row r="90" spans="1:16">
      <c r="A90" s="11">
        <v>57</v>
      </c>
      <c r="B90" s="9" t="s">
        <v>534</v>
      </c>
      <c r="C90" s="88"/>
      <c r="D90" s="15">
        <v>22</v>
      </c>
      <c r="E90" s="34">
        <f t="shared" si="5"/>
        <v>154</v>
      </c>
      <c r="F90" s="6" t="s">
        <v>37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438</v>
      </c>
      <c r="O90" s="138"/>
      <c r="P90" s="68"/>
    </row>
    <row r="91" spans="1:16" ht="18.75" customHeight="1">
      <c r="A91" s="11">
        <v>74</v>
      </c>
      <c r="B91" s="9" t="s">
        <v>535</v>
      </c>
      <c r="C91" s="9"/>
      <c r="D91" s="8">
        <v>22</v>
      </c>
      <c r="E91" s="34">
        <f t="shared" si="5"/>
        <v>154</v>
      </c>
      <c r="F91" s="5" t="s">
        <v>37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438</v>
      </c>
      <c r="O91" s="138"/>
      <c r="P91" s="70"/>
    </row>
    <row r="92" spans="1:16" ht="18.75" customHeight="1">
      <c r="A92" s="11">
        <v>83</v>
      </c>
      <c r="B92" s="23" t="s">
        <v>536</v>
      </c>
      <c r="C92" s="23"/>
      <c r="D92" s="8">
        <v>22</v>
      </c>
      <c r="E92" s="34">
        <f t="shared" si="5"/>
        <v>154</v>
      </c>
      <c r="F92" s="6" t="s">
        <v>42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445</v>
      </c>
      <c r="O92" s="138"/>
      <c r="P92" s="68"/>
    </row>
    <row r="93" spans="1:16" ht="18.75" customHeight="1">
      <c r="A93" s="11">
        <v>86</v>
      </c>
      <c r="B93" s="9" t="s">
        <v>537</v>
      </c>
      <c r="C93" s="88" t="s">
        <v>447</v>
      </c>
      <c r="D93" s="1">
        <v>22</v>
      </c>
      <c r="E93" s="34">
        <f t="shared" si="5"/>
        <v>154</v>
      </c>
      <c r="F93" s="5" t="s">
        <v>37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438</v>
      </c>
      <c r="O93" s="138"/>
      <c r="P93" s="70"/>
    </row>
    <row r="94" spans="1:16" ht="18.75" customHeight="1">
      <c r="A94" s="11">
        <v>95</v>
      </c>
      <c r="B94" s="118" t="s">
        <v>538</v>
      </c>
      <c r="C94" s="9"/>
      <c r="D94" s="1">
        <v>22</v>
      </c>
      <c r="E94" s="34">
        <f t="shared" si="5"/>
        <v>154</v>
      </c>
      <c r="F94" s="6" t="s">
        <v>100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448</v>
      </c>
      <c r="O94" s="138"/>
      <c r="P94" s="70"/>
    </row>
    <row r="95" spans="1:16" ht="18.75" customHeight="1">
      <c r="A95" s="11">
        <v>106</v>
      </c>
      <c r="B95" s="17" t="s">
        <v>539</v>
      </c>
      <c r="C95" s="17"/>
      <c r="D95" s="67">
        <v>22</v>
      </c>
      <c r="E95" s="34">
        <f t="shared" si="5"/>
        <v>154</v>
      </c>
      <c r="F95" s="6" t="s">
        <v>37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438</v>
      </c>
      <c r="O95" s="138"/>
      <c r="P95" s="70"/>
    </row>
    <row r="96" spans="1:16" ht="18.75" customHeight="1">
      <c r="A96" s="11">
        <v>121</v>
      </c>
      <c r="B96" s="3" t="s">
        <v>540</v>
      </c>
      <c r="C96" s="28" t="s">
        <v>442</v>
      </c>
      <c r="D96" s="1">
        <v>22</v>
      </c>
      <c r="E96" s="34">
        <f t="shared" si="5"/>
        <v>154</v>
      </c>
      <c r="F96" s="5" t="s">
        <v>67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494</v>
      </c>
      <c r="O96" s="138"/>
      <c r="P96" s="70"/>
    </row>
    <row r="97" spans="1:16">
      <c r="A97" s="11">
        <v>130</v>
      </c>
      <c r="B97" s="9" t="s">
        <v>541</v>
      </c>
      <c r="C97" s="9"/>
      <c r="D97" s="1">
        <v>22</v>
      </c>
      <c r="E97" s="34">
        <f t="shared" si="5"/>
        <v>154</v>
      </c>
      <c r="F97" s="5" t="s">
        <v>37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438</v>
      </c>
      <c r="O97" s="138"/>
      <c r="P97" s="70"/>
    </row>
    <row r="98" spans="1:16" ht="18.75" customHeight="1">
      <c r="A98" s="11">
        <v>135</v>
      </c>
      <c r="B98" s="118" t="s">
        <v>542</v>
      </c>
      <c r="C98" s="9"/>
      <c r="D98" s="1">
        <v>22</v>
      </c>
      <c r="E98" s="34">
        <f t="shared" si="5"/>
        <v>154</v>
      </c>
      <c r="F98" s="5" t="s">
        <v>100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448</v>
      </c>
      <c r="O98" s="138"/>
      <c r="P98" s="68"/>
    </row>
    <row r="99" spans="1:16" ht="18.75" customHeight="1">
      <c r="A99" s="11">
        <v>22</v>
      </c>
      <c r="B99" s="3" t="s">
        <v>543</v>
      </c>
      <c r="C99" s="28"/>
      <c r="D99" s="1">
        <v>20</v>
      </c>
      <c r="E99" s="34">
        <f t="shared" si="5"/>
        <v>140</v>
      </c>
      <c r="F99" s="6" t="s">
        <v>37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438</v>
      </c>
      <c r="O99" s="138"/>
      <c r="P99" s="68"/>
    </row>
    <row r="100" spans="1:16" ht="18.75" customHeight="1">
      <c r="A100" s="11">
        <v>32</v>
      </c>
      <c r="B100" s="17" t="s">
        <v>544</v>
      </c>
      <c r="C100" s="61" t="s">
        <v>466</v>
      </c>
      <c r="D100" s="1">
        <v>20</v>
      </c>
      <c r="E100" s="34">
        <f t="shared" si="5"/>
        <v>140</v>
      </c>
      <c r="F100" s="5" t="s">
        <v>37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438</v>
      </c>
      <c r="O100" s="138"/>
      <c r="P100" s="68"/>
    </row>
    <row r="101" spans="1:16">
      <c r="A101" s="11">
        <v>34</v>
      </c>
      <c r="B101" s="9" t="s">
        <v>545</v>
      </c>
      <c r="C101" s="9"/>
      <c r="D101" s="1">
        <v>20</v>
      </c>
      <c r="E101" s="34">
        <f t="shared" ref="E101:E132" si="7">D101*7</f>
        <v>140</v>
      </c>
      <c r="F101" s="5" t="s">
        <v>37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438</v>
      </c>
      <c r="O101" s="138"/>
      <c r="P101" s="68"/>
    </row>
    <row r="102" spans="1:16" ht="18.600000000000001" customHeight="1">
      <c r="A102" s="11">
        <v>40</v>
      </c>
      <c r="B102" s="119" t="s">
        <v>546</v>
      </c>
      <c r="C102" s="3"/>
      <c r="D102" s="8">
        <v>20</v>
      </c>
      <c r="E102" s="34">
        <f t="shared" si="7"/>
        <v>140</v>
      </c>
      <c r="F102" s="6" t="s">
        <v>61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448</v>
      </c>
      <c r="O102" s="138"/>
      <c r="P102" s="70"/>
    </row>
    <row r="103" spans="1:16" ht="18.75" customHeight="1">
      <c r="A103" s="11">
        <v>69</v>
      </c>
      <c r="B103" s="118" t="s">
        <v>547</v>
      </c>
      <c r="C103" s="89"/>
      <c r="D103" s="35">
        <v>20</v>
      </c>
      <c r="E103" s="34">
        <f t="shared" si="7"/>
        <v>140</v>
      </c>
      <c r="F103" s="5" t="s">
        <v>129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448</v>
      </c>
      <c r="O103" s="138"/>
      <c r="P103" s="68"/>
    </row>
    <row r="104" spans="1:16" ht="18.75" customHeight="1">
      <c r="A104" s="11">
        <v>94</v>
      </c>
      <c r="B104" s="118" t="s">
        <v>548</v>
      </c>
      <c r="C104" s="9"/>
      <c r="D104" s="1">
        <v>20</v>
      </c>
      <c r="E104" s="34">
        <f t="shared" si="7"/>
        <v>140</v>
      </c>
      <c r="F104" s="6" t="s">
        <v>100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448</v>
      </c>
      <c r="O104" s="138"/>
      <c r="P104" s="68"/>
    </row>
    <row r="105" spans="1:16" ht="18.75" customHeight="1">
      <c r="A105" s="11">
        <v>104</v>
      </c>
      <c r="B105" s="9" t="s">
        <v>549</v>
      </c>
      <c r="C105" s="9"/>
      <c r="D105" s="1">
        <v>20</v>
      </c>
      <c r="E105" s="34">
        <f t="shared" si="7"/>
        <v>140</v>
      </c>
      <c r="F105" s="6" t="s">
        <v>37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438</v>
      </c>
      <c r="O105" s="138"/>
      <c r="P105" s="70"/>
    </row>
    <row r="106" spans="1:16" ht="18.75" customHeight="1">
      <c r="A106" s="11">
        <v>144</v>
      </c>
      <c r="B106" s="9" t="s">
        <v>550</v>
      </c>
      <c r="C106" s="9"/>
      <c r="D106" s="1">
        <v>20</v>
      </c>
      <c r="E106" s="34">
        <f t="shared" si="7"/>
        <v>140</v>
      </c>
      <c r="F106" s="5" t="s">
        <v>42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445</v>
      </c>
      <c r="O106" s="138"/>
      <c r="P106" s="70"/>
    </row>
    <row r="107" spans="1:16">
      <c r="A107" s="11">
        <v>125</v>
      </c>
      <c r="B107" s="9" t="s">
        <v>551</v>
      </c>
      <c r="C107" s="9"/>
      <c r="D107" s="1">
        <v>19</v>
      </c>
      <c r="E107" s="34">
        <f t="shared" si="7"/>
        <v>133</v>
      </c>
      <c r="F107" s="5" t="s">
        <v>42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445</v>
      </c>
      <c r="O107" s="138"/>
      <c r="P107" s="70"/>
    </row>
    <row r="108" spans="1:16">
      <c r="A108" s="11">
        <v>4</v>
      </c>
      <c r="B108" s="23" t="s">
        <v>552</v>
      </c>
      <c r="C108" s="23"/>
      <c r="D108" s="8">
        <v>18</v>
      </c>
      <c r="E108" s="34">
        <f t="shared" si="7"/>
        <v>126</v>
      </c>
      <c r="F108" s="6" t="s">
        <v>37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438</v>
      </c>
      <c r="O108" s="138"/>
      <c r="P108" s="68"/>
    </row>
    <row r="109" spans="1:16">
      <c r="A109" s="11">
        <v>26</v>
      </c>
      <c r="B109" s="118" t="s">
        <v>553</v>
      </c>
      <c r="C109" s="9"/>
      <c r="D109" s="1">
        <v>18</v>
      </c>
      <c r="E109" s="34">
        <f t="shared" si="7"/>
        <v>126</v>
      </c>
      <c r="F109" s="5" t="s">
        <v>100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448</v>
      </c>
      <c r="O109" s="138"/>
      <c r="P109" s="70"/>
    </row>
    <row r="110" spans="1:16">
      <c r="A110" s="11">
        <v>36</v>
      </c>
      <c r="B110" s="9" t="s">
        <v>554</v>
      </c>
      <c r="C110" s="61" t="s">
        <v>466</v>
      </c>
      <c r="D110" s="1">
        <v>18</v>
      </c>
      <c r="E110" s="34">
        <f t="shared" si="7"/>
        <v>126</v>
      </c>
      <c r="F110" s="5" t="s">
        <v>42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445</v>
      </c>
      <c r="O110" s="138"/>
      <c r="P110" s="70"/>
    </row>
    <row r="111" spans="1:16" ht="18.75" customHeight="1">
      <c r="A111" s="11">
        <v>88</v>
      </c>
      <c r="B111" s="119" t="s">
        <v>555</v>
      </c>
      <c r="C111" s="3"/>
      <c r="D111" s="1">
        <v>18</v>
      </c>
      <c r="E111" s="34">
        <f t="shared" si="7"/>
        <v>126</v>
      </c>
      <c r="F111" s="5" t="s">
        <v>61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448</v>
      </c>
      <c r="O111" s="138"/>
      <c r="P111" s="70"/>
    </row>
    <row r="112" spans="1:16" ht="18.75" customHeight="1">
      <c r="A112" s="11">
        <v>102</v>
      </c>
      <c r="B112" s="9" t="s">
        <v>556</v>
      </c>
      <c r="C112" s="88" t="s">
        <v>442</v>
      </c>
      <c r="D112" s="8">
        <v>18</v>
      </c>
      <c r="E112" s="34">
        <f t="shared" si="7"/>
        <v>126</v>
      </c>
      <c r="F112" s="6" t="s">
        <v>37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438</v>
      </c>
      <c r="O112" s="138"/>
      <c r="P112" s="70"/>
    </row>
    <row r="113" spans="1:16" ht="18.75" customHeight="1">
      <c r="A113" s="11">
        <v>107</v>
      </c>
      <c r="B113" s="23" t="s">
        <v>557</v>
      </c>
      <c r="C113" s="23"/>
      <c r="D113" s="8">
        <v>18</v>
      </c>
      <c r="E113" s="34">
        <f t="shared" si="7"/>
        <v>126</v>
      </c>
      <c r="F113" s="5" t="s">
        <v>37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438</v>
      </c>
      <c r="O113" s="138"/>
      <c r="P113" s="70"/>
    </row>
    <row r="114" spans="1:16" ht="18.75" customHeight="1">
      <c r="A114" s="11">
        <v>122</v>
      </c>
      <c r="B114" s="9" t="s">
        <v>558</v>
      </c>
      <c r="C114" s="9"/>
      <c r="D114" s="15">
        <v>18</v>
      </c>
      <c r="E114" s="34">
        <f t="shared" si="7"/>
        <v>126</v>
      </c>
      <c r="F114" s="6" t="s">
        <v>67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494</v>
      </c>
      <c r="O114" s="138"/>
      <c r="P114" s="68"/>
    </row>
    <row r="115" spans="1:16" ht="18.75" customHeight="1">
      <c r="A115" s="11">
        <v>124</v>
      </c>
      <c r="B115" s="118" t="s">
        <v>559</v>
      </c>
      <c r="C115" s="9"/>
      <c r="D115" s="1">
        <v>18</v>
      </c>
      <c r="E115" s="34">
        <f t="shared" si="7"/>
        <v>126</v>
      </c>
      <c r="F115" s="5" t="s">
        <v>39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448</v>
      </c>
      <c r="O115" s="138"/>
      <c r="P115" s="85"/>
    </row>
    <row r="116" spans="1:16" ht="18.75" customHeight="1">
      <c r="A116" s="11">
        <v>143</v>
      </c>
      <c r="B116" s="9" t="s">
        <v>560</v>
      </c>
      <c r="C116" s="9"/>
      <c r="D116" s="1">
        <v>18</v>
      </c>
      <c r="E116" s="34">
        <f t="shared" si="7"/>
        <v>126</v>
      </c>
      <c r="F116" s="5" t="s">
        <v>67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494</v>
      </c>
      <c r="O116" s="138"/>
      <c r="P116" s="70"/>
    </row>
    <row r="117" spans="1:16" ht="18.75" customHeight="1">
      <c r="A117" s="11">
        <v>14</v>
      </c>
      <c r="B117" s="9" t="s">
        <v>561</v>
      </c>
      <c r="C117" s="9"/>
      <c r="D117" s="15">
        <v>16</v>
      </c>
      <c r="E117" s="34">
        <f t="shared" si="7"/>
        <v>112</v>
      </c>
      <c r="F117" s="5" t="s">
        <v>42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445</v>
      </c>
      <c r="O117" s="138"/>
      <c r="P117" s="68"/>
    </row>
    <row r="118" spans="1:16" ht="18.75" customHeight="1">
      <c r="A118" s="11">
        <v>79</v>
      </c>
      <c r="B118" s="23" t="s">
        <v>562</v>
      </c>
      <c r="C118" s="23"/>
      <c r="D118" s="8">
        <v>16</v>
      </c>
      <c r="E118" s="34">
        <f t="shared" si="7"/>
        <v>112</v>
      </c>
      <c r="F118" s="5" t="s">
        <v>37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438</v>
      </c>
      <c r="O118" s="138"/>
      <c r="P118" s="68"/>
    </row>
    <row r="119" spans="1:16" ht="18.75" customHeight="1">
      <c r="A119" s="11">
        <v>100</v>
      </c>
      <c r="B119" s="119" t="s">
        <v>563</v>
      </c>
      <c r="C119" s="3"/>
      <c r="D119" s="1">
        <v>16</v>
      </c>
      <c r="E119" s="34">
        <f t="shared" si="7"/>
        <v>112</v>
      </c>
      <c r="F119" s="6" t="s">
        <v>39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448</v>
      </c>
      <c r="O119" s="138"/>
      <c r="P119" s="68"/>
    </row>
    <row r="120" spans="1:16" ht="18.75" customHeight="1">
      <c r="A120" s="11">
        <v>103</v>
      </c>
      <c r="B120" s="117" t="s">
        <v>564</v>
      </c>
      <c r="C120" s="17"/>
      <c r="D120" s="12">
        <v>16</v>
      </c>
      <c r="E120" s="34">
        <f t="shared" si="7"/>
        <v>112</v>
      </c>
      <c r="F120" s="5" t="s">
        <v>461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448</v>
      </c>
      <c r="O120" s="138"/>
      <c r="P120" s="68"/>
    </row>
    <row r="121" spans="1:16" ht="18.75" customHeight="1">
      <c r="A121" s="11">
        <v>109</v>
      </c>
      <c r="B121" s="37" t="s">
        <v>565</v>
      </c>
      <c r="C121" s="37"/>
      <c r="D121" s="67">
        <v>16</v>
      </c>
      <c r="E121" s="34">
        <f t="shared" si="7"/>
        <v>112</v>
      </c>
      <c r="F121" s="5" t="s">
        <v>37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438</v>
      </c>
      <c r="O121" s="138"/>
      <c r="P121" s="68"/>
    </row>
    <row r="122" spans="1:16">
      <c r="A122" s="11">
        <v>138</v>
      </c>
      <c r="B122" s="118" t="s">
        <v>566</v>
      </c>
      <c r="C122" s="9"/>
      <c r="D122" s="1">
        <v>16</v>
      </c>
      <c r="E122" s="34">
        <f t="shared" si="7"/>
        <v>112</v>
      </c>
      <c r="F122" s="5" t="s">
        <v>100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448</v>
      </c>
      <c r="O122" s="138"/>
      <c r="P122" s="85"/>
    </row>
    <row r="123" spans="1:16">
      <c r="A123" s="11">
        <v>136</v>
      </c>
      <c r="B123" s="118" t="s">
        <v>567</v>
      </c>
      <c r="C123" s="9"/>
      <c r="D123" s="1">
        <v>15</v>
      </c>
      <c r="E123" s="34">
        <f t="shared" si="7"/>
        <v>105</v>
      </c>
      <c r="F123" s="5" t="s">
        <v>61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448</v>
      </c>
      <c r="O123" s="138"/>
      <c r="P123" s="85"/>
    </row>
    <row r="124" spans="1:16">
      <c r="A124" s="11">
        <v>67</v>
      </c>
      <c r="B124" s="17" t="s">
        <v>568</v>
      </c>
      <c r="C124" s="17"/>
      <c r="D124" s="12">
        <v>14</v>
      </c>
      <c r="E124" s="34">
        <f t="shared" si="7"/>
        <v>98</v>
      </c>
      <c r="F124" s="5" t="s">
        <v>42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445</v>
      </c>
      <c r="O124" s="138"/>
      <c r="P124" s="70"/>
    </row>
    <row r="125" spans="1:16" ht="18.75" customHeight="1">
      <c r="A125" s="11">
        <v>101</v>
      </c>
      <c r="B125" s="17" t="s">
        <v>569</v>
      </c>
      <c r="C125" s="17"/>
      <c r="D125" s="67">
        <v>14</v>
      </c>
      <c r="E125" s="34">
        <f t="shared" si="7"/>
        <v>98</v>
      </c>
      <c r="F125" s="6" t="s">
        <v>67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494</v>
      </c>
      <c r="O125" s="138"/>
      <c r="P125" s="121"/>
    </row>
    <row r="126" spans="1:16" ht="18.75" customHeight="1">
      <c r="A126" s="11">
        <v>132</v>
      </c>
      <c r="B126" s="117" t="s">
        <v>570</v>
      </c>
      <c r="C126" s="17"/>
      <c r="D126" s="12">
        <v>14</v>
      </c>
      <c r="E126" s="34">
        <f t="shared" si="7"/>
        <v>98</v>
      </c>
      <c r="F126" s="72" t="s">
        <v>100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448</v>
      </c>
      <c r="O126" s="138"/>
      <c r="P126" s="68"/>
    </row>
    <row r="127" spans="1:16">
      <c r="A127" s="11">
        <v>18</v>
      </c>
      <c r="B127" s="17" t="s">
        <v>571</v>
      </c>
      <c r="C127" s="81" t="s">
        <v>442</v>
      </c>
      <c r="D127" s="12">
        <v>13</v>
      </c>
      <c r="E127" s="34">
        <f t="shared" si="7"/>
        <v>91</v>
      </c>
      <c r="F127" s="5" t="s">
        <v>45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443</v>
      </c>
      <c r="O127" s="138"/>
      <c r="P127" s="70"/>
    </row>
    <row r="128" spans="1:16">
      <c r="A128" s="11">
        <v>9</v>
      </c>
      <c r="B128" s="17" t="s">
        <v>572</v>
      </c>
      <c r="C128" s="17"/>
      <c r="D128" s="12">
        <v>12</v>
      </c>
      <c r="E128" s="34">
        <f t="shared" si="7"/>
        <v>84</v>
      </c>
      <c r="F128" s="5" t="s">
        <v>42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445</v>
      </c>
      <c r="O128" s="138"/>
      <c r="P128" s="68"/>
    </row>
    <row r="129" spans="1:21">
      <c r="A129" s="11">
        <v>62</v>
      </c>
      <c r="B129" s="17" t="s">
        <v>573</v>
      </c>
      <c r="C129" s="17"/>
      <c r="D129" s="67">
        <v>12</v>
      </c>
      <c r="E129" s="34">
        <f t="shared" si="7"/>
        <v>84</v>
      </c>
      <c r="F129" s="5" t="s">
        <v>42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445</v>
      </c>
      <c r="O129" s="138"/>
      <c r="P129" s="68"/>
    </row>
    <row r="130" spans="1:21" ht="18.75" customHeight="1">
      <c r="A130" s="11">
        <v>108</v>
      </c>
      <c r="B130" s="117" t="s">
        <v>574</v>
      </c>
      <c r="C130" s="37"/>
      <c r="D130" s="67">
        <v>12</v>
      </c>
      <c r="E130" s="34">
        <f t="shared" si="7"/>
        <v>84</v>
      </c>
      <c r="F130" s="5" t="s">
        <v>100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448</v>
      </c>
      <c r="O130" s="138"/>
      <c r="P130" s="70"/>
    </row>
    <row r="131" spans="1:21" ht="18.75" customHeight="1">
      <c r="A131" s="11">
        <v>129</v>
      </c>
      <c r="B131" s="17" t="s">
        <v>575</v>
      </c>
      <c r="C131" s="17"/>
      <c r="D131" s="12">
        <v>12</v>
      </c>
      <c r="E131" s="34">
        <f t="shared" si="7"/>
        <v>84</v>
      </c>
      <c r="F131" s="5" t="s">
        <v>42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445</v>
      </c>
      <c r="O131" s="138"/>
      <c r="P131" s="68"/>
    </row>
    <row r="132" spans="1:21">
      <c r="A132" s="11">
        <v>1</v>
      </c>
      <c r="B132" s="128" t="s">
        <v>576</v>
      </c>
      <c r="C132" s="81" t="s">
        <v>442</v>
      </c>
      <c r="D132" s="12">
        <v>10</v>
      </c>
      <c r="E132" s="34">
        <f t="shared" si="7"/>
        <v>70</v>
      </c>
      <c r="F132" s="5" t="s">
        <v>37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438</v>
      </c>
      <c r="O132" s="138"/>
      <c r="P132" s="68"/>
    </row>
    <row r="133" spans="1:21">
      <c r="A133" s="11">
        <v>29</v>
      </c>
      <c r="B133" s="17" t="s">
        <v>577</v>
      </c>
      <c r="C133" s="81" t="s">
        <v>447</v>
      </c>
      <c r="D133" s="84">
        <v>10</v>
      </c>
      <c r="E133" s="34">
        <f t="shared" ref="E133:E143" si="9">D133*7</f>
        <v>70</v>
      </c>
      <c r="F133" s="6" t="s">
        <v>67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494</v>
      </c>
      <c r="O133" s="138"/>
      <c r="P133" s="70"/>
    </row>
    <row r="134" spans="1:21">
      <c r="A134" s="11">
        <v>50</v>
      </c>
      <c r="B134" s="17" t="s">
        <v>578</v>
      </c>
      <c r="C134" s="132" t="s">
        <v>447</v>
      </c>
      <c r="D134" s="84">
        <v>10</v>
      </c>
      <c r="E134" s="34">
        <f t="shared" si="9"/>
        <v>70</v>
      </c>
      <c r="F134" s="65" t="s">
        <v>67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494</v>
      </c>
      <c r="O134" s="138"/>
      <c r="P134" s="68"/>
    </row>
    <row r="135" spans="1:21">
      <c r="A135" s="11">
        <v>56</v>
      </c>
      <c r="B135" s="37" t="s">
        <v>579</v>
      </c>
      <c r="C135" s="110" t="s">
        <v>447</v>
      </c>
      <c r="D135" s="67">
        <v>10</v>
      </c>
      <c r="E135" s="34">
        <f t="shared" si="9"/>
        <v>70</v>
      </c>
      <c r="F135" s="6" t="s">
        <v>45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443</v>
      </c>
      <c r="O135" s="138"/>
      <c r="P135" s="68"/>
    </row>
    <row r="136" spans="1:21">
      <c r="A136" s="11">
        <v>65</v>
      </c>
      <c r="B136" s="117" t="s">
        <v>580</v>
      </c>
      <c r="C136" s="37"/>
      <c r="D136" s="106">
        <v>10</v>
      </c>
      <c r="E136" s="34">
        <f t="shared" si="9"/>
        <v>70</v>
      </c>
      <c r="F136" s="6" t="s">
        <v>222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448</v>
      </c>
      <c r="O136" s="138"/>
      <c r="P136" s="68"/>
    </row>
    <row r="137" spans="1:21">
      <c r="A137" s="11">
        <v>116</v>
      </c>
      <c r="B137" s="118" t="s">
        <v>581</v>
      </c>
      <c r="C137" s="17"/>
      <c r="D137" s="84">
        <v>10</v>
      </c>
      <c r="E137" s="34">
        <f t="shared" si="9"/>
        <v>70</v>
      </c>
      <c r="F137" s="6" t="s">
        <v>100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448</v>
      </c>
      <c r="O137" s="138"/>
      <c r="P137" s="68"/>
    </row>
    <row r="138" spans="1:21">
      <c r="A138" s="11">
        <v>128</v>
      </c>
      <c r="B138" s="117" t="s">
        <v>582</v>
      </c>
      <c r="C138" s="81"/>
      <c r="D138" s="84">
        <v>10</v>
      </c>
      <c r="E138" s="34">
        <f t="shared" si="9"/>
        <v>70</v>
      </c>
      <c r="F138" s="5" t="s">
        <v>583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448</v>
      </c>
      <c r="O138" s="138"/>
      <c r="P138" s="68"/>
    </row>
    <row r="139" spans="1:21">
      <c r="A139" s="11">
        <v>145</v>
      </c>
      <c r="B139" s="118" t="s">
        <v>584</v>
      </c>
      <c r="C139" s="9"/>
      <c r="D139" s="1">
        <v>10</v>
      </c>
      <c r="E139" s="34">
        <f t="shared" si="9"/>
        <v>70</v>
      </c>
      <c r="F139" s="5" t="s">
        <v>222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448</v>
      </c>
      <c r="O139" s="138"/>
      <c r="P139" s="68"/>
    </row>
    <row r="140" spans="1:21" ht="21">
      <c r="A140" s="11">
        <v>41</v>
      </c>
      <c r="B140" s="9" t="s">
        <v>585</v>
      </c>
      <c r="C140" s="9"/>
      <c r="D140" s="1">
        <v>8</v>
      </c>
      <c r="E140" s="34">
        <f t="shared" si="9"/>
        <v>56</v>
      </c>
      <c r="F140" s="5" t="s">
        <v>45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443</v>
      </c>
      <c r="O140" s="138"/>
      <c r="P140" s="68"/>
      <c r="R140" s="912"/>
      <c r="S140" s="912"/>
      <c r="T140" s="912"/>
      <c r="U140" s="912"/>
    </row>
    <row r="141" spans="1:21" ht="18.600000000000001" customHeight="1">
      <c r="A141" s="11">
        <v>63</v>
      </c>
      <c r="B141" s="119" t="s">
        <v>586</v>
      </c>
      <c r="C141" s="92"/>
      <c r="D141" s="8">
        <v>8</v>
      </c>
      <c r="E141" s="34">
        <f t="shared" si="9"/>
        <v>56</v>
      </c>
      <c r="F141" s="6" t="s">
        <v>251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448</v>
      </c>
      <c r="O141" s="138"/>
      <c r="P141" s="68"/>
    </row>
    <row r="142" spans="1:21" ht="18.600000000000001" customHeight="1">
      <c r="A142" s="11">
        <v>64</v>
      </c>
      <c r="B142" s="3" t="s">
        <v>587</v>
      </c>
      <c r="C142" s="28" t="s">
        <v>447</v>
      </c>
      <c r="D142" s="1">
        <v>8</v>
      </c>
      <c r="E142" s="34">
        <f t="shared" si="9"/>
        <v>56</v>
      </c>
      <c r="F142" s="6" t="s">
        <v>42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445</v>
      </c>
      <c r="O142" s="138"/>
      <c r="P142" s="68"/>
      <c r="R142" s="907"/>
      <c r="S142" s="907"/>
    </row>
    <row r="143" spans="1:21">
      <c r="A143" s="11">
        <v>78</v>
      </c>
      <c r="B143" s="118" t="s">
        <v>588</v>
      </c>
      <c r="C143" s="88" t="s">
        <v>442</v>
      </c>
      <c r="D143" s="1">
        <v>8</v>
      </c>
      <c r="E143" s="34">
        <f t="shared" si="9"/>
        <v>56</v>
      </c>
      <c r="F143" s="5" t="s">
        <v>100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448</v>
      </c>
      <c r="O143" s="138"/>
      <c r="P143" s="68"/>
      <c r="R143" s="907"/>
      <c r="S143" s="907"/>
    </row>
    <row r="144" spans="1:21">
      <c r="A144" s="11">
        <v>98</v>
      </c>
      <c r="B144" s="118" t="s">
        <v>589</v>
      </c>
      <c r="C144" s="23"/>
      <c r="D144" s="8">
        <v>10</v>
      </c>
      <c r="E144" s="34">
        <v>56</v>
      </c>
      <c r="F144" s="5" t="s">
        <v>100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448</v>
      </c>
      <c r="O144" s="138"/>
      <c r="P144" s="68"/>
      <c r="R144" s="907"/>
      <c r="S144" s="907"/>
    </row>
    <row r="145" spans="1:24" ht="18.75" customHeight="1">
      <c r="A145" s="11">
        <v>28</v>
      </c>
      <c r="B145" s="3" t="s">
        <v>590</v>
      </c>
      <c r="C145" s="28"/>
      <c r="D145" s="1">
        <v>7</v>
      </c>
      <c r="E145" s="34">
        <f t="shared" ref="E145:E150" si="11">D145*7</f>
        <v>49</v>
      </c>
      <c r="F145" s="6" t="s">
        <v>67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494</v>
      </c>
      <c r="O145" s="138"/>
      <c r="P145" s="68"/>
      <c r="R145" s="912"/>
      <c r="S145" s="912"/>
    </row>
    <row r="146" spans="1:24" ht="18.600000000000001" customHeight="1">
      <c r="A146" s="11">
        <v>2</v>
      </c>
      <c r="B146" s="116" t="s">
        <v>591</v>
      </c>
      <c r="C146" s="14"/>
      <c r="D146" s="1">
        <v>6</v>
      </c>
      <c r="E146" s="34">
        <f t="shared" si="11"/>
        <v>42</v>
      </c>
      <c r="F146" s="5" t="s">
        <v>251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448</v>
      </c>
      <c r="O146" s="139"/>
      <c r="P146" s="68"/>
    </row>
    <row r="147" spans="1:24">
      <c r="A147" s="11">
        <v>20</v>
      </c>
      <c r="B147" s="118" t="s">
        <v>592</v>
      </c>
      <c r="C147" s="93"/>
      <c r="D147" s="35">
        <v>6</v>
      </c>
      <c r="E147" s="34">
        <f t="shared" si="11"/>
        <v>42</v>
      </c>
      <c r="F147" s="5" t="s">
        <v>251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448</v>
      </c>
      <c r="O147" s="138"/>
      <c r="P147" s="68"/>
    </row>
    <row r="148" spans="1:24">
      <c r="A148" s="11">
        <v>51</v>
      </c>
      <c r="B148" s="9" t="s">
        <v>593</v>
      </c>
      <c r="C148" s="88" t="s">
        <v>442</v>
      </c>
      <c r="D148" s="1">
        <v>4</v>
      </c>
      <c r="E148" s="34">
        <f t="shared" si="11"/>
        <v>28</v>
      </c>
      <c r="F148" s="5" t="s">
        <v>45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443</v>
      </c>
      <c r="O148" s="138"/>
      <c r="P148" s="68"/>
    </row>
    <row r="149" spans="1:24">
      <c r="A149" s="11">
        <v>139</v>
      </c>
      <c r="B149" s="118" t="s">
        <v>594</v>
      </c>
      <c r="C149" s="9"/>
      <c r="D149" s="1">
        <v>2</v>
      </c>
      <c r="E149" s="34">
        <f t="shared" si="11"/>
        <v>14</v>
      </c>
      <c r="F149" s="5" t="s">
        <v>583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448</v>
      </c>
      <c r="O149" s="138"/>
      <c r="P149" s="68"/>
      <c r="Q149" s="913"/>
      <c r="R149" s="907"/>
    </row>
    <row r="150" spans="1:24">
      <c r="A150" s="11">
        <v>146</v>
      </c>
      <c r="B150" s="9" t="s">
        <v>595</v>
      </c>
      <c r="C150" s="9"/>
      <c r="D150" s="1">
        <v>1</v>
      </c>
      <c r="E150" s="34">
        <f t="shared" si="11"/>
        <v>7</v>
      </c>
      <c r="F150" s="5" t="s">
        <v>45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443</v>
      </c>
      <c r="O150" s="138"/>
      <c r="P150" s="68"/>
      <c r="Q150" s="115"/>
      <c r="R150" s="10"/>
    </row>
    <row r="151" spans="1:24" s="24" customFormat="1">
      <c r="A151" s="26"/>
      <c r="B151" s="26" t="s">
        <v>266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267</v>
      </c>
      <c r="B153" s="51" t="s">
        <v>268</v>
      </c>
      <c r="C153" s="51"/>
      <c r="D153" s="51" t="s">
        <v>269</v>
      </c>
      <c r="E153" s="24"/>
      <c r="F153" s="56" t="s">
        <v>270</v>
      </c>
      <c r="G153" s="56" t="s">
        <v>24</v>
      </c>
      <c r="H153" s="56" t="s">
        <v>27</v>
      </c>
      <c r="I153" s="56" t="s">
        <v>26</v>
      </c>
      <c r="J153" s="57" t="s">
        <v>29</v>
      </c>
      <c r="K153" s="57" t="s">
        <v>430</v>
      </c>
      <c r="L153" s="58" t="s">
        <v>596</v>
      </c>
      <c r="M153" s="58"/>
      <c r="N153" s="58"/>
      <c r="O153" s="58"/>
      <c r="P153" s="58"/>
      <c r="R153" s="82"/>
      <c r="X153" s="82"/>
    </row>
    <row r="154" spans="1:24" ht="21">
      <c r="A154" s="2" t="s">
        <v>24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27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29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26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597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274</v>
      </c>
    </row>
    <row r="159" spans="1:24">
      <c r="A159" s="2" t="s">
        <v>598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30</v>
      </c>
      <c r="B160" s="53">
        <f>SUM(B154:B159)</f>
        <v>23680.5</v>
      </c>
      <c r="C160" s="53"/>
      <c r="D160" s="54">
        <f>SUM(D154:D159)</f>
        <v>0.99997888602677254</v>
      </c>
      <c r="F160" s="105" t="s">
        <v>272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914" t="s">
        <v>599</v>
      </c>
      <c r="C164" s="914"/>
      <c r="F164" s="915" t="s">
        <v>600</v>
      </c>
      <c r="G164" s="915"/>
      <c r="H164" s="43"/>
      <c r="I164" s="43"/>
      <c r="J164" s="916" t="s">
        <v>601</v>
      </c>
      <c r="K164" s="916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435</v>
      </c>
      <c r="C166" t="s">
        <v>448</v>
      </c>
      <c r="F166" s="135" t="s">
        <v>435</v>
      </c>
      <c r="G166" t="s">
        <v>451</v>
      </c>
      <c r="H166" s="43"/>
      <c r="I166" s="43"/>
      <c r="J166" s="135" t="s">
        <v>435</v>
      </c>
      <c r="K166" t="s">
        <v>602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603</v>
      </c>
      <c r="C168" t="s">
        <v>604</v>
      </c>
      <c r="D168"/>
      <c r="E168" s="83"/>
      <c r="F168" s="135" t="s">
        <v>603</v>
      </c>
      <c r="G168" t="s">
        <v>604</v>
      </c>
      <c r="H168" s="43"/>
      <c r="J168" s="135" t="s">
        <v>603</v>
      </c>
      <c r="K168" t="s">
        <v>604</v>
      </c>
    </row>
    <row r="169" spans="1:26" s="10" customFormat="1">
      <c r="B169" s="136" t="s">
        <v>446</v>
      </c>
      <c r="C169" s="137">
        <v>280</v>
      </c>
      <c r="D169"/>
      <c r="E169" s="24"/>
      <c r="F169" s="136" t="s">
        <v>449</v>
      </c>
      <c r="G169" s="137">
        <v>280</v>
      </c>
      <c r="H169" s="43"/>
      <c r="I169" s="43"/>
      <c r="J169" s="136" t="s">
        <v>437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452</v>
      </c>
      <c r="C170" s="137">
        <v>266</v>
      </c>
      <c r="D170"/>
      <c r="E170" s="10"/>
      <c r="F170" s="136" t="s">
        <v>453</v>
      </c>
      <c r="G170" s="137">
        <v>265.5</v>
      </c>
      <c r="H170" s="43"/>
      <c r="J170" s="136" t="s">
        <v>440</v>
      </c>
      <c r="K170" s="137">
        <v>350</v>
      </c>
    </row>
    <row r="171" spans="1:26">
      <c r="A171" s="10"/>
      <c r="B171" s="136" t="s">
        <v>460</v>
      </c>
      <c r="C171" s="137">
        <v>238</v>
      </c>
      <c r="D171"/>
      <c r="E171" s="10"/>
      <c r="F171" s="136" t="s">
        <v>485</v>
      </c>
      <c r="G171" s="137">
        <v>196</v>
      </c>
      <c r="H171" s="43"/>
      <c r="J171" s="136" t="s">
        <v>439</v>
      </c>
      <c r="K171" s="137">
        <v>350</v>
      </c>
      <c r="S171" s="10"/>
      <c r="U171" s="2" t="s">
        <v>274</v>
      </c>
    </row>
    <row r="172" spans="1:26">
      <c r="A172" s="10"/>
      <c r="B172" s="136" t="s">
        <v>464</v>
      </c>
      <c r="C172" s="137">
        <v>224</v>
      </c>
      <c r="D172"/>
      <c r="E172" s="10"/>
      <c r="F172" s="136" t="s">
        <v>527</v>
      </c>
      <c r="G172" s="137">
        <v>154</v>
      </c>
      <c r="J172" s="136" t="s">
        <v>444</v>
      </c>
      <c r="K172" s="137">
        <v>294</v>
      </c>
      <c r="S172" s="10"/>
    </row>
    <row r="173" spans="1:26">
      <c r="A173" s="10"/>
      <c r="B173" s="136" t="s">
        <v>470</v>
      </c>
      <c r="C173" s="137">
        <v>224</v>
      </c>
      <c r="D173"/>
      <c r="E173" s="10"/>
      <c r="F173" s="136" t="s">
        <v>605</v>
      </c>
      <c r="G173" s="137">
        <v>895.5</v>
      </c>
      <c r="J173" s="136" t="s">
        <v>457</v>
      </c>
      <c r="K173" s="137">
        <v>252</v>
      </c>
      <c r="S173" s="10"/>
    </row>
    <row r="174" spans="1:26">
      <c r="A174" s="10"/>
      <c r="B174" s="136" t="s">
        <v>469</v>
      </c>
      <c r="C174" s="137">
        <v>224</v>
      </c>
      <c r="D174"/>
      <c r="E174" s="10"/>
      <c r="F174"/>
      <c r="G174"/>
      <c r="J174" s="136" t="s">
        <v>455</v>
      </c>
      <c r="K174" s="137">
        <v>252</v>
      </c>
    </row>
    <row r="175" spans="1:26" s="41" customFormat="1">
      <c r="A175" s="10"/>
      <c r="B175" s="136" t="s">
        <v>465</v>
      </c>
      <c r="C175" s="137">
        <v>224</v>
      </c>
      <c r="D175"/>
      <c r="E175" s="10"/>
      <c r="F175"/>
      <c r="G175"/>
      <c r="J175" s="136" t="s">
        <v>456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467</v>
      </c>
      <c r="C176" s="137">
        <v>224</v>
      </c>
      <c r="D176"/>
      <c r="E176" s="10"/>
      <c r="F176"/>
      <c r="G176"/>
      <c r="J176" s="136" t="s">
        <v>458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474</v>
      </c>
      <c r="C177" s="137">
        <v>210</v>
      </c>
      <c r="D177"/>
      <c r="F177"/>
      <c r="G177"/>
      <c r="J177" s="136" t="s">
        <v>462</v>
      </c>
      <c r="K177" s="137">
        <v>238</v>
      </c>
    </row>
    <row r="178" spans="2:11">
      <c r="B178" s="136" t="s">
        <v>475</v>
      </c>
      <c r="C178" s="137">
        <v>210</v>
      </c>
      <c r="D178"/>
      <c r="F178"/>
      <c r="G178"/>
      <c r="J178" s="136" t="s">
        <v>459</v>
      </c>
      <c r="K178" s="137">
        <v>238</v>
      </c>
    </row>
    <row r="179" spans="2:11">
      <c r="B179" s="136" t="s">
        <v>476</v>
      </c>
      <c r="C179" s="137">
        <v>210</v>
      </c>
      <c r="D179"/>
      <c r="F179"/>
      <c r="G179"/>
      <c r="J179" s="136" t="s">
        <v>463</v>
      </c>
      <c r="K179" s="137">
        <v>224</v>
      </c>
    </row>
    <row r="180" spans="2:11">
      <c r="B180" s="136" t="s">
        <v>489</v>
      </c>
      <c r="C180" s="137">
        <v>196</v>
      </c>
      <c r="D180"/>
      <c r="F180"/>
      <c r="G180"/>
      <c r="J180" s="136" t="s">
        <v>468</v>
      </c>
      <c r="K180" s="137">
        <v>224</v>
      </c>
    </row>
    <row r="181" spans="2:11">
      <c r="B181" s="136" t="s">
        <v>484</v>
      </c>
      <c r="C181" s="137">
        <v>196</v>
      </c>
      <c r="D181"/>
      <c r="F181"/>
      <c r="G181"/>
      <c r="J181" s="136" t="s">
        <v>478</v>
      </c>
      <c r="K181" s="137">
        <v>210</v>
      </c>
    </row>
    <row r="182" spans="2:11">
      <c r="B182" s="136" t="s">
        <v>492</v>
      </c>
      <c r="C182" s="137">
        <v>196</v>
      </c>
      <c r="D182"/>
      <c r="F182"/>
      <c r="G182"/>
      <c r="J182" s="136" t="s">
        <v>479</v>
      </c>
      <c r="K182" s="137">
        <v>210</v>
      </c>
    </row>
    <row r="183" spans="2:11">
      <c r="B183" s="136" t="s">
        <v>500</v>
      </c>
      <c r="C183" s="137">
        <v>182</v>
      </c>
      <c r="D183"/>
      <c r="F183"/>
      <c r="G183"/>
      <c r="J183" s="136" t="s">
        <v>472</v>
      </c>
      <c r="K183" s="137">
        <v>210</v>
      </c>
    </row>
    <row r="184" spans="2:11">
      <c r="B184" s="136" t="s">
        <v>506</v>
      </c>
      <c r="C184" s="137">
        <v>182</v>
      </c>
      <c r="D184"/>
      <c r="F184"/>
      <c r="G184"/>
      <c r="J184" s="136" t="s">
        <v>473</v>
      </c>
      <c r="K184" s="137">
        <v>210</v>
      </c>
    </row>
    <row r="185" spans="2:11">
      <c r="B185" s="136" t="s">
        <v>509</v>
      </c>
      <c r="C185" s="137">
        <v>175</v>
      </c>
      <c r="D185"/>
      <c r="F185"/>
      <c r="G185"/>
      <c r="J185" s="136" t="s">
        <v>480</v>
      </c>
      <c r="K185" s="137">
        <v>210</v>
      </c>
    </row>
    <row r="186" spans="2:11">
      <c r="B186" s="136" t="s">
        <v>508</v>
      </c>
      <c r="C186" s="137">
        <v>175</v>
      </c>
      <c r="F186"/>
      <c r="G186"/>
      <c r="J186" s="136" t="s">
        <v>477</v>
      </c>
      <c r="K186" s="137">
        <v>210</v>
      </c>
    </row>
    <row r="187" spans="2:11">
      <c r="B187" s="136" t="s">
        <v>523</v>
      </c>
      <c r="C187" s="137">
        <v>168</v>
      </c>
      <c r="F187"/>
      <c r="G187"/>
      <c r="J187" s="136" t="s">
        <v>471</v>
      </c>
      <c r="K187" s="137">
        <v>210</v>
      </c>
    </row>
    <row r="188" spans="2:11">
      <c r="B188" s="136" t="s">
        <v>515</v>
      </c>
      <c r="C188" s="137">
        <v>168</v>
      </c>
      <c r="F188"/>
      <c r="G188"/>
      <c r="J188" s="136" t="s">
        <v>482</v>
      </c>
      <c r="K188" s="137">
        <v>196</v>
      </c>
    </row>
    <row r="189" spans="2:11">
      <c r="B189" s="136" t="s">
        <v>517</v>
      </c>
      <c r="C189" s="137">
        <v>168</v>
      </c>
      <c r="F189"/>
      <c r="G189"/>
      <c r="J189" s="136" t="s">
        <v>483</v>
      </c>
      <c r="K189" s="137">
        <v>196</v>
      </c>
    </row>
    <row r="190" spans="2:11">
      <c r="B190" s="136" t="s">
        <v>516</v>
      </c>
      <c r="C190" s="137">
        <v>168</v>
      </c>
      <c r="F190"/>
      <c r="G190"/>
      <c r="J190" s="136" t="s">
        <v>487</v>
      </c>
      <c r="K190" s="137">
        <v>196</v>
      </c>
    </row>
    <row r="191" spans="2:11">
      <c r="B191" s="136" t="s">
        <v>525</v>
      </c>
      <c r="C191" s="137">
        <v>161</v>
      </c>
      <c r="F191"/>
      <c r="G191"/>
      <c r="J191" s="136" t="s">
        <v>490</v>
      </c>
      <c r="K191" s="137">
        <v>196</v>
      </c>
    </row>
    <row r="192" spans="2:11">
      <c r="B192" s="136" t="s">
        <v>538</v>
      </c>
      <c r="C192" s="137">
        <v>154</v>
      </c>
      <c r="F192"/>
      <c r="G192"/>
      <c r="J192" s="136" t="s">
        <v>481</v>
      </c>
      <c r="K192" s="137">
        <v>196</v>
      </c>
    </row>
    <row r="193" spans="2:11">
      <c r="B193" s="136" t="s">
        <v>542</v>
      </c>
      <c r="C193" s="137">
        <v>154</v>
      </c>
      <c r="F193"/>
      <c r="G193"/>
      <c r="J193" s="136" t="s">
        <v>488</v>
      </c>
      <c r="K193" s="137">
        <v>196</v>
      </c>
    </row>
    <row r="194" spans="2:11">
      <c r="B194" s="136" t="s">
        <v>546</v>
      </c>
      <c r="C194" s="137">
        <v>140</v>
      </c>
      <c r="F194"/>
      <c r="G194"/>
      <c r="J194" s="136" t="s">
        <v>491</v>
      </c>
      <c r="K194" s="137">
        <v>196</v>
      </c>
    </row>
    <row r="195" spans="2:11">
      <c r="B195" s="136" t="s">
        <v>547</v>
      </c>
      <c r="C195" s="137">
        <v>140</v>
      </c>
      <c r="F195"/>
      <c r="G195"/>
      <c r="J195" s="136" t="s">
        <v>486</v>
      </c>
      <c r="K195" s="137">
        <v>196</v>
      </c>
    </row>
    <row r="196" spans="2:11">
      <c r="B196" s="136" t="s">
        <v>548</v>
      </c>
      <c r="C196" s="137">
        <v>140</v>
      </c>
      <c r="F196"/>
      <c r="G196"/>
      <c r="J196" s="136" t="s">
        <v>505</v>
      </c>
      <c r="K196" s="137">
        <v>182</v>
      </c>
    </row>
    <row r="197" spans="2:11">
      <c r="B197" s="136" t="s">
        <v>555</v>
      </c>
      <c r="C197" s="137">
        <v>126</v>
      </c>
      <c r="F197"/>
      <c r="G197"/>
      <c r="J197" s="136" t="s">
        <v>493</v>
      </c>
      <c r="K197" s="137">
        <v>182</v>
      </c>
    </row>
    <row r="198" spans="2:11">
      <c r="B198" s="136" t="s">
        <v>553</v>
      </c>
      <c r="C198" s="137">
        <v>126</v>
      </c>
      <c r="F198"/>
      <c r="G198"/>
      <c r="J198" s="136" t="s">
        <v>499</v>
      </c>
      <c r="K198" s="137">
        <v>182</v>
      </c>
    </row>
    <row r="199" spans="2:11">
      <c r="B199" s="136" t="s">
        <v>559</v>
      </c>
      <c r="C199" s="137">
        <v>126</v>
      </c>
      <c r="F199"/>
      <c r="G199"/>
      <c r="J199" s="136" t="s">
        <v>501</v>
      </c>
      <c r="K199" s="137">
        <v>182</v>
      </c>
    </row>
    <row r="200" spans="2:11">
      <c r="B200" s="136" t="s">
        <v>566</v>
      </c>
      <c r="C200" s="137">
        <v>112</v>
      </c>
      <c r="F200"/>
      <c r="G200"/>
      <c r="J200" s="136" t="s">
        <v>498</v>
      </c>
      <c r="K200" s="137">
        <v>182</v>
      </c>
    </row>
    <row r="201" spans="2:11">
      <c r="B201" s="136" t="s">
        <v>563</v>
      </c>
      <c r="C201" s="137">
        <v>112</v>
      </c>
      <c r="F201"/>
      <c r="G201"/>
      <c r="J201" s="136" t="s">
        <v>496</v>
      </c>
      <c r="K201" s="137">
        <v>182</v>
      </c>
    </row>
    <row r="202" spans="2:11">
      <c r="B202" s="136" t="s">
        <v>564</v>
      </c>
      <c r="C202" s="137">
        <v>112</v>
      </c>
      <c r="F202"/>
      <c r="G202"/>
      <c r="J202" s="136" t="s">
        <v>504</v>
      </c>
      <c r="K202" s="137">
        <v>182</v>
      </c>
    </row>
    <row r="203" spans="2:11">
      <c r="B203" s="136" t="s">
        <v>567</v>
      </c>
      <c r="C203" s="137">
        <v>105</v>
      </c>
      <c r="F203"/>
      <c r="G203"/>
      <c r="J203" s="136" t="s">
        <v>503</v>
      </c>
      <c r="K203" s="137">
        <v>182</v>
      </c>
    </row>
    <row r="204" spans="2:11">
      <c r="B204" s="136" t="s">
        <v>570</v>
      </c>
      <c r="C204" s="137">
        <v>98</v>
      </c>
      <c r="F204"/>
      <c r="G204"/>
      <c r="J204" s="136" t="s">
        <v>502</v>
      </c>
      <c r="K204" s="137">
        <v>182</v>
      </c>
    </row>
    <row r="205" spans="2:11">
      <c r="B205" s="136" t="s">
        <v>574</v>
      </c>
      <c r="C205" s="137">
        <v>84</v>
      </c>
      <c r="F205"/>
      <c r="G205"/>
      <c r="J205" s="136" t="s">
        <v>495</v>
      </c>
      <c r="K205" s="137">
        <v>182</v>
      </c>
    </row>
    <row r="206" spans="2:11">
      <c r="B206" s="136" t="s">
        <v>582</v>
      </c>
      <c r="C206" s="137">
        <v>70</v>
      </c>
      <c r="F206"/>
      <c r="G206"/>
      <c r="J206" s="136" t="s">
        <v>497</v>
      </c>
      <c r="K206" s="137">
        <v>182</v>
      </c>
    </row>
    <row r="207" spans="2:11">
      <c r="B207" s="136" t="s">
        <v>580</v>
      </c>
      <c r="C207" s="137">
        <v>70</v>
      </c>
      <c r="F207"/>
      <c r="G207"/>
      <c r="J207" s="136" t="s">
        <v>507</v>
      </c>
      <c r="K207" s="137">
        <v>182</v>
      </c>
    </row>
    <row r="208" spans="2:11">
      <c r="B208" s="136" t="s">
        <v>584</v>
      </c>
      <c r="C208" s="137">
        <v>70</v>
      </c>
      <c r="F208"/>
      <c r="G208"/>
      <c r="J208" s="136" t="s">
        <v>510</v>
      </c>
      <c r="K208" s="137">
        <v>175</v>
      </c>
    </row>
    <row r="209" spans="2:11">
      <c r="B209" s="136" t="s">
        <v>581</v>
      </c>
      <c r="C209" s="137">
        <v>70</v>
      </c>
      <c r="F209"/>
      <c r="G209"/>
      <c r="J209" s="136" t="s">
        <v>524</v>
      </c>
      <c r="K209" s="137">
        <v>168</v>
      </c>
    </row>
    <row r="210" spans="2:11">
      <c r="B210" s="136" t="s">
        <v>586</v>
      </c>
      <c r="C210" s="137">
        <v>56</v>
      </c>
      <c r="F210"/>
      <c r="G210"/>
      <c r="J210" s="136" t="s">
        <v>512</v>
      </c>
      <c r="K210" s="137">
        <v>168</v>
      </c>
    </row>
    <row r="211" spans="2:11">
      <c r="B211" s="136" t="s">
        <v>589</v>
      </c>
      <c r="C211" s="137">
        <v>56</v>
      </c>
      <c r="F211"/>
      <c r="G211"/>
      <c r="J211" s="136" t="s">
        <v>511</v>
      </c>
      <c r="K211" s="137">
        <v>168</v>
      </c>
    </row>
    <row r="212" spans="2:11">
      <c r="B212" s="136" t="s">
        <v>588</v>
      </c>
      <c r="C212" s="137">
        <v>56</v>
      </c>
      <c r="F212"/>
      <c r="G212"/>
      <c r="J212" s="136" t="s">
        <v>521</v>
      </c>
      <c r="K212" s="137">
        <v>168</v>
      </c>
    </row>
    <row r="213" spans="2:11">
      <c r="B213" s="136" t="s">
        <v>591</v>
      </c>
      <c r="C213" s="137">
        <v>42</v>
      </c>
      <c r="F213"/>
      <c r="G213"/>
      <c r="J213" s="136" t="s">
        <v>520</v>
      </c>
      <c r="K213" s="137">
        <v>168</v>
      </c>
    </row>
    <row r="214" spans="2:11">
      <c r="B214" s="136" t="s">
        <v>592</v>
      </c>
      <c r="C214" s="137">
        <v>42</v>
      </c>
      <c r="F214"/>
      <c r="G214"/>
      <c r="J214" s="136" t="s">
        <v>522</v>
      </c>
      <c r="K214" s="137">
        <v>168</v>
      </c>
    </row>
    <row r="215" spans="2:11">
      <c r="B215" s="136" t="s">
        <v>594</v>
      </c>
      <c r="C215" s="137">
        <v>14</v>
      </c>
      <c r="F215"/>
      <c r="G215"/>
      <c r="J215" s="136" t="s">
        <v>519</v>
      </c>
      <c r="K215" s="137">
        <v>168</v>
      </c>
    </row>
    <row r="216" spans="2:11">
      <c r="B216" s="136" t="s">
        <v>605</v>
      </c>
      <c r="C216" s="137">
        <v>6944</v>
      </c>
      <c r="F216"/>
      <c r="G216"/>
      <c r="J216" s="136" t="s">
        <v>518</v>
      </c>
      <c r="K216" s="137">
        <v>168</v>
      </c>
    </row>
    <row r="217" spans="2:11">
      <c r="B217"/>
      <c r="C217"/>
      <c r="F217"/>
      <c r="G217"/>
      <c r="J217" s="136" t="s">
        <v>513</v>
      </c>
      <c r="K217" s="137">
        <v>168</v>
      </c>
    </row>
    <row r="218" spans="2:11">
      <c r="B218"/>
      <c r="C218"/>
      <c r="F218"/>
      <c r="G218"/>
      <c r="J218" s="136" t="s">
        <v>514</v>
      </c>
      <c r="K218" s="137">
        <v>168</v>
      </c>
    </row>
    <row r="219" spans="2:11">
      <c r="B219"/>
      <c r="C219"/>
      <c r="F219"/>
      <c r="G219"/>
      <c r="J219" s="136" t="s">
        <v>526</v>
      </c>
      <c r="K219" s="137">
        <v>161</v>
      </c>
    </row>
    <row r="220" spans="2:11">
      <c r="B220"/>
      <c r="C220"/>
      <c r="F220"/>
      <c r="G220"/>
      <c r="J220" s="136" t="s">
        <v>539</v>
      </c>
      <c r="K220" s="137">
        <v>154</v>
      </c>
    </row>
    <row r="221" spans="2:11">
      <c r="B221"/>
      <c r="C221"/>
      <c r="J221" s="136" t="s">
        <v>540</v>
      </c>
      <c r="K221" s="137">
        <v>154</v>
      </c>
    </row>
    <row r="222" spans="2:11">
      <c r="B222"/>
      <c r="C222"/>
      <c r="J222" s="136" t="s">
        <v>528</v>
      </c>
      <c r="K222" s="137">
        <v>154</v>
      </c>
    </row>
    <row r="223" spans="2:11">
      <c r="B223"/>
      <c r="C223"/>
      <c r="J223" s="136" t="s">
        <v>536</v>
      </c>
      <c r="K223" s="137">
        <v>154</v>
      </c>
    </row>
    <row r="224" spans="2:11">
      <c r="B224"/>
      <c r="C224"/>
      <c r="J224" s="136" t="s">
        <v>535</v>
      </c>
      <c r="K224" s="137">
        <v>154</v>
      </c>
    </row>
    <row r="225" spans="2:11">
      <c r="B225"/>
      <c r="C225"/>
      <c r="J225" s="136" t="s">
        <v>532</v>
      </c>
      <c r="K225" s="137">
        <v>154</v>
      </c>
    </row>
    <row r="226" spans="2:11">
      <c r="B226"/>
      <c r="C226"/>
      <c r="J226" s="136" t="s">
        <v>534</v>
      </c>
      <c r="K226" s="137">
        <v>154</v>
      </c>
    </row>
    <row r="227" spans="2:11">
      <c r="B227"/>
      <c r="C227"/>
      <c r="J227" s="136" t="s">
        <v>537</v>
      </c>
      <c r="K227" s="137">
        <v>154</v>
      </c>
    </row>
    <row r="228" spans="2:11">
      <c r="B228"/>
      <c r="C228"/>
      <c r="J228" s="136" t="s">
        <v>530</v>
      </c>
      <c r="K228" s="137">
        <v>154</v>
      </c>
    </row>
    <row r="229" spans="2:11">
      <c r="B229"/>
      <c r="C229"/>
      <c r="J229" s="136" t="s">
        <v>533</v>
      </c>
      <c r="K229" s="137">
        <v>154</v>
      </c>
    </row>
    <row r="230" spans="2:11">
      <c r="B230"/>
      <c r="C230"/>
      <c r="J230" s="136" t="s">
        <v>541</v>
      </c>
      <c r="K230" s="137">
        <v>154</v>
      </c>
    </row>
    <row r="231" spans="2:11">
      <c r="B231"/>
      <c r="C231"/>
      <c r="J231" s="136" t="s">
        <v>529</v>
      </c>
      <c r="K231" s="137">
        <v>154</v>
      </c>
    </row>
    <row r="232" spans="2:11">
      <c r="B232"/>
      <c r="C232"/>
      <c r="J232" s="136" t="s">
        <v>531</v>
      </c>
      <c r="K232" s="137">
        <v>154</v>
      </c>
    </row>
    <row r="233" spans="2:11">
      <c r="B233"/>
      <c r="C233"/>
      <c r="J233" s="136" t="s">
        <v>543</v>
      </c>
      <c r="K233" s="137">
        <v>140</v>
      </c>
    </row>
    <row r="234" spans="2:11">
      <c r="B234"/>
      <c r="C234"/>
      <c r="J234" s="136" t="s">
        <v>545</v>
      </c>
      <c r="K234" s="137">
        <v>140</v>
      </c>
    </row>
    <row r="235" spans="2:11">
      <c r="B235"/>
      <c r="C235"/>
      <c r="J235" s="136" t="s">
        <v>544</v>
      </c>
      <c r="K235" s="137">
        <v>140</v>
      </c>
    </row>
    <row r="236" spans="2:11">
      <c r="B236"/>
      <c r="C236"/>
      <c r="J236" s="136" t="s">
        <v>550</v>
      </c>
      <c r="K236" s="137">
        <v>140</v>
      </c>
    </row>
    <row r="237" spans="2:11">
      <c r="B237"/>
      <c r="C237"/>
      <c r="J237" s="136" t="s">
        <v>549</v>
      </c>
      <c r="K237" s="137">
        <v>140</v>
      </c>
    </row>
    <row r="238" spans="2:11">
      <c r="B238"/>
      <c r="C238"/>
      <c r="J238" s="136" t="s">
        <v>551</v>
      </c>
      <c r="K238" s="137">
        <v>133</v>
      </c>
    </row>
    <row r="239" spans="2:11">
      <c r="B239"/>
      <c r="C239"/>
      <c r="J239" s="136" t="s">
        <v>556</v>
      </c>
      <c r="K239" s="137">
        <v>126</v>
      </c>
    </row>
    <row r="240" spans="2:11">
      <c r="B240"/>
      <c r="C240"/>
      <c r="J240" s="136" t="s">
        <v>552</v>
      </c>
      <c r="K240" s="137">
        <v>126</v>
      </c>
    </row>
    <row r="241" spans="2:11">
      <c r="B241"/>
      <c r="C241"/>
      <c r="J241" s="136" t="s">
        <v>554</v>
      </c>
      <c r="K241" s="137">
        <v>126</v>
      </c>
    </row>
    <row r="242" spans="2:11">
      <c r="B242"/>
      <c r="C242"/>
      <c r="J242" s="136" t="s">
        <v>558</v>
      </c>
      <c r="K242" s="137">
        <v>126</v>
      </c>
    </row>
    <row r="243" spans="2:11">
      <c r="B243"/>
      <c r="C243"/>
      <c r="J243" s="136" t="s">
        <v>560</v>
      </c>
      <c r="K243" s="137">
        <v>126</v>
      </c>
    </row>
    <row r="244" spans="2:11">
      <c r="B244"/>
      <c r="C244"/>
      <c r="J244" s="136" t="s">
        <v>557</v>
      </c>
      <c r="K244" s="137">
        <v>126</v>
      </c>
    </row>
    <row r="245" spans="2:11">
      <c r="B245"/>
      <c r="C245"/>
      <c r="J245" s="136" t="s">
        <v>565</v>
      </c>
      <c r="K245" s="137">
        <v>112</v>
      </c>
    </row>
    <row r="246" spans="2:11">
      <c r="B246"/>
      <c r="C246"/>
      <c r="J246" s="136" t="s">
        <v>562</v>
      </c>
      <c r="K246" s="137">
        <v>112</v>
      </c>
    </row>
    <row r="247" spans="2:11">
      <c r="B247"/>
      <c r="C247"/>
      <c r="J247" s="136" t="s">
        <v>561</v>
      </c>
      <c r="K247" s="137">
        <v>112</v>
      </c>
    </row>
    <row r="248" spans="2:11">
      <c r="B248"/>
      <c r="C248"/>
      <c r="J248" s="136" t="s">
        <v>568</v>
      </c>
      <c r="K248" s="137">
        <v>98</v>
      </c>
    </row>
    <row r="249" spans="2:11">
      <c r="B249"/>
      <c r="C249"/>
      <c r="J249" s="136" t="s">
        <v>569</v>
      </c>
      <c r="K249" s="137">
        <v>98</v>
      </c>
    </row>
    <row r="250" spans="2:11">
      <c r="B250"/>
      <c r="C250"/>
      <c r="J250" s="136" t="s">
        <v>575</v>
      </c>
      <c r="K250" s="137">
        <v>84</v>
      </c>
    </row>
    <row r="251" spans="2:11">
      <c r="B251"/>
      <c r="C251"/>
      <c r="J251" s="136" t="s">
        <v>572</v>
      </c>
      <c r="K251" s="137">
        <v>84</v>
      </c>
    </row>
    <row r="252" spans="2:11">
      <c r="B252"/>
      <c r="C252"/>
      <c r="J252" s="136" t="s">
        <v>573</v>
      </c>
      <c r="K252" s="137">
        <v>84</v>
      </c>
    </row>
    <row r="253" spans="2:11">
      <c r="B253"/>
      <c r="C253"/>
      <c r="J253" s="136" t="s">
        <v>577</v>
      </c>
      <c r="K253" s="137">
        <v>70</v>
      </c>
    </row>
    <row r="254" spans="2:11">
      <c r="B254"/>
      <c r="C254"/>
      <c r="J254" s="136" t="s">
        <v>578</v>
      </c>
      <c r="K254" s="137">
        <v>70</v>
      </c>
    </row>
    <row r="255" spans="2:11">
      <c r="B255"/>
      <c r="C255"/>
      <c r="J255" s="136" t="s">
        <v>576</v>
      </c>
      <c r="K255" s="137">
        <v>70</v>
      </c>
    </row>
    <row r="256" spans="2:11">
      <c r="B256"/>
      <c r="C256"/>
      <c r="J256" s="136" t="s">
        <v>587</v>
      </c>
      <c r="K256" s="137">
        <v>56</v>
      </c>
    </row>
    <row r="257" spans="2:11">
      <c r="B257"/>
      <c r="C257"/>
      <c r="J257" s="136" t="s">
        <v>590</v>
      </c>
      <c r="K257" s="137">
        <v>49</v>
      </c>
    </row>
    <row r="258" spans="2:11">
      <c r="B258"/>
      <c r="C258"/>
      <c r="J258" s="136" t="s">
        <v>605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4:S144"/>
    <mergeCell ref="R145:S145"/>
    <mergeCell ref="Q149:R149"/>
    <mergeCell ref="B164:C164"/>
    <mergeCell ref="F164:G164"/>
    <mergeCell ref="J164:K164"/>
    <mergeCell ref="R143:S143"/>
    <mergeCell ref="B1:D2"/>
    <mergeCell ref="G3:L3"/>
    <mergeCell ref="S56:T56"/>
    <mergeCell ref="R140:U140"/>
    <mergeCell ref="R142:S142"/>
  </mergeCells>
  <pageMargins left="0.7" right="0.7" top="0.75" bottom="0.75" header="0.3" footer="0.3"/>
  <pageSetup paperSize="9" orientation="portrait" r:id="rId4"/>
  <drawing r:id="rId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L39" sqref="L39"/>
    </sheetView>
  </sheetViews>
  <sheetFormatPr defaultColWidth="11.42578125" defaultRowHeight="15"/>
  <sheetData>
    <row r="1" spans="1:9">
      <c r="A1" s="829" t="s">
        <v>283</v>
      </c>
      <c r="B1" s="830" t="s">
        <v>284</v>
      </c>
      <c r="C1" s="831" t="s">
        <v>271</v>
      </c>
      <c r="D1" s="829" t="s">
        <v>24</v>
      </c>
      <c r="E1" s="829" t="s">
        <v>26</v>
      </c>
      <c r="F1" s="829" t="s">
        <v>27</v>
      </c>
      <c r="G1" s="829" t="s">
        <v>28</v>
      </c>
      <c r="H1" s="829" t="s">
        <v>29</v>
      </c>
      <c r="I1" s="832"/>
    </row>
    <row r="2" spans="1:9">
      <c r="A2" s="740">
        <v>6</v>
      </c>
      <c r="B2" s="833">
        <v>0.35654450261780107</v>
      </c>
      <c r="C2" s="834">
        <v>9.703315881326352E-2</v>
      </c>
      <c r="D2" s="837">
        <f t="shared" ref="D2:D29" si="0">SUM(B2:C2)</f>
        <v>0.45357766143106459</v>
      </c>
      <c r="E2" s="835">
        <v>8.7609075043630011E-2</v>
      </c>
      <c r="F2" s="835">
        <v>0.14607329842931938</v>
      </c>
      <c r="G2" s="835">
        <v>0.10575916230366492</v>
      </c>
      <c r="H2" s="835">
        <v>0.20698080279232112</v>
      </c>
      <c r="I2" s="836">
        <v>1</v>
      </c>
    </row>
    <row r="3" spans="1:9">
      <c r="A3" s="740">
        <v>7</v>
      </c>
      <c r="B3" s="833">
        <v>0.31935142756432849</v>
      </c>
      <c r="C3" s="834">
        <v>9.0236164962989071E-2</v>
      </c>
      <c r="D3" s="837">
        <f t="shared" si="0"/>
        <v>0.40958759252731758</v>
      </c>
      <c r="E3" s="835">
        <v>9.6933380331335917E-2</v>
      </c>
      <c r="F3" s="835">
        <v>0.13447303489601692</v>
      </c>
      <c r="G3" s="835">
        <v>0.14663376806485726</v>
      </c>
      <c r="H3" s="835">
        <v>0.21237222418047233</v>
      </c>
      <c r="I3" s="836">
        <v>1</v>
      </c>
    </row>
    <row r="4" spans="1:9">
      <c r="A4" s="740">
        <v>8</v>
      </c>
      <c r="B4" s="833">
        <v>0.31935142756432849</v>
      </c>
      <c r="C4" s="834">
        <v>9.0236164962989071E-2</v>
      </c>
      <c r="D4" s="837">
        <f t="shared" si="0"/>
        <v>0.40958759252731758</v>
      </c>
      <c r="E4" s="835">
        <v>9.6933380331335917E-2</v>
      </c>
      <c r="F4" s="835">
        <v>0.13447303489601692</v>
      </c>
      <c r="G4" s="835">
        <v>0.14663376806485726</v>
      </c>
      <c r="H4" s="835">
        <v>0.21237222418047233</v>
      </c>
      <c r="I4" s="836">
        <v>1</v>
      </c>
    </row>
    <row r="5" spans="1:9">
      <c r="A5" s="740">
        <v>9</v>
      </c>
      <c r="B5" s="833">
        <v>0.34106769016050242</v>
      </c>
      <c r="C5" s="834">
        <v>7.7808792742498259E-2</v>
      </c>
      <c r="D5" s="837">
        <f t="shared" si="0"/>
        <v>0.41887648290300067</v>
      </c>
      <c r="E5" s="835">
        <v>7.6413119330076759E-2</v>
      </c>
      <c r="F5" s="835">
        <v>0.16591067690160502</v>
      </c>
      <c r="G5" s="835">
        <v>0.10258199581297976</v>
      </c>
      <c r="H5" s="835">
        <v>0.23621772505233776</v>
      </c>
      <c r="I5" s="836">
        <v>1</v>
      </c>
    </row>
    <row r="6" spans="1:9">
      <c r="A6" s="740">
        <v>10</v>
      </c>
      <c r="B6" s="833">
        <v>0.34106769016050242</v>
      </c>
      <c r="C6" s="834">
        <v>7.7808792742498259E-2</v>
      </c>
      <c r="D6" s="837">
        <f t="shared" si="0"/>
        <v>0.41887648290300067</v>
      </c>
      <c r="E6" s="835">
        <v>7.6413119330076759E-2</v>
      </c>
      <c r="F6" s="835">
        <v>0.16591067690160502</v>
      </c>
      <c r="G6" s="835">
        <v>0.10258199581297976</v>
      </c>
      <c r="H6" s="835">
        <v>0.23621772505233776</v>
      </c>
      <c r="I6" s="836">
        <v>1</v>
      </c>
    </row>
    <row r="7" spans="1:9">
      <c r="A7" s="740">
        <v>11</v>
      </c>
      <c r="B7" s="833">
        <v>0.26022927689594355</v>
      </c>
      <c r="C7" s="834">
        <v>9.5061728395061731E-2</v>
      </c>
      <c r="D7" s="837">
        <f t="shared" si="0"/>
        <v>0.35529100529100527</v>
      </c>
      <c r="E7" s="835">
        <v>6.3844797178130505E-2</v>
      </c>
      <c r="F7" s="835">
        <v>0.14691358024691359</v>
      </c>
      <c r="G7" s="835">
        <v>0.18439153439153438</v>
      </c>
      <c r="H7" s="835">
        <v>0.24955908289241621</v>
      </c>
      <c r="I7" s="836">
        <v>0.99999999999999989</v>
      </c>
    </row>
    <row r="8" spans="1:9">
      <c r="A8" s="740">
        <v>12</v>
      </c>
      <c r="B8" s="833">
        <v>0.19</v>
      </c>
      <c r="C8" s="834">
        <v>7.0000000000000007E-2</v>
      </c>
      <c r="D8" s="837">
        <f t="shared" si="0"/>
        <v>0.26</v>
      </c>
      <c r="E8" s="835">
        <v>6.7000000000000004E-2</v>
      </c>
      <c r="F8" s="835">
        <v>0.16200000000000001</v>
      </c>
      <c r="G8" s="835">
        <v>0.22800000000000001</v>
      </c>
      <c r="H8" s="835">
        <v>0.28399999999999997</v>
      </c>
      <c r="I8" s="836">
        <v>1.0009999999999999</v>
      </c>
    </row>
    <row r="9" spans="1:9">
      <c r="A9" s="740">
        <v>13</v>
      </c>
      <c r="B9" s="833">
        <v>0.17</v>
      </c>
      <c r="C9" s="834">
        <v>7.0000000000000007E-2</v>
      </c>
      <c r="D9" s="837">
        <f t="shared" si="0"/>
        <v>0.24000000000000002</v>
      </c>
      <c r="E9" s="835">
        <v>6.3E-2</v>
      </c>
      <c r="F9" s="835">
        <v>0.17599999999999999</v>
      </c>
      <c r="G9" s="835">
        <v>0.24199999999999999</v>
      </c>
      <c r="H9" s="835">
        <v>0.27500000000000002</v>
      </c>
      <c r="I9" s="836">
        <v>0.99600000000000011</v>
      </c>
    </row>
    <row r="10" spans="1:9">
      <c r="A10" s="740">
        <v>14</v>
      </c>
      <c r="B10" s="833">
        <v>0.18</v>
      </c>
      <c r="C10" s="834">
        <v>0.1</v>
      </c>
      <c r="D10" s="837">
        <f t="shared" si="0"/>
        <v>0.28000000000000003</v>
      </c>
      <c r="E10" s="835">
        <v>6.4000000000000001E-2</v>
      </c>
      <c r="F10" s="835">
        <v>0.16900000000000001</v>
      </c>
      <c r="G10" s="835">
        <v>0.24</v>
      </c>
      <c r="H10" s="835">
        <v>0.247</v>
      </c>
      <c r="I10" s="836">
        <v>1</v>
      </c>
    </row>
    <row r="11" spans="1:9">
      <c r="A11" s="740">
        <v>15</v>
      </c>
      <c r="B11" s="833">
        <v>0.19</v>
      </c>
      <c r="C11" s="834">
        <v>0.08</v>
      </c>
      <c r="D11" s="837">
        <f t="shared" si="0"/>
        <v>0.27</v>
      </c>
      <c r="E11" s="835">
        <v>7.2999999999999995E-2</v>
      </c>
      <c r="F11" s="835">
        <v>0.14099999999999999</v>
      </c>
      <c r="G11" s="835">
        <v>0.246</v>
      </c>
      <c r="H11" s="835">
        <v>0.27</v>
      </c>
      <c r="I11" s="836">
        <v>1</v>
      </c>
    </row>
    <row r="12" spans="1:9">
      <c r="A12" s="740">
        <v>16</v>
      </c>
      <c r="B12" s="833">
        <v>0.18</v>
      </c>
      <c r="C12" s="834">
        <v>0.08</v>
      </c>
      <c r="D12" s="837">
        <f t="shared" si="0"/>
        <v>0.26</v>
      </c>
      <c r="E12" s="835">
        <v>7.6999999999999999E-2</v>
      </c>
      <c r="F12" s="835">
        <v>0.111</v>
      </c>
      <c r="G12" s="835">
        <v>0.246</v>
      </c>
      <c r="H12" s="835">
        <v>0.309</v>
      </c>
      <c r="I12" s="836">
        <v>1.0029999999999999</v>
      </c>
    </row>
    <row r="13" spans="1:9">
      <c r="A13" s="740">
        <v>17</v>
      </c>
      <c r="B13" s="833">
        <v>0.22</v>
      </c>
      <c r="C13" s="834">
        <v>0.12</v>
      </c>
      <c r="D13" s="837">
        <f t="shared" si="0"/>
        <v>0.33999999999999997</v>
      </c>
      <c r="E13" s="835">
        <v>7.5999999999999998E-2</v>
      </c>
      <c r="F13" s="835">
        <v>0.114</v>
      </c>
      <c r="G13" s="835">
        <v>0.23899999999999999</v>
      </c>
      <c r="H13" s="835">
        <v>0.23499999999999999</v>
      </c>
      <c r="I13" s="836">
        <v>1.004</v>
      </c>
    </row>
    <row r="14" spans="1:9">
      <c r="A14" s="740">
        <v>18</v>
      </c>
      <c r="B14" s="833">
        <v>0.22</v>
      </c>
      <c r="C14" s="834">
        <v>0.12</v>
      </c>
      <c r="D14" s="837">
        <f t="shared" si="0"/>
        <v>0.33999999999999997</v>
      </c>
      <c r="E14" s="835">
        <v>7.4999999999999997E-2</v>
      </c>
      <c r="F14" s="835">
        <v>9.0999999999999998E-2</v>
      </c>
      <c r="G14" s="835">
        <v>0.217</v>
      </c>
      <c r="H14" s="835">
        <v>0.28100000000000003</v>
      </c>
      <c r="I14" s="836">
        <v>1.004</v>
      </c>
    </row>
    <row r="15" spans="1:9">
      <c r="A15" s="740">
        <v>19</v>
      </c>
      <c r="B15" s="833">
        <v>0.24890000000000001</v>
      </c>
      <c r="C15" s="834">
        <v>8.5999999999999993E-2</v>
      </c>
      <c r="D15" s="837">
        <f t="shared" si="0"/>
        <v>0.33489999999999998</v>
      </c>
      <c r="E15" s="835">
        <v>0.105</v>
      </c>
      <c r="F15" s="835">
        <v>0.11899999999999999</v>
      </c>
      <c r="G15" s="835">
        <v>0.185</v>
      </c>
      <c r="H15" s="835">
        <v>0.25600000000000001</v>
      </c>
      <c r="I15" s="836">
        <v>0.99990000000000001</v>
      </c>
    </row>
    <row r="16" spans="1:9">
      <c r="A16" s="740">
        <v>20</v>
      </c>
      <c r="B16" s="833">
        <v>0.25850000000000001</v>
      </c>
      <c r="C16" s="834">
        <v>6.7000000000000004E-2</v>
      </c>
      <c r="D16" s="837">
        <f t="shared" si="0"/>
        <v>0.32550000000000001</v>
      </c>
      <c r="E16" s="835">
        <v>9.2999999999999999E-2</v>
      </c>
      <c r="F16" s="835">
        <v>0.11700000000000001</v>
      </c>
      <c r="G16" s="835">
        <v>0.20100000000000001</v>
      </c>
      <c r="H16" s="835">
        <v>0.26300000000000001</v>
      </c>
      <c r="I16" s="836">
        <v>0.99949999999999994</v>
      </c>
    </row>
    <row r="17" spans="1:9">
      <c r="A17" s="740">
        <v>21</v>
      </c>
      <c r="B17" s="833">
        <v>0.26989999999999997</v>
      </c>
      <c r="C17" s="834">
        <v>9.9000000000000005E-2</v>
      </c>
      <c r="D17" s="837">
        <f t="shared" si="0"/>
        <v>0.36890000000000001</v>
      </c>
      <c r="E17" s="835">
        <v>0.113</v>
      </c>
      <c r="F17" s="835">
        <v>8.5000000000000006E-2</v>
      </c>
      <c r="G17" s="835">
        <v>0.189</v>
      </c>
      <c r="H17" s="835">
        <v>0.247</v>
      </c>
      <c r="I17" s="836">
        <v>1.0028999999999999</v>
      </c>
    </row>
    <row r="18" spans="1:9">
      <c r="A18" s="740">
        <v>22</v>
      </c>
      <c r="B18" s="833">
        <v>0.26800000000000002</v>
      </c>
      <c r="C18" s="834">
        <v>0.11</v>
      </c>
      <c r="D18" s="837">
        <f t="shared" si="0"/>
        <v>0.378</v>
      </c>
      <c r="E18" s="835">
        <v>0.11</v>
      </c>
      <c r="F18" s="835">
        <v>9.2999999999999999E-2</v>
      </c>
      <c r="G18" s="835">
        <v>0.19600000000000001</v>
      </c>
      <c r="H18" s="835">
        <v>0.224</v>
      </c>
      <c r="I18" s="836">
        <v>1.0009999999999999</v>
      </c>
    </row>
    <row r="19" spans="1:9">
      <c r="A19" s="740">
        <v>23</v>
      </c>
      <c r="B19" s="833">
        <v>0.23519999999999999</v>
      </c>
      <c r="C19" s="834">
        <v>6.6000000000000003E-2</v>
      </c>
      <c r="D19" s="837">
        <f t="shared" si="0"/>
        <v>0.30120000000000002</v>
      </c>
      <c r="E19" s="835">
        <v>0.104</v>
      </c>
      <c r="F19" s="835">
        <v>0.157</v>
      </c>
      <c r="G19" s="835">
        <v>0.185</v>
      </c>
      <c r="H19" s="835">
        <v>0.252</v>
      </c>
      <c r="I19" s="836">
        <v>0.99920000000000009</v>
      </c>
    </row>
    <row r="20" spans="1:9">
      <c r="A20" s="740">
        <v>24</v>
      </c>
      <c r="B20" s="833">
        <v>0.2303</v>
      </c>
      <c r="C20" s="834">
        <v>7.1999999999999995E-2</v>
      </c>
      <c r="D20" s="837">
        <f t="shared" si="0"/>
        <v>0.30230000000000001</v>
      </c>
      <c r="E20" s="835">
        <v>8.7999999999999995E-2</v>
      </c>
      <c r="F20" s="835">
        <v>0.21</v>
      </c>
      <c r="G20" s="835">
        <v>0.17</v>
      </c>
      <c r="H20" s="835">
        <v>0.23</v>
      </c>
      <c r="I20" s="836">
        <v>1.0003</v>
      </c>
    </row>
    <row r="21" spans="1:9">
      <c r="A21" s="740">
        <v>25</v>
      </c>
      <c r="B21" s="833">
        <v>0.24990000000000001</v>
      </c>
      <c r="C21" s="834">
        <v>7.3999999999999996E-2</v>
      </c>
      <c r="D21" s="837">
        <f t="shared" si="0"/>
        <v>0.32390000000000002</v>
      </c>
      <c r="E21" s="835">
        <v>7.5999999999999998E-2</v>
      </c>
      <c r="F21" s="835">
        <v>0.182</v>
      </c>
      <c r="G21" s="835">
        <v>0.193</v>
      </c>
      <c r="H21" s="835">
        <v>0.22900000000000001</v>
      </c>
      <c r="I21" s="836">
        <v>1.0039000000000002</v>
      </c>
    </row>
    <row r="22" spans="1:9">
      <c r="A22" s="740">
        <v>26</v>
      </c>
      <c r="B22" s="833">
        <v>0.2356</v>
      </c>
      <c r="C22" s="834">
        <v>2.9000000000000001E-2</v>
      </c>
      <c r="D22" s="837">
        <f t="shared" si="0"/>
        <v>0.2646</v>
      </c>
      <c r="E22" s="835">
        <v>9.1999999999999998E-2</v>
      </c>
      <c r="F22" s="835">
        <v>0.20100000000000001</v>
      </c>
      <c r="G22" s="835">
        <v>0.222</v>
      </c>
      <c r="H22" s="835">
        <v>0.22</v>
      </c>
      <c r="I22" s="836">
        <v>0.99960000000000004</v>
      </c>
    </row>
    <row r="23" spans="1:9">
      <c r="A23" s="740">
        <v>27</v>
      </c>
      <c r="B23" s="833">
        <v>0.22600000000000001</v>
      </c>
      <c r="C23" s="834">
        <v>4.1000000000000002E-2</v>
      </c>
      <c r="D23" s="837">
        <f t="shared" si="0"/>
        <v>0.26700000000000002</v>
      </c>
      <c r="E23" s="835">
        <v>7.8E-2</v>
      </c>
      <c r="F23" s="835">
        <v>0.20100000000000001</v>
      </c>
      <c r="G23" s="835">
        <v>0.219</v>
      </c>
      <c r="H23" s="835">
        <v>0.23499999999999999</v>
      </c>
      <c r="I23" s="836">
        <v>1</v>
      </c>
    </row>
    <row r="24" spans="1:9">
      <c r="A24" s="740">
        <v>28</v>
      </c>
      <c r="B24" s="833">
        <v>0.22339999999999999</v>
      </c>
      <c r="C24" s="834">
        <v>0.06</v>
      </c>
      <c r="D24" s="837">
        <f t="shared" si="0"/>
        <v>0.28339999999999999</v>
      </c>
      <c r="E24" s="835">
        <v>7.0999999999999994E-2</v>
      </c>
      <c r="F24" s="835">
        <v>0.20300000000000001</v>
      </c>
      <c r="G24" s="835">
        <v>0.182</v>
      </c>
      <c r="H24" s="835">
        <v>0.26100000000000001</v>
      </c>
      <c r="I24" s="836">
        <v>1.0004</v>
      </c>
    </row>
    <row r="25" spans="1:9">
      <c r="A25" s="838">
        <v>29</v>
      </c>
      <c r="B25" s="839">
        <v>0.19450000000000001</v>
      </c>
      <c r="C25" s="840">
        <v>7.3999999999999996E-2</v>
      </c>
      <c r="D25" s="841">
        <f t="shared" si="0"/>
        <v>0.26850000000000002</v>
      </c>
      <c r="E25" s="842">
        <v>8.2000000000000003E-2</v>
      </c>
      <c r="F25" s="842">
        <v>0.21</v>
      </c>
      <c r="G25" s="842">
        <v>0.20799999999999999</v>
      </c>
      <c r="H25" s="842">
        <v>0.23100000000000001</v>
      </c>
      <c r="I25" s="843">
        <v>0.99949999999999994</v>
      </c>
    </row>
    <row r="26" spans="1:9">
      <c r="A26" s="740">
        <v>30</v>
      </c>
      <c r="B26" s="839">
        <v>0.214</v>
      </c>
      <c r="C26" s="840">
        <v>8.6999999999999994E-2</v>
      </c>
      <c r="D26" s="841">
        <f t="shared" si="0"/>
        <v>0.30099999999999999</v>
      </c>
      <c r="E26" s="842">
        <v>8.3000000000000004E-2</v>
      </c>
      <c r="F26" s="842">
        <v>0.189</v>
      </c>
      <c r="G26" s="842">
        <v>0.20599999999999999</v>
      </c>
      <c r="H26" s="842">
        <v>0.221</v>
      </c>
      <c r="I26" s="843">
        <v>0.99949999999999994</v>
      </c>
    </row>
    <row r="27" spans="1:9">
      <c r="A27" s="740">
        <v>31</v>
      </c>
      <c r="B27" s="794">
        <v>0.22109999999999999</v>
      </c>
      <c r="C27" s="795">
        <v>7.0999999999999994E-2</v>
      </c>
      <c r="D27" s="764">
        <f t="shared" si="0"/>
        <v>0.29209999999999997</v>
      </c>
      <c r="E27" s="796">
        <v>8.5999999999999993E-2</v>
      </c>
      <c r="F27" s="796">
        <v>0.19400000000000001</v>
      </c>
      <c r="G27" s="796">
        <v>0.189</v>
      </c>
      <c r="H27" s="796">
        <v>0.24</v>
      </c>
      <c r="I27" s="843">
        <v>0.99949999999999994</v>
      </c>
    </row>
    <row r="28" spans="1:9">
      <c r="A28" s="740">
        <v>32</v>
      </c>
      <c r="B28" s="794">
        <v>0.2243</v>
      </c>
      <c r="C28" s="795">
        <v>5.1999999999999998E-2</v>
      </c>
      <c r="D28" s="764">
        <f t="shared" si="0"/>
        <v>0.27629999999999999</v>
      </c>
      <c r="E28" s="796">
        <v>0.09</v>
      </c>
      <c r="F28" s="796">
        <v>0.192</v>
      </c>
      <c r="G28" s="796">
        <v>0.21299999999999999</v>
      </c>
      <c r="H28" s="796">
        <v>0.22800000000000001</v>
      </c>
      <c r="I28" s="843">
        <v>0.99949999999999994</v>
      </c>
    </row>
    <row r="29" spans="1:9">
      <c r="A29" s="740">
        <v>33</v>
      </c>
      <c r="B29" s="794">
        <v>0.21390000000000001</v>
      </c>
      <c r="C29" s="795">
        <v>8.1000000000000003E-2</v>
      </c>
      <c r="D29" s="764">
        <f t="shared" si="0"/>
        <v>0.2949</v>
      </c>
      <c r="E29" s="796">
        <v>7.4999999999999997E-2</v>
      </c>
      <c r="F29" s="796">
        <v>0.17100000000000001</v>
      </c>
      <c r="G29" s="796">
        <v>0.192</v>
      </c>
      <c r="H29" s="796">
        <v>0.26700000000000002</v>
      </c>
      <c r="I29" s="843">
        <v>0.99949999999999994</v>
      </c>
    </row>
    <row r="30" spans="1:9">
      <c r="A30" s="740">
        <v>34</v>
      </c>
      <c r="B30" s="844">
        <v>0.29620000000000002</v>
      </c>
      <c r="C30" s="845">
        <v>7.0999999999999994E-2</v>
      </c>
      <c r="D30" s="846">
        <f>SUM(B30:C30)</f>
        <v>0.36720000000000003</v>
      </c>
      <c r="E30" s="847">
        <v>6.9000000000000006E-2</v>
      </c>
      <c r="F30" s="847">
        <v>0.188</v>
      </c>
      <c r="G30" s="847">
        <v>0.19400000000000001</v>
      </c>
      <c r="H30" s="848">
        <v>0.182</v>
      </c>
      <c r="I30" s="849">
        <v>0.99949999999999994</v>
      </c>
    </row>
    <row r="31" spans="1:9">
      <c r="A31" s="740">
        <v>35</v>
      </c>
      <c r="B31" s="863">
        <v>0.28499999999999998</v>
      </c>
      <c r="C31" s="845">
        <v>7.0000000000000007E-2</v>
      </c>
      <c r="D31" s="846">
        <f>SUM(B31:C31)</f>
        <v>0.35499999999999998</v>
      </c>
      <c r="E31" s="847">
        <v>9.2999999999999999E-2</v>
      </c>
      <c r="F31" s="847">
        <v>0.187</v>
      </c>
      <c r="G31" s="847">
        <v>0.29499999999999998</v>
      </c>
      <c r="H31" s="848">
        <v>7.0000000000000007E-2</v>
      </c>
      <c r="I31" s="849">
        <v>0.99949999999999994</v>
      </c>
    </row>
    <row r="32" spans="1:9">
      <c r="A32" s="740">
        <v>36</v>
      </c>
      <c r="B32" s="864">
        <v>0.26290000000000002</v>
      </c>
      <c r="C32" s="865">
        <v>6.8000000000000005E-2</v>
      </c>
      <c r="D32" s="862">
        <f>SUM(B32:C32)</f>
        <v>0.33090000000000003</v>
      </c>
      <c r="E32" s="866">
        <v>0.10299999999999999</v>
      </c>
      <c r="F32" s="864">
        <v>0.23899999999999999</v>
      </c>
      <c r="G32" s="864">
        <v>0.25700000000000001</v>
      </c>
      <c r="H32" s="865">
        <v>6.9000000000000006E-2</v>
      </c>
      <c r="I32" s="849">
        <v>0.99949999999999994</v>
      </c>
    </row>
    <row r="33" spans="1:9">
      <c r="A33" s="740">
        <v>37</v>
      </c>
      <c r="B33" s="794">
        <v>0.26700000000000002</v>
      </c>
      <c r="C33" s="795">
        <v>4.5999999999999999E-2</v>
      </c>
      <c r="D33" s="764">
        <f>SUM(B33:C33)</f>
        <v>0.313</v>
      </c>
      <c r="E33" s="796">
        <v>9.9000000000000005E-2</v>
      </c>
      <c r="F33" s="796">
        <v>0.23</v>
      </c>
      <c r="G33" s="796">
        <v>0.27</v>
      </c>
      <c r="H33" s="796">
        <v>8.8999999999999996E-2</v>
      </c>
      <c r="I33" s="602">
        <f>SUM(D33:H33)</f>
        <v>1.0010000000000001</v>
      </c>
    </row>
    <row r="34" spans="1:9">
      <c r="A34" s="740">
        <v>38</v>
      </c>
      <c r="B34" s="867">
        <v>0.2475</v>
      </c>
      <c r="C34" s="867">
        <v>4.7E-2</v>
      </c>
      <c r="D34" s="862">
        <f t="shared" ref="D34:D36" si="1">SUM(B34:C34)</f>
        <v>0.29449999999999998</v>
      </c>
      <c r="E34" s="867">
        <v>0.121</v>
      </c>
      <c r="F34" s="867">
        <v>0.19400000000000001</v>
      </c>
      <c r="G34" s="867">
        <v>0.22600000000000001</v>
      </c>
      <c r="H34" s="867">
        <v>0.16400000000000001</v>
      </c>
      <c r="I34" s="868">
        <f>+D34+E34+F34+G34+H34</f>
        <v>0.99949999999999994</v>
      </c>
    </row>
    <row r="35" spans="1:9">
      <c r="A35" s="740">
        <v>39</v>
      </c>
      <c r="B35" s="869">
        <v>0.2475</v>
      </c>
      <c r="C35" s="869">
        <v>6.4000000000000001E-2</v>
      </c>
      <c r="D35" s="846">
        <f>SUM(B35:C35)</f>
        <v>0.3115</v>
      </c>
      <c r="E35" s="869">
        <v>7.5999999999999998E-2</v>
      </c>
      <c r="F35" s="869">
        <v>0.187</v>
      </c>
      <c r="G35" s="870">
        <v>0.222</v>
      </c>
      <c r="H35" s="871">
        <v>0.20399999999999999</v>
      </c>
      <c r="I35" s="855">
        <f>SUM(D35:H35)</f>
        <v>1.0004999999999999</v>
      </c>
    </row>
    <row r="36" spans="1:9">
      <c r="A36" s="740">
        <v>40</v>
      </c>
      <c r="B36" s="867">
        <v>0.25040000000000001</v>
      </c>
      <c r="C36" s="867">
        <v>4.5999999999999999E-2</v>
      </c>
      <c r="D36" s="853">
        <f t="shared" si="1"/>
        <v>0.2964</v>
      </c>
      <c r="E36" s="867">
        <v>5.0999999999999997E-2</v>
      </c>
      <c r="F36" s="867">
        <v>0.16800000000000001</v>
      </c>
      <c r="G36" s="867">
        <v>0.247</v>
      </c>
      <c r="H36" s="867">
        <v>0.23599999999999999</v>
      </c>
      <c r="I36" s="868">
        <f t="shared" ref="I36" si="2">+D36+E36+F36+G36+H36</f>
        <v>0.99839999999999995</v>
      </c>
    </row>
    <row r="37" spans="1:9">
      <c r="A37" s="740"/>
      <c r="B37" s="867"/>
      <c r="C37" s="867"/>
      <c r="D37" s="853">
        <f t="shared" ref="D37:D43" si="3">SUM(B37:C37)</f>
        <v>0</v>
      </c>
      <c r="E37" s="867"/>
      <c r="F37" s="867"/>
      <c r="G37" s="867"/>
      <c r="H37" s="867"/>
      <c r="I37" s="868">
        <f t="shared" ref="I37:I43" si="4">+D37+E37+F37+G37+H37</f>
        <v>0</v>
      </c>
    </row>
    <row r="38" spans="1:9">
      <c r="A38" s="740"/>
      <c r="B38" s="867"/>
      <c r="C38" s="867"/>
      <c r="D38" s="853">
        <f t="shared" si="3"/>
        <v>0</v>
      </c>
      <c r="E38" s="867"/>
      <c r="F38" s="867"/>
      <c r="G38" s="867"/>
      <c r="H38" s="867"/>
      <c r="I38" s="868">
        <f t="shared" si="4"/>
        <v>0</v>
      </c>
    </row>
    <row r="39" spans="1:9">
      <c r="A39" s="740"/>
      <c r="B39" s="867"/>
      <c r="C39" s="867"/>
      <c r="D39" s="853">
        <f t="shared" si="3"/>
        <v>0</v>
      </c>
      <c r="E39" s="867"/>
      <c r="F39" s="867"/>
      <c r="G39" s="867"/>
      <c r="H39" s="867"/>
      <c r="I39" s="868">
        <f t="shared" si="4"/>
        <v>0</v>
      </c>
    </row>
    <row r="40" spans="1:9">
      <c r="A40" s="740"/>
      <c r="B40" s="867"/>
      <c r="C40" s="867"/>
      <c r="D40" s="853">
        <f t="shared" si="3"/>
        <v>0</v>
      </c>
      <c r="E40" s="867"/>
      <c r="F40" s="867"/>
      <c r="G40" s="867"/>
      <c r="H40" s="867"/>
      <c r="I40" s="868">
        <f t="shared" si="4"/>
        <v>0</v>
      </c>
    </row>
    <row r="41" spans="1:9">
      <c r="A41" s="740"/>
      <c r="B41" s="867"/>
      <c r="C41" s="867"/>
      <c r="D41" s="853">
        <f t="shared" si="3"/>
        <v>0</v>
      </c>
      <c r="E41" s="867"/>
      <c r="F41" s="867"/>
      <c r="G41" s="867"/>
      <c r="H41" s="867"/>
      <c r="I41" s="868">
        <f t="shared" si="4"/>
        <v>0</v>
      </c>
    </row>
    <row r="42" spans="1:9">
      <c r="A42" s="740"/>
      <c r="B42" s="867"/>
      <c r="C42" s="867"/>
      <c r="D42" s="853">
        <f t="shared" si="3"/>
        <v>0</v>
      </c>
      <c r="E42" s="867"/>
      <c r="F42" s="867"/>
      <c r="G42" s="867"/>
      <c r="H42" s="867"/>
      <c r="I42" s="868">
        <f t="shared" si="4"/>
        <v>0</v>
      </c>
    </row>
    <row r="43" spans="1:9">
      <c r="A43" s="740"/>
      <c r="B43" s="867"/>
      <c r="C43" s="867"/>
      <c r="D43" s="853">
        <f t="shared" si="3"/>
        <v>0</v>
      </c>
      <c r="E43" s="867"/>
      <c r="F43" s="867"/>
      <c r="G43" s="867"/>
      <c r="H43" s="867"/>
      <c r="I43" s="868">
        <f t="shared" si="4"/>
        <v>0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C163"/>
  <sheetViews>
    <sheetView tabSelected="1" workbookViewId="0">
      <selection activeCell="A5" sqref="A5"/>
    </sheetView>
  </sheetViews>
  <sheetFormatPr defaultRowHeight="15"/>
  <cols>
    <col min="1" max="1" width="48.7109375" bestFit="1" customWidth="1"/>
    <col min="2" max="2" width="11.7109375" bestFit="1" customWidth="1"/>
    <col min="3" max="3" width="12" bestFit="1" customWidth="1"/>
  </cols>
  <sheetData>
    <row r="1" spans="1:3">
      <c r="A1" s="875" t="s">
        <v>275</v>
      </c>
      <c r="B1" s="875" t="s">
        <v>630</v>
      </c>
      <c r="C1" s="875" t="s">
        <v>631</v>
      </c>
    </row>
    <row r="2" spans="1:3">
      <c r="A2" t="s">
        <v>295</v>
      </c>
      <c r="B2">
        <v>-4.7427910999999998</v>
      </c>
      <c r="C2">
        <v>11.862233099999999</v>
      </c>
    </row>
    <row r="3" spans="1:3">
      <c r="A3" t="s">
        <v>71</v>
      </c>
      <c r="B3">
        <v>-4.6894536000000002</v>
      </c>
      <c r="C3">
        <v>11.9421713</v>
      </c>
    </row>
    <row r="4" spans="1:3">
      <c r="A4" t="s">
        <v>355</v>
      </c>
      <c r="B4">
        <v>-4.7625339999999996</v>
      </c>
      <c r="C4">
        <v>11.873727000000001</v>
      </c>
    </row>
    <row r="5" spans="1:3">
      <c r="A5" t="s">
        <v>356</v>
      </c>
      <c r="B5">
        <v>-4.783137</v>
      </c>
      <c r="C5">
        <v>11.882978</v>
      </c>
    </row>
    <row r="6" spans="1:3">
      <c r="A6" t="s">
        <v>77</v>
      </c>
      <c r="B6">
        <v>-4.8393837</v>
      </c>
      <c r="C6">
        <v>11.895825800000001</v>
      </c>
    </row>
    <row r="7" spans="1:3">
      <c r="A7" t="s">
        <v>82</v>
      </c>
      <c r="B7">
        <v>-4.8489674999999997</v>
      </c>
      <c r="C7">
        <v>11.9039269</v>
      </c>
    </row>
    <row r="8" spans="1:3">
      <c r="A8" t="s">
        <v>285</v>
      </c>
      <c r="B8">
        <v>-4.7884130000000003</v>
      </c>
      <c r="C8">
        <v>11.870759</v>
      </c>
    </row>
    <row r="9" spans="1:3">
      <c r="A9" t="s">
        <v>415</v>
      </c>
      <c r="B9">
        <v>-4.7873000000000001</v>
      </c>
      <c r="C9">
        <v>11.892714</v>
      </c>
    </row>
    <row r="10" spans="1:3">
      <c r="A10" t="s">
        <v>287</v>
      </c>
      <c r="B10">
        <v>-4.779261</v>
      </c>
      <c r="C10">
        <v>11.87011</v>
      </c>
    </row>
    <row r="11" spans="1:3">
      <c r="A11" t="s">
        <v>288</v>
      </c>
      <c r="B11">
        <v>-4.7862261000000004</v>
      </c>
      <c r="C11">
        <v>11.874065999999999</v>
      </c>
    </row>
    <row r="12" spans="1:3">
      <c r="A12" t="s">
        <v>289</v>
      </c>
      <c r="B12">
        <v>-4.7632402000000003</v>
      </c>
      <c r="C12">
        <v>11.8927303</v>
      </c>
    </row>
    <row r="13" spans="1:3">
      <c r="A13" t="s">
        <v>291</v>
      </c>
      <c r="B13">
        <v>-4.8022432000000004</v>
      </c>
      <c r="C13">
        <v>11.895796600000001</v>
      </c>
    </row>
    <row r="14" spans="1:3">
      <c r="A14" t="s">
        <v>292</v>
      </c>
      <c r="B14">
        <v>-4.7926510000000002</v>
      </c>
      <c r="C14">
        <v>11.885541999999999</v>
      </c>
    </row>
    <row r="15" spans="1:3">
      <c r="A15" t="s">
        <v>293</v>
      </c>
      <c r="B15">
        <v>-4.8140058999999997</v>
      </c>
      <c r="C15">
        <v>11.9081913</v>
      </c>
    </row>
    <row r="16" spans="1:3">
      <c r="A16" t="s">
        <v>53</v>
      </c>
      <c r="B16">
        <v>-4.7786280000000003</v>
      </c>
      <c r="C16">
        <v>11.867432000000001</v>
      </c>
    </row>
    <row r="17" spans="1:3">
      <c r="A17" t="s">
        <v>55</v>
      </c>
      <c r="B17">
        <v>-4.7495164000000001</v>
      </c>
      <c r="C17">
        <v>11.9047494</v>
      </c>
    </row>
    <row r="18" spans="1:3">
      <c r="A18" t="s">
        <v>56</v>
      </c>
      <c r="B18">
        <v>-4.8240881</v>
      </c>
      <c r="C18">
        <v>11.9076051</v>
      </c>
    </row>
    <row r="19" spans="1:3">
      <c r="A19" t="s">
        <v>619</v>
      </c>
      <c r="B19">
        <v>-4.8037730999999999</v>
      </c>
      <c r="C19">
        <v>11.8974282</v>
      </c>
    </row>
    <row r="20" spans="1:3">
      <c r="A20" t="s">
        <v>416</v>
      </c>
      <c r="B20">
        <v>-4.8170913999999998</v>
      </c>
      <c r="C20">
        <v>11.9113282</v>
      </c>
    </row>
    <row r="21" spans="1:3">
      <c r="A21" t="s">
        <v>62</v>
      </c>
      <c r="B21">
        <v>-4.8020164999999997</v>
      </c>
      <c r="C21">
        <v>11.899555299999999</v>
      </c>
    </row>
    <row r="22" spans="1:3">
      <c r="A22" t="s">
        <v>294</v>
      </c>
      <c r="B22">
        <v>-4.8608653000000004</v>
      </c>
      <c r="C22">
        <v>11.9819893</v>
      </c>
    </row>
    <row r="23" spans="1:3">
      <c r="A23" t="s">
        <v>65</v>
      </c>
      <c r="B23">
        <v>-4.8523784000000001</v>
      </c>
      <c r="C23">
        <v>11.908356400000001</v>
      </c>
    </row>
    <row r="24" spans="1:3">
      <c r="A24" t="s">
        <v>66</v>
      </c>
      <c r="B24">
        <v>-4.7856860000000001</v>
      </c>
      <c r="C24">
        <v>11.869382999999999</v>
      </c>
    </row>
    <row r="25" spans="1:3">
      <c r="A25" t="s">
        <v>68</v>
      </c>
      <c r="B25" s="874">
        <v>-4.8324544999999999</v>
      </c>
      <c r="C25">
        <v>11.905345499999999</v>
      </c>
    </row>
    <row r="26" spans="1:3">
      <c r="A26" t="s">
        <v>84</v>
      </c>
      <c r="B26" s="873"/>
      <c r="C26" s="873"/>
    </row>
    <row r="27" spans="1:3">
      <c r="A27" t="s">
        <v>86</v>
      </c>
      <c r="B27">
        <v>-4.827413</v>
      </c>
      <c r="C27">
        <v>11.877402999999999</v>
      </c>
    </row>
    <row r="28" spans="1:3">
      <c r="A28" t="s">
        <v>338</v>
      </c>
      <c r="B28">
        <v>-4.8608653000000004</v>
      </c>
      <c r="C28">
        <v>11.9189893</v>
      </c>
    </row>
    <row r="29" spans="1:3">
      <c r="A29" t="s">
        <v>296</v>
      </c>
      <c r="B29">
        <v>-4.7463642999999998</v>
      </c>
      <c r="C29">
        <v>11.9074464</v>
      </c>
    </row>
    <row r="30" spans="1:3">
      <c r="A30" t="s">
        <v>618</v>
      </c>
      <c r="B30">
        <v>-4.7212645000000002</v>
      </c>
      <c r="C30">
        <v>11.9349185</v>
      </c>
    </row>
    <row r="31" spans="1:3">
      <c r="A31" t="s">
        <v>90</v>
      </c>
      <c r="B31">
        <v>-4.7507257000000003</v>
      </c>
      <c r="C31">
        <v>11.917068799999999</v>
      </c>
    </row>
    <row r="32" spans="1:3">
      <c r="A32" t="s">
        <v>91</v>
      </c>
      <c r="B32">
        <v>-4.8052659999999996</v>
      </c>
      <c r="C32">
        <v>11.8991185</v>
      </c>
    </row>
    <row r="33" spans="1:3">
      <c r="A33" t="s">
        <v>92</v>
      </c>
      <c r="B33">
        <v>-4.7740629999999999</v>
      </c>
      <c r="C33">
        <v>11.865501999999999</v>
      </c>
    </row>
    <row r="34" spans="1:3">
      <c r="A34" t="s">
        <v>94</v>
      </c>
      <c r="B34">
        <v>-4.7796719999999997</v>
      </c>
      <c r="C34">
        <v>11.873666999999999</v>
      </c>
    </row>
    <row r="35" spans="1:3">
      <c r="A35" t="s">
        <v>96</v>
      </c>
      <c r="B35">
        <v>-4.773574</v>
      </c>
      <c r="C35">
        <v>11.870357</v>
      </c>
    </row>
    <row r="36" spans="1:3">
      <c r="A36" t="s">
        <v>321</v>
      </c>
      <c r="B36">
        <v>-4.8230849999999998</v>
      </c>
      <c r="C36">
        <v>11.9004894</v>
      </c>
    </row>
    <row r="37" spans="1:3">
      <c r="A37" t="s">
        <v>102</v>
      </c>
      <c r="B37">
        <v>-4.7767819999999999</v>
      </c>
      <c r="C37">
        <v>11.871675</v>
      </c>
    </row>
    <row r="38" spans="1:3">
      <c r="A38" t="s">
        <v>106</v>
      </c>
      <c r="B38">
        <v>-4.7802220000000002</v>
      </c>
      <c r="C38">
        <v>11.863702</v>
      </c>
    </row>
    <row r="39" spans="1:3">
      <c r="A39" t="s">
        <v>108</v>
      </c>
      <c r="B39">
        <v>-4.7985369999999996</v>
      </c>
      <c r="C39">
        <v>11.844158999999999</v>
      </c>
    </row>
    <row r="40" spans="1:3">
      <c r="A40" t="s">
        <v>111</v>
      </c>
      <c r="B40">
        <v>-4.7887310000000003</v>
      </c>
      <c r="C40">
        <v>11.877079999999999</v>
      </c>
    </row>
    <row r="41" spans="1:3">
      <c r="A41" t="s">
        <v>114</v>
      </c>
      <c r="B41">
        <v>-4.7440702999999997</v>
      </c>
      <c r="C41">
        <v>11.9087704</v>
      </c>
    </row>
    <row r="42" spans="1:3">
      <c r="A42" t="s">
        <v>414</v>
      </c>
      <c r="B42">
        <v>-4.8201510000000001</v>
      </c>
      <c r="C42">
        <v>11.9150562</v>
      </c>
    </row>
    <row r="43" spans="1:3">
      <c r="A43" t="s">
        <v>361</v>
      </c>
      <c r="B43">
        <v>-4.8201510000000001</v>
      </c>
      <c r="C43">
        <v>11.915787740000001</v>
      </c>
    </row>
    <row r="44" spans="1:3">
      <c r="A44" t="s">
        <v>417</v>
      </c>
      <c r="B44">
        <v>-4.8300722</v>
      </c>
      <c r="C44">
        <v>11.908311299999999</v>
      </c>
    </row>
    <row r="45" spans="1:3">
      <c r="A45" t="s">
        <v>395</v>
      </c>
      <c r="B45">
        <v>-4.8684475999999997</v>
      </c>
      <c r="C45">
        <v>11.9237223</v>
      </c>
    </row>
    <row r="46" spans="1:3">
      <c r="A46" t="s">
        <v>363</v>
      </c>
      <c r="B46">
        <v>-4.8169601599999998</v>
      </c>
      <c r="C46">
        <v>11.893629799999999</v>
      </c>
    </row>
    <row r="47" spans="1:3">
      <c r="A47" t="s">
        <v>125</v>
      </c>
      <c r="B47">
        <v>-4.7609719999999998</v>
      </c>
      <c r="C47">
        <v>11.894225</v>
      </c>
    </row>
    <row r="48" spans="1:3">
      <c r="A48" t="s">
        <v>126</v>
      </c>
      <c r="B48">
        <v>-4.7653793000000002</v>
      </c>
      <c r="C48">
        <v>11.8888666</v>
      </c>
    </row>
    <row r="49" spans="1:3">
      <c r="A49" t="s">
        <v>127</v>
      </c>
      <c r="B49">
        <v>-4.7408130000000002</v>
      </c>
      <c r="C49">
        <v>11.872248000000001</v>
      </c>
    </row>
    <row r="50" spans="1:3">
      <c r="A50" t="s">
        <v>128</v>
      </c>
      <c r="B50">
        <v>-4.7847704000000002</v>
      </c>
      <c r="C50">
        <v>11.8908083</v>
      </c>
    </row>
    <row r="51" spans="1:3">
      <c r="A51" t="s">
        <v>130</v>
      </c>
      <c r="B51">
        <v>-4.8459595000000002</v>
      </c>
      <c r="C51">
        <v>11.9073797</v>
      </c>
    </row>
    <row r="52" spans="1:3">
      <c r="A52" t="s">
        <v>131</v>
      </c>
      <c r="B52">
        <v>-4.8559790999999999</v>
      </c>
      <c r="C52">
        <v>11.913618100000001</v>
      </c>
    </row>
    <row r="53" spans="1:3">
      <c r="A53" t="s">
        <v>339</v>
      </c>
      <c r="B53" s="873"/>
      <c r="C53" s="873"/>
    </row>
    <row r="54" spans="1:3">
      <c r="A54" t="s">
        <v>133</v>
      </c>
      <c r="B54">
        <v>-4.7543410000000002</v>
      </c>
      <c r="C54">
        <v>11.864151</v>
      </c>
    </row>
    <row r="55" spans="1:3">
      <c r="A55" t="s">
        <v>322</v>
      </c>
      <c r="B55">
        <v>-4.7481640000000001</v>
      </c>
      <c r="C55">
        <v>11.861483</v>
      </c>
    </row>
    <row r="56" spans="1:3">
      <c r="A56" t="s">
        <v>135</v>
      </c>
      <c r="B56">
        <v>-4.7544500000000003</v>
      </c>
      <c r="C56">
        <v>11.864155999999999</v>
      </c>
    </row>
    <row r="57" spans="1:3">
      <c r="A57" t="s">
        <v>136</v>
      </c>
      <c r="B57">
        <v>-4.8069357000000004</v>
      </c>
      <c r="C57">
        <v>11.900481600000001</v>
      </c>
    </row>
    <row r="58" spans="1:3">
      <c r="A58" t="s">
        <v>387</v>
      </c>
      <c r="B58">
        <v>-4.7507875999999998</v>
      </c>
      <c r="C58">
        <v>11.903307</v>
      </c>
    </row>
    <row r="59" spans="1:3">
      <c r="A59" t="s">
        <v>388</v>
      </c>
      <c r="B59">
        <v>-4.7514265</v>
      </c>
      <c r="C59">
        <v>11.9036106</v>
      </c>
    </row>
    <row r="60" spans="1:3">
      <c r="A60" t="s">
        <v>139</v>
      </c>
      <c r="B60">
        <v>-4.7344679999999997</v>
      </c>
      <c r="C60">
        <v>11.9169839</v>
      </c>
    </row>
    <row r="61" spans="1:3">
      <c r="A61" t="s">
        <v>141</v>
      </c>
      <c r="B61">
        <v>-4.7674859999999999</v>
      </c>
      <c r="C61">
        <v>11.914203000000001</v>
      </c>
    </row>
    <row r="62" spans="1:3">
      <c r="A62" t="s">
        <v>143</v>
      </c>
      <c r="B62">
        <v>-4.7568878999999997</v>
      </c>
      <c r="C62">
        <v>11.900032400000001</v>
      </c>
    </row>
    <row r="63" spans="1:3">
      <c r="A63" t="s">
        <v>145</v>
      </c>
      <c r="B63">
        <v>-4.7462928</v>
      </c>
      <c r="C63">
        <v>11.9220542</v>
      </c>
    </row>
    <row r="64" spans="1:3">
      <c r="A64" t="s">
        <v>146</v>
      </c>
      <c r="B64">
        <v>-4.8047240000000002</v>
      </c>
      <c r="C64">
        <v>11.857408</v>
      </c>
    </row>
    <row r="65" spans="1:3">
      <c r="A65" t="s">
        <v>323</v>
      </c>
      <c r="B65">
        <v>-4.7812099999999997</v>
      </c>
      <c r="C65">
        <v>11.866645999999999</v>
      </c>
    </row>
    <row r="66" spans="1:3">
      <c r="A66" t="s">
        <v>376</v>
      </c>
      <c r="B66">
        <v>-4.7438044000000001</v>
      </c>
      <c r="C66">
        <v>11.909114000000001</v>
      </c>
    </row>
    <row r="67" spans="1:3">
      <c r="A67" t="s">
        <v>152</v>
      </c>
      <c r="B67">
        <v>-4.7821389999999999</v>
      </c>
      <c r="C67">
        <v>11.86835</v>
      </c>
    </row>
    <row r="68" spans="1:3">
      <c r="A68" t="s">
        <v>389</v>
      </c>
      <c r="B68">
        <v>-4.764176</v>
      </c>
      <c r="C68">
        <v>11.884369</v>
      </c>
    </row>
    <row r="69" spans="1:3">
      <c r="A69" t="s">
        <v>154</v>
      </c>
      <c r="B69">
        <v>-4.7963709999999997</v>
      </c>
      <c r="C69">
        <v>11.897838999999999</v>
      </c>
    </row>
    <row r="70" spans="1:3">
      <c r="A70" t="s">
        <v>155</v>
      </c>
      <c r="B70">
        <v>-4.7644690000000001</v>
      </c>
      <c r="C70">
        <v>11.885016</v>
      </c>
    </row>
    <row r="71" spans="1:3">
      <c r="A71" t="s">
        <v>418</v>
      </c>
      <c r="B71">
        <v>-4.7659611000000002</v>
      </c>
      <c r="C71">
        <v>11.871275900000001</v>
      </c>
    </row>
    <row r="72" spans="1:3">
      <c r="A72" t="s">
        <v>366</v>
      </c>
      <c r="B72">
        <v>-4.8096920000000001</v>
      </c>
      <c r="C72">
        <v>11.860889</v>
      </c>
    </row>
    <row r="73" spans="1:3">
      <c r="A73" t="s">
        <v>326</v>
      </c>
      <c r="B73">
        <v>-4.7587640000000002</v>
      </c>
      <c r="C73">
        <v>11.878368</v>
      </c>
    </row>
    <row r="74" spans="1:3">
      <c r="A74" t="s">
        <v>327</v>
      </c>
      <c r="B74">
        <v>-4.7938922000000002</v>
      </c>
      <c r="C74">
        <v>11.914509499999999</v>
      </c>
    </row>
    <row r="75" spans="1:3">
      <c r="A75" t="s">
        <v>328</v>
      </c>
      <c r="B75">
        <v>-4.7951768000000001</v>
      </c>
      <c r="C75">
        <v>11.925666</v>
      </c>
    </row>
    <row r="76" spans="1:3">
      <c r="A76" t="s">
        <v>329</v>
      </c>
      <c r="B76">
        <v>-4.8042876999999997</v>
      </c>
      <c r="C76">
        <v>11.9212416</v>
      </c>
    </row>
    <row r="77" spans="1:3">
      <c r="A77" t="s">
        <v>167</v>
      </c>
      <c r="B77">
        <v>-4.8291883000000002</v>
      </c>
      <c r="C77">
        <v>11.928368799999999</v>
      </c>
    </row>
    <row r="78" spans="1:3">
      <c r="A78" t="s">
        <v>171</v>
      </c>
      <c r="B78" s="873"/>
      <c r="C78" s="873"/>
    </row>
    <row r="79" spans="1:3">
      <c r="A79" t="s">
        <v>172</v>
      </c>
      <c r="B79">
        <v>-4.7740713000000001</v>
      </c>
      <c r="C79">
        <v>11.8605</v>
      </c>
    </row>
    <row r="80" spans="1:3">
      <c r="A80" t="s">
        <v>174</v>
      </c>
      <c r="B80">
        <v>-4.8642672999999998</v>
      </c>
      <c r="C80">
        <v>11.9223254</v>
      </c>
    </row>
    <row r="81" spans="1:3">
      <c r="A81" t="s">
        <v>729</v>
      </c>
      <c r="B81">
        <v>-4.808649</v>
      </c>
      <c r="C81">
        <v>11.867819000000001</v>
      </c>
    </row>
    <row r="82" spans="1:3">
      <c r="A82" t="s">
        <v>330</v>
      </c>
      <c r="B82">
        <v>-4.7404305000000004</v>
      </c>
      <c r="C82">
        <v>11.9116126</v>
      </c>
    </row>
    <row r="83" spans="1:3">
      <c r="A83" t="s">
        <v>178</v>
      </c>
      <c r="B83">
        <v>-4.7858169999999998</v>
      </c>
      <c r="C83">
        <v>11.865093</v>
      </c>
    </row>
    <row r="84" spans="1:3">
      <c r="A84" t="s">
        <v>179</v>
      </c>
      <c r="B84">
        <v>-4.7562730000000002</v>
      </c>
      <c r="C84">
        <v>11.866667</v>
      </c>
    </row>
    <row r="85" spans="1:3">
      <c r="A85" t="s">
        <v>180</v>
      </c>
      <c r="B85">
        <v>-4.7479532999999998</v>
      </c>
      <c r="C85">
        <v>11.8622462</v>
      </c>
    </row>
    <row r="86" spans="1:3">
      <c r="A86" t="s">
        <v>181</v>
      </c>
      <c r="B86">
        <v>-4.7181692999999996</v>
      </c>
      <c r="C86">
        <v>11.862636800000001</v>
      </c>
    </row>
    <row r="87" spans="1:3">
      <c r="A87" t="s">
        <v>183</v>
      </c>
      <c r="B87">
        <v>-4.7359799999999996</v>
      </c>
      <c r="C87">
        <v>11.8632533</v>
      </c>
    </row>
    <row r="88" spans="1:3">
      <c r="A88" t="s">
        <v>184</v>
      </c>
      <c r="B88">
        <v>-4.7464592000000003</v>
      </c>
      <c r="C88">
        <v>11.8592859</v>
      </c>
    </row>
    <row r="89" spans="1:3">
      <c r="A89" t="s">
        <v>185</v>
      </c>
      <c r="B89">
        <v>-4.8028686</v>
      </c>
      <c r="C89">
        <v>11.896475300000001</v>
      </c>
    </row>
    <row r="90" spans="1:3">
      <c r="A90" t="s">
        <v>186</v>
      </c>
      <c r="B90">
        <v>-4.7051616000000003</v>
      </c>
      <c r="C90">
        <v>11.8536953</v>
      </c>
    </row>
    <row r="91" spans="1:3">
      <c r="A91" t="s">
        <v>187</v>
      </c>
      <c r="B91">
        <v>-4.7731617999999996</v>
      </c>
      <c r="C91">
        <v>11.8861998</v>
      </c>
    </row>
    <row r="92" spans="1:3">
      <c r="A92" t="s">
        <v>340</v>
      </c>
      <c r="B92">
        <v>-4.7918858999999996</v>
      </c>
      <c r="C92">
        <v>11.8889157</v>
      </c>
    </row>
    <row r="93" spans="1:3">
      <c r="A93" t="s">
        <v>308</v>
      </c>
      <c r="B93">
        <v>-4.8154389999999996</v>
      </c>
      <c r="C93">
        <v>11.870882</v>
      </c>
    </row>
    <row r="94" spans="1:3">
      <c r="A94" t="s">
        <v>194</v>
      </c>
      <c r="B94">
        <v>-4.7877821999999997</v>
      </c>
      <c r="C94">
        <v>11.895793299999999</v>
      </c>
    </row>
    <row r="95" spans="1:3">
      <c r="A95" t="s">
        <v>197</v>
      </c>
      <c r="B95">
        <v>-4.7648739000000004</v>
      </c>
      <c r="C95">
        <v>11.8892819</v>
      </c>
    </row>
    <row r="96" spans="1:3">
      <c r="A96" t="s">
        <v>200</v>
      </c>
      <c r="B96">
        <v>-4.7809340000000002</v>
      </c>
      <c r="C96">
        <v>11.8663533</v>
      </c>
    </row>
    <row r="97" spans="1:3">
      <c r="A97" t="s">
        <v>341</v>
      </c>
      <c r="B97">
        <v>-4.8420880999999998</v>
      </c>
      <c r="C97">
        <v>11.9218095</v>
      </c>
    </row>
    <row r="98" spans="1:3">
      <c r="A98" t="s">
        <v>742</v>
      </c>
      <c r="B98">
        <v>-4.7899000000000003</v>
      </c>
      <c r="C98">
        <v>11.882686</v>
      </c>
    </row>
    <row r="99" spans="1:3">
      <c r="A99" t="s">
        <v>743</v>
      </c>
      <c r="B99">
        <v>-4.8039516000000004</v>
      </c>
      <c r="C99">
        <v>11.894482099999999</v>
      </c>
    </row>
    <row r="100" spans="1:3">
      <c r="A100" t="s">
        <v>206</v>
      </c>
      <c r="B100">
        <v>-4.7870980000000003</v>
      </c>
      <c r="C100">
        <v>11.870991999999999</v>
      </c>
    </row>
    <row r="101" spans="1:3">
      <c r="A101" t="s">
        <v>419</v>
      </c>
      <c r="B101">
        <v>-4.7801819999999999</v>
      </c>
      <c r="C101">
        <v>11.882291</v>
      </c>
    </row>
    <row r="102" spans="1:3">
      <c r="A102" t="s">
        <v>367</v>
      </c>
      <c r="B102">
        <v>-4.7822329000000003</v>
      </c>
      <c r="C102">
        <v>11.8910751</v>
      </c>
    </row>
    <row r="103" spans="1:3">
      <c r="A103" t="s">
        <v>368</v>
      </c>
      <c r="B103">
        <v>-4.8084654999999996</v>
      </c>
      <c r="C103">
        <v>11.899103500000001</v>
      </c>
    </row>
    <row r="104" spans="1:3">
      <c r="A104" t="s">
        <v>331</v>
      </c>
      <c r="B104">
        <v>-4.8503812000000002</v>
      </c>
      <c r="C104">
        <v>11.905885400000001</v>
      </c>
    </row>
    <row r="105" spans="1:3">
      <c r="A105" t="s">
        <v>420</v>
      </c>
      <c r="B105">
        <v>-4.8225800999999997</v>
      </c>
      <c r="C105">
        <v>11.904747499999999</v>
      </c>
    </row>
    <row r="106" spans="1:3">
      <c r="A106" t="s">
        <v>311</v>
      </c>
      <c r="B106">
        <v>-4.7677696999999997</v>
      </c>
      <c r="C106">
        <v>11.8949953</v>
      </c>
    </row>
    <row r="107" spans="1:3">
      <c r="A107" t="s">
        <v>218</v>
      </c>
      <c r="B107">
        <v>-4.7857479999999999</v>
      </c>
      <c r="C107">
        <v>11.882961999999999</v>
      </c>
    </row>
    <row r="108" spans="1:3">
      <c r="A108" t="s">
        <v>220</v>
      </c>
      <c r="B108">
        <v>-4.749714</v>
      </c>
      <c r="C108">
        <v>11.904101900000001</v>
      </c>
    </row>
    <row r="109" spans="1:3">
      <c r="A109" t="s">
        <v>421</v>
      </c>
      <c r="B109">
        <v>-4.7953289999999997</v>
      </c>
      <c r="C109">
        <v>11.8936072</v>
      </c>
    </row>
    <row r="110" spans="1:3">
      <c r="A110" t="s">
        <v>225</v>
      </c>
      <c r="B110">
        <v>-4.8331165</v>
      </c>
      <c r="C110">
        <v>11.9029787</v>
      </c>
    </row>
    <row r="111" spans="1:3">
      <c r="A111" t="s">
        <v>226</v>
      </c>
      <c r="B111">
        <v>-4.7666719999999998</v>
      </c>
      <c r="C111">
        <v>11.865152999999999</v>
      </c>
    </row>
    <row r="112" spans="1:3">
      <c r="A112" t="s">
        <v>312</v>
      </c>
      <c r="B112">
        <v>-4.7998570000000003</v>
      </c>
      <c r="C112">
        <v>11.85463</v>
      </c>
    </row>
    <row r="113" spans="1:3">
      <c r="A113" t="s">
        <v>342</v>
      </c>
      <c r="B113">
        <v>-4.7705817000000001</v>
      </c>
      <c r="C113">
        <v>11.885073</v>
      </c>
    </row>
    <row r="114" spans="1:3">
      <c r="A114" t="s">
        <v>230</v>
      </c>
      <c r="B114">
        <v>-4.7919739999999997</v>
      </c>
      <c r="C114">
        <v>11.860574</v>
      </c>
    </row>
    <row r="115" spans="1:3">
      <c r="A115" t="s">
        <v>231</v>
      </c>
      <c r="B115">
        <v>-4.8018831999999998</v>
      </c>
      <c r="C115">
        <v>11.895398500000001</v>
      </c>
    </row>
    <row r="116" spans="1:3">
      <c r="A116" t="s">
        <v>332</v>
      </c>
      <c r="B116">
        <v>-4.7635839999999998</v>
      </c>
      <c r="C116">
        <v>11.861239599999999</v>
      </c>
    </row>
    <row r="117" spans="1:3">
      <c r="A117" t="s">
        <v>236</v>
      </c>
      <c r="B117">
        <v>-4.6900820000000003</v>
      </c>
      <c r="C117">
        <v>11.942493000000001</v>
      </c>
    </row>
    <row r="118" spans="1:3">
      <c r="A118" t="s">
        <v>237</v>
      </c>
      <c r="B118">
        <v>-4.7177844999999996</v>
      </c>
      <c r="C118">
        <v>11.861831</v>
      </c>
    </row>
    <row r="119" spans="1:3">
      <c r="A119" t="s">
        <v>239</v>
      </c>
      <c r="B119">
        <v>-4.7204611999999999</v>
      </c>
      <c r="C119">
        <v>11.8639277</v>
      </c>
    </row>
    <row r="120" spans="1:3">
      <c r="A120" t="s">
        <v>241</v>
      </c>
      <c r="B120">
        <v>-4.8175160000000004</v>
      </c>
      <c r="C120">
        <v>11.872448</v>
      </c>
    </row>
    <row r="121" spans="1:3">
      <c r="A121" t="s">
        <v>244</v>
      </c>
      <c r="B121">
        <v>-4.8178669999999997</v>
      </c>
      <c r="C121">
        <v>11.87219</v>
      </c>
    </row>
    <row r="122" spans="1:3">
      <c r="A122" t="s">
        <v>247</v>
      </c>
      <c r="B122">
        <v>-4.8268810000000002</v>
      </c>
      <c r="C122">
        <v>11.877219</v>
      </c>
    </row>
    <row r="123" spans="1:3">
      <c r="A123" t="s">
        <v>250</v>
      </c>
      <c r="B123">
        <v>-4.8117532000000001</v>
      </c>
      <c r="C123">
        <v>11.9070448</v>
      </c>
    </row>
    <row r="124" spans="1:3">
      <c r="A124" t="s">
        <v>352</v>
      </c>
      <c r="B124">
        <v>-4.8535518</v>
      </c>
      <c r="C124">
        <v>11.910220799999999</v>
      </c>
    </row>
    <row r="125" spans="1:3">
      <c r="A125" t="s">
        <v>377</v>
      </c>
      <c r="B125">
        <v>-4.7389577000000003</v>
      </c>
      <c r="C125">
        <v>11.8735407</v>
      </c>
    </row>
    <row r="126" spans="1:3">
      <c r="A126" t="s">
        <v>256</v>
      </c>
      <c r="B126">
        <v>-4.7979624999999997</v>
      </c>
      <c r="C126">
        <v>11.889262799999999</v>
      </c>
    </row>
    <row r="127" spans="1:3">
      <c r="A127" t="s">
        <v>345</v>
      </c>
      <c r="B127">
        <v>-4.745743</v>
      </c>
      <c r="C127">
        <v>11.867903999999999</v>
      </c>
    </row>
    <row r="128" spans="1:3">
      <c r="A128" t="s">
        <v>346</v>
      </c>
      <c r="B128">
        <v>-4.7433085999999998</v>
      </c>
      <c r="C128">
        <v>11.869976100000001</v>
      </c>
    </row>
    <row r="129" spans="1:3">
      <c r="A129" t="s">
        <v>378</v>
      </c>
      <c r="B129">
        <v>-4.7634981999999999</v>
      </c>
      <c r="C129">
        <v>11.8787099</v>
      </c>
    </row>
    <row r="130" spans="1:3">
      <c r="A130" t="s">
        <v>263</v>
      </c>
      <c r="B130">
        <v>-4.7999647000000003</v>
      </c>
      <c r="C130">
        <v>11.893200200000001</v>
      </c>
    </row>
    <row r="131" spans="1:3">
      <c r="A131" t="s">
        <v>316</v>
      </c>
      <c r="B131">
        <v>-4.7112806999999997</v>
      </c>
      <c r="C131">
        <v>11.8569239</v>
      </c>
    </row>
    <row r="132" spans="1:3">
      <c r="A132" t="s">
        <v>317</v>
      </c>
      <c r="B132">
        <v>-4.7845659999999999</v>
      </c>
      <c r="C132">
        <v>11.871491000000001</v>
      </c>
    </row>
    <row r="133" spans="1:3">
      <c r="A133" t="s">
        <v>318</v>
      </c>
      <c r="B133">
        <v>-4.8447844</v>
      </c>
      <c r="C133">
        <v>11.8984378</v>
      </c>
    </row>
    <row r="134" spans="1:3">
      <c r="A134" t="s">
        <v>349</v>
      </c>
      <c r="B134">
        <v>-4.7948189000000001</v>
      </c>
      <c r="C134">
        <v>11.8878577</v>
      </c>
    </row>
    <row r="135" spans="1:3">
      <c r="A135" t="s">
        <v>359</v>
      </c>
      <c r="B135">
        <v>-4.7552748999999999</v>
      </c>
      <c r="C135">
        <v>11.888506899999999</v>
      </c>
    </row>
    <row r="136" spans="1:3">
      <c r="A136" t="s">
        <v>369</v>
      </c>
      <c r="B136">
        <v>-4.7919840000000002</v>
      </c>
      <c r="C136">
        <v>11.892588999999999</v>
      </c>
    </row>
    <row r="137" spans="1:3">
      <c r="A137" t="s">
        <v>370</v>
      </c>
      <c r="B137">
        <v>-4.8080749999999997</v>
      </c>
      <c r="C137">
        <v>11.901949699999999</v>
      </c>
    </row>
    <row r="138" spans="1:3">
      <c r="A138" t="s">
        <v>360</v>
      </c>
      <c r="B138">
        <v>-4.7392165999999998</v>
      </c>
      <c r="C138">
        <v>11.8731385</v>
      </c>
    </row>
    <row r="139" spans="1:3">
      <c r="A139" t="s">
        <v>422</v>
      </c>
      <c r="B139">
        <v>-4.8850889999999998</v>
      </c>
      <c r="C139">
        <v>11.928424700000001</v>
      </c>
    </row>
    <row r="140" spans="1:3">
      <c r="A140" t="s">
        <v>353</v>
      </c>
      <c r="B140">
        <v>-4.7691007399999998</v>
      </c>
      <c r="C140">
        <v>11.876518000000001</v>
      </c>
    </row>
    <row r="141" spans="1:3">
      <c r="A141" t="s">
        <v>379</v>
      </c>
      <c r="B141">
        <v>-4.7702983999999997</v>
      </c>
      <c r="C141">
        <v>11.883478800000001</v>
      </c>
    </row>
    <row r="142" spans="1:3">
      <c r="A142" t="s">
        <v>380</v>
      </c>
      <c r="B142">
        <v>-4.7570185</v>
      </c>
      <c r="C142">
        <v>11.8837689</v>
      </c>
    </row>
    <row r="143" spans="1:3">
      <c r="A143" t="s">
        <v>390</v>
      </c>
      <c r="B143">
        <v>-4.7501239999999996</v>
      </c>
      <c r="C143">
        <v>11.990544099999999</v>
      </c>
    </row>
    <row r="144" spans="1:3">
      <c r="A144" t="s">
        <v>735</v>
      </c>
      <c r="B144" s="873"/>
      <c r="C144" s="873"/>
    </row>
    <row r="145" spans="1:3">
      <c r="A145" t="s">
        <v>423</v>
      </c>
      <c r="B145">
        <v>-4.7861960000000003</v>
      </c>
      <c r="C145">
        <v>11.878702000000001</v>
      </c>
    </row>
    <row r="146" spans="1:3">
      <c r="A146" t="s">
        <v>391</v>
      </c>
      <c r="B146">
        <v>-4.7864069999999996</v>
      </c>
      <c r="C146">
        <v>11.915386399999999</v>
      </c>
    </row>
    <row r="147" spans="1:3">
      <c r="A147" t="s">
        <v>609</v>
      </c>
      <c r="B147">
        <v>-4.7095744000000002</v>
      </c>
      <c r="C147">
        <v>11.8544243</v>
      </c>
    </row>
    <row r="148" spans="1:3">
      <c r="A148" t="s">
        <v>725</v>
      </c>
      <c r="B148">
        <v>-4.7464031999999996</v>
      </c>
      <c r="C148">
        <v>11.907258499999999</v>
      </c>
    </row>
    <row r="149" spans="1:3">
      <c r="A149" t="s">
        <v>424</v>
      </c>
      <c r="B149">
        <v>-4.7619129999999998</v>
      </c>
      <c r="C149">
        <v>11.91831</v>
      </c>
    </row>
    <row r="150" spans="1:3">
      <c r="A150" t="s">
        <v>425</v>
      </c>
      <c r="B150" s="873"/>
      <c r="C150" s="873"/>
    </row>
    <row r="151" spans="1:3">
      <c r="A151" t="s">
        <v>622</v>
      </c>
      <c r="B151">
        <v>-4.7843739999999997</v>
      </c>
      <c r="C151">
        <v>11.877181999999999</v>
      </c>
    </row>
    <row r="152" spans="1:3">
      <c r="A152" t="s">
        <v>623</v>
      </c>
      <c r="B152">
        <v>-4.7858523000000002</v>
      </c>
      <c r="C152">
        <v>11.9018572</v>
      </c>
    </row>
    <row r="153" spans="1:3">
      <c r="A153" t="s">
        <v>615</v>
      </c>
      <c r="B153">
        <v>-4.8042876999999997</v>
      </c>
      <c r="C153">
        <v>11.9212416</v>
      </c>
    </row>
    <row r="154" spans="1:3">
      <c r="A154" t="s">
        <v>624</v>
      </c>
      <c r="B154">
        <v>-4.7951009999999998</v>
      </c>
      <c r="C154">
        <v>11.903346000000001</v>
      </c>
    </row>
    <row r="155" spans="1:3">
      <c r="A155" t="s">
        <v>426</v>
      </c>
      <c r="B155">
        <v>-4.8606313999999999</v>
      </c>
      <c r="C155">
        <v>11.9139561</v>
      </c>
    </row>
    <row r="156" spans="1:3">
      <c r="A156" t="s">
        <v>427</v>
      </c>
      <c r="B156">
        <v>-4.8278262999999999</v>
      </c>
      <c r="C156">
        <v>11.9010313</v>
      </c>
    </row>
    <row r="157" spans="1:3">
      <c r="A157" t="s">
        <v>357</v>
      </c>
      <c r="B157">
        <v>-4.8448352999999997</v>
      </c>
      <c r="C157">
        <v>11.8985547</v>
      </c>
    </row>
    <row r="158" spans="1:3">
      <c r="A158" t="s">
        <v>728</v>
      </c>
      <c r="B158">
        <v>-4.7549131999999998</v>
      </c>
      <c r="C158">
        <v>11.856563599999999</v>
      </c>
    </row>
    <row r="159" spans="1:3">
      <c r="A159" t="s">
        <v>736</v>
      </c>
      <c r="B159">
        <v>-4.7532579000000004</v>
      </c>
      <c r="C159">
        <v>11.8737549</v>
      </c>
    </row>
    <row r="160" spans="1:3">
      <c r="A160" t="s">
        <v>737</v>
      </c>
      <c r="B160">
        <v>-4.7683403999999996</v>
      </c>
      <c r="C160">
        <v>11.9087285</v>
      </c>
    </row>
    <row r="161" spans="1:3">
      <c r="A161" t="s">
        <v>625</v>
      </c>
      <c r="B161">
        <v>-4.7923118999999996</v>
      </c>
      <c r="C161">
        <v>11.895944999999999</v>
      </c>
    </row>
    <row r="162" spans="1:3">
      <c r="A162" t="s">
        <v>745</v>
      </c>
      <c r="B162" s="873"/>
      <c r="C162" s="873"/>
    </row>
    <row r="163" spans="1:3">
      <c r="A163" t="s">
        <v>746</v>
      </c>
      <c r="B163" s="873"/>
      <c r="C163" s="87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58</vt:i4>
      </vt:variant>
      <vt:variant>
        <vt:lpstr>Named Ranges</vt:lpstr>
      </vt:variant>
      <vt:variant>
        <vt:i4>44</vt:i4>
      </vt:variant>
    </vt:vector>
  </HeadingPairs>
  <TitlesOfParts>
    <vt:vector size="102" baseType="lpstr">
      <vt:lpstr>Secteurs</vt:lpstr>
      <vt:lpstr>WEEK 1</vt:lpstr>
      <vt:lpstr>WEEK2</vt:lpstr>
      <vt:lpstr>WEEK3</vt:lpstr>
      <vt:lpstr>WEEK4</vt:lpstr>
      <vt:lpstr>WEEK5</vt:lpstr>
      <vt:lpstr>WEEK6</vt:lpstr>
      <vt:lpstr>WEEK7</vt:lpstr>
      <vt:lpstr>WEEK8</vt:lpstr>
      <vt:lpstr>WEEK9</vt:lpstr>
      <vt:lpstr>WEEK10</vt:lpstr>
      <vt:lpstr>WEEK11</vt:lpstr>
      <vt:lpstr>WEEK12</vt:lpstr>
      <vt:lpstr>WEEK13</vt:lpstr>
      <vt:lpstr>WEEK 14</vt:lpstr>
      <vt:lpstr>WEEK 15</vt:lpstr>
      <vt:lpstr>WEEK 16</vt:lpstr>
      <vt:lpstr>WEEK 17</vt:lpstr>
      <vt:lpstr>WEEK 18 </vt:lpstr>
      <vt:lpstr>WEEK 19</vt:lpstr>
      <vt:lpstr>WEEK 20</vt:lpstr>
      <vt:lpstr>WEEK 21</vt:lpstr>
      <vt:lpstr>WEEK 22</vt:lpstr>
      <vt:lpstr>WEEK 23</vt:lpstr>
      <vt:lpstr>WEEK 24</vt:lpstr>
      <vt:lpstr>WEEK 25 </vt:lpstr>
      <vt:lpstr>WEEK 26</vt:lpstr>
      <vt:lpstr>WEEK 27 </vt:lpstr>
      <vt:lpstr>WEEK 28</vt:lpstr>
      <vt:lpstr>WEEK 29 </vt:lpstr>
      <vt:lpstr>WEEK 30</vt:lpstr>
      <vt:lpstr>WEEK 31 </vt:lpstr>
      <vt:lpstr>WEEK 32 </vt:lpstr>
      <vt:lpstr>WEEK 33</vt:lpstr>
      <vt:lpstr>WEEK 34</vt:lpstr>
      <vt:lpstr>WEEK 35</vt:lpstr>
      <vt:lpstr>WEEK 36</vt:lpstr>
      <vt:lpstr>WEEK 37 </vt:lpstr>
      <vt:lpstr>WEEK 38</vt:lpstr>
      <vt:lpstr>WEEK 39</vt:lpstr>
      <vt:lpstr>WEEK 40</vt:lpstr>
      <vt:lpstr>WEEK40</vt:lpstr>
      <vt:lpstr>WEEK 41</vt:lpstr>
      <vt:lpstr>WEEK 41 </vt:lpstr>
      <vt:lpstr>WEEK 42</vt:lpstr>
      <vt:lpstr>WEEK 43</vt:lpstr>
      <vt:lpstr>WEEK 44</vt:lpstr>
      <vt:lpstr>WEEK 45</vt:lpstr>
      <vt:lpstr>WEEK 46 </vt:lpstr>
      <vt:lpstr>WEEK 47</vt:lpstr>
      <vt:lpstr>WEEK 48</vt:lpstr>
      <vt:lpstr>WEEK 49</vt:lpstr>
      <vt:lpstr>WEEK 50</vt:lpstr>
      <vt:lpstr>WEEK 51</vt:lpstr>
      <vt:lpstr>WEEK 52</vt:lpstr>
      <vt:lpstr>Week 3</vt:lpstr>
      <vt:lpstr>PDM 2026</vt:lpstr>
      <vt:lpstr>GPS clients</vt:lpstr>
      <vt:lpstr>'WEEK 1'!Print_Area</vt:lpstr>
      <vt:lpstr>'WEEK 14'!Print_Area</vt:lpstr>
      <vt:lpstr>'WEEK 15'!Print_Area</vt:lpstr>
      <vt:lpstr>'WEEK 16'!Print_Area</vt:lpstr>
      <vt:lpstr>'WEEK 17'!Print_Area</vt:lpstr>
      <vt:lpstr>'WEEK 18 '!Print_Area</vt:lpstr>
      <vt:lpstr>'WEEK 19'!Print_Area</vt:lpstr>
      <vt:lpstr>'WEEK 20'!Print_Area</vt:lpstr>
      <vt:lpstr>'WEEK 21'!Print_Area</vt:lpstr>
      <vt:lpstr>'WEEK 22'!Print_Area</vt:lpstr>
      <vt:lpstr>'WEEK 23'!Print_Area</vt:lpstr>
      <vt:lpstr>'WEEK 24'!Print_Area</vt:lpstr>
      <vt:lpstr>'WEEK 25 '!Print_Area</vt:lpstr>
      <vt:lpstr>'WEEK 26'!Print_Area</vt:lpstr>
      <vt:lpstr>'WEEK 27 '!Print_Area</vt:lpstr>
      <vt:lpstr>'WEEK 28'!Print_Area</vt:lpstr>
      <vt:lpstr>'WEEK 29 '!Print_Area</vt:lpstr>
      <vt:lpstr>'WEEK 30'!Print_Area</vt:lpstr>
      <vt:lpstr>'WEEK 31 '!Print_Area</vt:lpstr>
      <vt:lpstr>'WEEK 32 '!Print_Area</vt:lpstr>
      <vt:lpstr>'WEEK 33'!Print_Area</vt:lpstr>
      <vt:lpstr>'WEEK 34'!Print_Area</vt:lpstr>
      <vt:lpstr>'WEEK 35'!Print_Area</vt:lpstr>
      <vt:lpstr>'WEEK 36'!Print_Area</vt:lpstr>
      <vt:lpstr>'WEEK 37 '!Print_Area</vt:lpstr>
      <vt:lpstr>'WEEK 38'!Print_Area</vt:lpstr>
      <vt:lpstr>'WEEK 39'!Print_Area</vt:lpstr>
      <vt:lpstr>'WEEK 40'!Print_Area</vt:lpstr>
      <vt:lpstr>'WEEK 41'!Print_Area</vt:lpstr>
      <vt:lpstr>'WEEK 50'!Print_Area</vt:lpstr>
      <vt:lpstr>'WEEK 51'!Print_Area</vt:lpstr>
      <vt:lpstr>'WEEK 52'!Print_Area</vt:lpstr>
      <vt:lpstr>WEEK10!Print_Area</vt:lpstr>
      <vt:lpstr>WEEK11!Print_Area</vt:lpstr>
      <vt:lpstr>WEEK12!Print_Area</vt:lpstr>
      <vt:lpstr>WEEK13!Print_Area</vt:lpstr>
      <vt:lpstr>WEEK2!Print_Area</vt:lpstr>
      <vt:lpstr>WEEK3!Print_Area</vt:lpstr>
      <vt:lpstr>WEEK4!Print_Area</vt:lpstr>
      <vt:lpstr>WEEK5!Print_Area</vt:lpstr>
      <vt:lpstr>WEEK6!Print_Area</vt:lpstr>
      <vt:lpstr>WEEK7!Print_Area</vt:lpstr>
      <vt:lpstr>WEEK8!Print_Area</vt:lpstr>
      <vt:lpstr>WEEK9!Print_Area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2026-10-13T01:20:09Z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