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My Documents\Programming\Nicolas Zein\Web apps\Minoterie du Congo\Client map\minoco-webapp-clientmap-0001\Sample files\2026-10-15 - Fake data based on new template for testing\"/>
    </mc:Choice>
  </mc:AlternateContent>
  <xr:revisionPtr revIDLastSave="0" documentId="13_ncr:1_{581A8232-E7EA-40DA-A229-A05B18E571AB}" xr6:coauthVersionLast="47" xr6:coauthVersionMax="47" xr10:uidLastSave="{00000000-0000-0000-0000-000000000000}"/>
  <bookViews>
    <workbookView xWindow="-120" yWindow="-120" windowWidth="38640" windowHeight="23520" tabRatio="747" activeTab="3" xr2:uid="{00000000-000D-0000-FFFF-FFFF00000000}"/>
  </bookViews>
  <sheets>
    <sheet name="Secteurs" sheetId="218" r:id="rId1"/>
    <sheet name="WEEK 42" sheetId="291" r:id="rId2"/>
    <sheet name="PDM 2026" sheetId="273" r:id="rId3"/>
    <sheet name="Sites" sheetId="289" r:id="rId4"/>
    <sheet name="Clients" sheetId="292" r:id="rId5"/>
    <sheet name="Data" sheetId="290" r:id="rId6"/>
  </sheets>
  <definedNames>
    <definedName name="_xlnm._FilterDatabase" localSheetId="3" hidden="1">Sites!$A$1:$U$1</definedName>
    <definedName name="_xlnm._FilterDatabase" localSheetId="1" hidden="1">'WEEK 42'!$A$1:$AC$171</definedName>
    <definedName name="ActifInactif">OFFSET(Data!$M$1,1,0,COUNTA(Data!$M:$M)-1,1)</definedName>
    <definedName name="clientList">OFFSET(Clients!$D$1,1,0,COUNTA(Clients!$D:$D)-1,1)</definedName>
    <definedName name="siteList">OFFSET(Sites!$G$1,1,0,COUNTA(Sites!$G:$G)-1,1)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2" i="291" l="1"/>
  <c r="B3" i="273" a="1"/>
  <c r="D3" i="273" s="1"/>
  <c r="I3" i="273" s="1"/>
  <c r="C3" i="273" a="1"/>
  <c r="E3" i="273" a="1"/>
  <c r="F3" i="273" a="1"/>
  <c r="G3" i="273" a="1"/>
  <c r="H3" i="273" a="1"/>
  <c r="B4" i="273" a="1"/>
  <c r="D4" i="273" s="1"/>
  <c r="I4" i="273" s="1"/>
  <c r="C4" i="273" a="1"/>
  <c r="E4" i="273" a="1"/>
  <c r="F4" i="273" a="1"/>
  <c r="G4" i="273" a="1"/>
  <c r="H4" i="273" a="1"/>
  <c r="B5" i="273" a="1"/>
  <c r="D5" i="273" s="1"/>
  <c r="I5" i="273" s="1"/>
  <c r="C5" i="273" a="1"/>
  <c r="E5" i="273" a="1"/>
  <c r="F5" i="273" a="1"/>
  <c r="G5" i="273" a="1"/>
  <c r="H5" i="273" a="1"/>
  <c r="B6" i="273" a="1"/>
  <c r="D6" i="273" s="1"/>
  <c r="I6" i="273" s="1"/>
  <c r="C6" i="273" a="1"/>
  <c r="E6" i="273" a="1"/>
  <c r="F6" i="273" a="1"/>
  <c r="G6" i="273" a="1"/>
  <c r="H6" i="273" a="1"/>
  <c r="B7" i="273" a="1"/>
  <c r="D7" i="273" s="1"/>
  <c r="I7" i="273" s="1"/>
  <c r="C7" i="273" a="1"/>
  <c r="E7" i="273" a="1"/>
  <c r="F7" i="273" a="1"/>
  <c r="G7" i="273" a="1"/>
  <c r="H7" i="273" a="1"/>
  <c r="B8" i="273" a="1"/>
  <c r="D8" i="273" s="1"/>
  <c r="I8" i="273" s="1"/>
  <c r="C8" i="273" a="1"/>
  <c r="E8" i="273" a="1"/>
  <c r="F8" i="273" a="1"/>
  <c r="G8" i="273" a="1"/>
  <c r="H8" i="273" a="1"/>
  <c r="B9" i="273" a="1"/>
  <c r="D9" i="273" s="1"/>
  <c r="I9" i="273" s="1"/>
  <c r="C9" i="273" a="1"/>
  <c r="E9" i="273" a="1"/>
  <c r="F9" i="273" a="1"/>
  <c r="G9" i="273" a="1"/>
  <c r="H9" i="273" a="1"/>
  <c r="B10" i="273" a="1"/>
  <c r="D10" i="273" s="1"/>
  <c r="I10" i="273" s="1"/>
  <c r="C10" i="273" a="1"/>
  <c r="E10" i="273" a="1"/>
  <c r="F10" i="273" a="1"/>
  <c r="G10" i="273" a="1"/>
  <c r="H10" i="273" a="1"/>
  <c r="B11" i="273" a="1"/>
  <c r="D11" i="273" s="1"/>
  <c r="I11" i="273" s="1"/>
  <c r="C11" i="273" a="1"/>
  <c r="E11" i="273" a="1"/>
  <c r="F11" i="273" a="1"/>
  <c r="G11" i="273" a="1"/>
  <c r="H11" i="273" a="1"/>
  <c r="B12" i="273" a="1"/>
  <c r="D12" i="273" s="1"/>
  <c r="I12" i="273" s="1"/>
  <c r="C12" i="273" a="1"/>
  <c r="E12" i="273" a="1"/>
  <c r="F12" i="273" a="1"/>
  <c r="G12" i="273" a="1"/>
  <c r="H12" i="273" a="1"/>
  <c r="B13" i="273" a="1"/>
  <c r="D13" i="273" s="1"/>
  <c r="I13" i="273" s="1"/>
  <c r="C13" i="273" a="1"/>
  <c r="E13" i="273" a="1"/>
  <c r="F13" i="273" a="1"/>
  <c r="G13" i="273" a="1"/>
  <c r="H13" i="273" a="1"/>
  <c r="B14" i="273" a="1"/>
  <c r="D14" i="273" s="1"/>
  <c r="I14" i="273" s="1"/>
  <c r="C14" i="273" a="1"/>
  <c r="E14" i="273" a="1"/>
  <c r="F14" i="273" a="1"/>
  <c r="G14" i="273" a="1"/>
  <c r="H14" i="273" a="1"/>
  <c r="B15" i="273" a="1"/>
  <c r="D15" i="273" s="1"/>
  <c r="I15" i="273" s="1"/>
  <c r="C15" i="273" a="1"/>
  <c r="E15" i="273" a="1"/>
  <c r="F15" i="273" a="1"/>
  <c r="G15" i="273" a="1"/>
  <c r="H15" i="273" a="1"/>
  <c r="B16" i="273" a="1"/>
  <c r="D16" i="273" s="1"/>
  <c r="I16" i="273" s="1"/>
  <c r="C16" i="273" a="1"/>
  <c r="E16" i="273" a="1"/>
  <c r="F16" i="273" a="1"/>
  <c r="G16" i="273" a="1"/>
  <c r="H16" i="273" a="1"/>
  <c r="B17" i="273" a="1"/>
  <c r="D17" i="273" s="1"/>
  <c r="I17" i="273" s="1"/>
  <c r="C17" i="273" a="1"/>
  <c r="E17" i="273" a="1"/>
  <c r="F17" i="273" a="1"/>
  <c r="G17" i="273" a="1"/>
  <c r="H17" i="273" a="1"/>
  <c r="B18" i="273" a="1"/>
  <c r="D18" i="273" s="1"/>
  <c r="I18" i="273" s="1"/>
  <c r="C18" i="273" a="1"/>
  <c r="E18" i="273" a="1"/>
  <c r="F18" i="273" a="1"/>
  <c r="G18" i="273" a="1"/>
  <c r="H18" i="273" a="1"/>
  <c r="B19" i="273" a="1"/>
  <c r="D19" i="273" s="1"/>
  <c r="I19" i="273" s="1"/>
  <c r="C19" i="273" a="1"/>
  <c r="E19" i="273" a="1"/>
  <c r="F19" i="273" a="1"/>
  <c r="G19" i="273" a="1"/>
  <c r="H19" i="273" a="1"/>
  <c r="B20" i="273" a="1"/>
  <c r="D20" i="273" s="1"/>
  <c r="I20" i="273" s="1"/>
  <c r="C20" i="273" a="1"/>
  <c r="E20" i="273" a="1"/>
  <c r="F20" i="273" a="1"/>
  <c r="G20" i="273" a="1"/>
  <c r="H20" i="273" a="1"/>
  <c r="B21" i="273" a="1"/>
  <c r="D21" i="273" s="1"/>
  <c r="I21" i="273" s="1"/>
  <c r="C21" i="273" a="1"/>
  <c r="E21" i="273" a="1"/>
  <c r="F21" i="273" a="1"/>
  <c r="G21" i="273" a="1"/>
  <c r="H21" i="273" a="1"/>
  <c r="B22" i="273" a="1"/>
  <c r="D22" i="273" s="1"/>
  <c r="I22" i="273" s="1"/>
  <c r="C22" i="273" a="1"/>
  <c r="E22" i="273" a="1"/>
  <c r="F22" i="273" a="1"/>
  <c r="G22" i="273" a="1"/>
  <c r="H22" i="273" a="1"/>
  <c r="B23" i="273" a="1"/>
  <c r="D23" i="273" s="1"/>
  <c r="I23" i="273" s="1"/>
  <c r="C23" i="273" a="1"/>
  <c r="E23" i="273" a="1"/>
  <c r="F23" i="273" a="1"/>
  <c r="G23" i="273" a="1"/>
  <c r="H23" i="273" a="1"/>
  <c r="B24" i="273" a="1"/>
  <c r="D24" i="273" s="1"/>
  <c r="I24" i="273" s="1"/>
  <c r="C24" i="273" a="1"/>
  <c r="E24" i="273" a="1"/>
  <c r="F24" i="273" a="1"/>
  <c r="G24" i="273" a="1"/>
  <c r="H24" i="273" a="1"/>
  <c r="B25" i="273" a="1"/>
  <c r="D25" i="273" s="1"/>
  <c r="I25" i="273" s="1"/>
  <c r="C25" i="273" a="1"/>
  <c r="E25" i="273" a="1"/>
  <c r="F25" i="273" a="1"/>
  <c r="G25" i="273" a="1"/>
  <c r="H25" i="273" a="1"/>
  <c r="B26" i="273" a="1"/>
  <c r="D26" i="273" s="1"/>
  <c r="I26" i="273" s="1"/>
  <c r="C26" i="273" a="1"/>
  <c r="E26" i="273" a="1"/>
  <c r="F26" i="273" a="1"/>
  <c r="G26" i="273" a="1"/>
  <c r="H26" i="273" a="1"/>
  <c r="B27" i="273" a="1"/>
  <c r="D27" i="273" s="1"/>
  <c r="I27" i="273" s="1"/>
  <c r="C27" i="273" a="1"/>
  <c r="E27" i="273" a="1"/>
  <c r="F27" i="273" a="1"/>
  <c r="G27" i="273" a="1"/>
  <c r="H27" i="273" a="1"/>
  <c r="B28" i="273" a="1"/>
  <c r="D28" i="273" s="1"/>
  <c r="I28" i="273" s="1"/>
  <c r="C28" i="273" a="1"/>
  <c r="E28" i="273" a="1"/>
  <c r="F28" i="273" a="1"/>
  <c r="G28" i="273" a="1"/>
  <c r="H28" i="273" a="1"/>
  <c r="B29" i="273" a="1"/>
  <c r="D29" i="273" s="1"/>
  <c r="I29" i="273" s="1"/>
  <c r="C29" i="273" a="1"/>
  <c r="E29" i="273" a="1"/>
  <c r="F29" i="273" a="1"/>
  <c r="G29" i="273" a="1"/>
  <c r="H29" i="273" a="1"/>
  <c r="B30" i="273" a="1"/>
  <c r="D30" i="273" s="1"/>
  <c r="I30" i="273" s="1"/>
  <c r="C30" i="273" a="1"/>
  <c r="E30" i="273" a="1"/>
  <c r="F30" i="273" a="1"/>
  <c r="G30" i="273" a="1"/>
  <c r="H30" i="273" a="1"/>
  <c r="B31" i="273" a="1"/>
  <c r="D31" i="273" s="1"/>
  <c r="I31" i="273" s="1"/>
  <c r="C31" i="273" a="1"/>
  <c r="E31" i="273" a="1"/>
  <c r="F31" i="273" a="1"/>
  <c r="G31" i="273" a="1"/>
  <c r="H31" i="273" a="1"/>
  <c r="B32" i="273" a="1"/>
  <c r="D32" i="273" s="1"/>
  <c r="I32" i="273" s="1"/>
  <c r="C32" i="273" a="1"/>
  <c r="E32" i="273" a="1"/>
  <c r="F32" i="273" a="1"/>
  <c r="G32" i="273" a="1"/>
  <c r="H32" i="273" a="1"/>
  <c r="B33" i="273" a="1"/>
  <c r="D33" i="273" s="1"/>
  <c r="I33" i="273" s="1"/>
  <c r="C33" i="273" a="1"/>
  <c r="E33" i="273" a="1"/>
  <c r="F33" i="273" a="1"/>
  <c r="G33" i="273" a="1"/>
  <c r="H33" i="273" a="1"/>
  <c r="B34" i="273" a="1"/>
  <c r="D34" i="273" s="1"/>
  <c r="I34" i="273" s="1"/>
  <c r="C34" i="273" a="1"/>
  <c r="E34" i="273" a="1"/>
  <c r="F34" i="273" a="1"/>
  <c r="G34" i="273" a="1"/>
  <c r="H34" i="273" a="1"/>
  <c r="B35" i="273" a="1"/>
  <c r="D35" i="273" s="1"/>
  <c r="I35" i="273" s="1"/>
  <c r="C35" i="273" a="1"/>
  <c r="E35" i="273" a="1"/>
  <c r="F35" i="273" a="1"/>
  <c r="G35" i="273" a="1"/>
  <c r="H35" i="273" a="1"/>
  <c r="B36" i="273" a="1"/>
  <c r="D36" i="273" s="1"/>
  <c r="I36" i="273" s="1"/>
  <c r="C36" i="273" a="1"/>
  <c r="E36" i="273" a="1"/>
  <c r="F36" i="273" a="1"/>
  <c r="G36" i="273" a="1"/>
  <c r="H36" i="273" a="1"/>
  <c r="B37" i="273" a="1"/>
  <c r="D37" i="273" s="1"/>
  <c r="I37" i="273" s="1"/>
  <c r="C37" i="273" a="1"/>
  <c r="E37" i="273" a="1"/>
  <c r="F37" i="273" a="1"/>
  <c r="G37" i="273" a="1"/>
  <c r="H37" i="273" a="1"/>
  <c r="B38" i="273" a="1"/>
  <c r="D38" i="273" s="1"/>
  <c r="I38" i="273" s="1"/>
  <c r="C38" i="273" a="1"/>
  <c r="E38" i="273" a="1"/>
  <c r="F38" i="273" a="1"/>
  <c r="G38" i="273" a="1"/>
  <c r="H38" i="273" a="1"/>
  <c r="B39" i="273" a="1"/>
  <c r="D39" i="273" s="1"/>
  <c r="I39" i="273" s="1"/>
  <c r="C39" i="273" a="1"/>
  <c r="E39" i="273" a="1"/>
  <c r="F39" i="273" a="1"/>
  <c r="G39" i="273" a="1"/>
  <c r="H39" i="273" a="1"/>
  <c r="B40" i="273" a="1"/>
  <c r="D40" i="273" s="1"/>
  <c r="I40" i="273" s="1"/>
  <c r="C40" i="273" a="1"/>
  <c r="E40" i="273" a="1"/>
  <c r="F40" i="273" a="1"/>
  <c r="G40" i="273" a="1"/>
  <c r="H40" i="273" a="1"/>
  <c r="B41" i="273" a="1"/>
  <c r="D41" i="273" s="1"/>
  <c r="I41" i="273" s="1"/>
  <c r="C41" i="273" a="1"/>
  <c r="E41" i="273" a="1"/>
  <c r="F41" i="273" a="1"/>
  <c r="G41" i="273" a="1"/>
  <c r="H41" i="273" a="1"/>
  <c r="B42" i="273" a="1"/>
  <c r="D42" i="273" s="1"/>
  <c r="C42" i="273" a="1"/>
  <c r="E42" i="273" a="1"/>
  <c r="F42" i="273" a="1"/>
  <c r="G42" i="273" a="1"/>
  <c r="H42" i="273" a="1"/>
  <c r="B44" i="273" a="1"/>
  <c r="D44" i="273" s="1"/>
  <c r="I44" i="273" s="1"/>
  <c r="C44" i="273" a="1"/>
  <c r="E44" i="273" a="1"/>
  <c r="F44" i="273" a="1"/>
  <c r="G44" i="273" a="1"/>
  <c r="H44" i="273" a="1"/>
  <c r="B45" i="273" a="1"/>
  <c r="D45" i="273" s="1"/>
  <c r="I45" i="273" s="1"/>
  <c r="C45" i="273" a="1"/>
  <c r="E45" i="273" a="1"/>
  <c r="F45" i="273" a="1"/>
  <c r="G45" i="273" a="1"/>
  <c r="H45" i="273" a="1"/>
  <c r="B46" i="273" a="1"/>
  <c r="D46" i="273" s="1"/>
  <c r="I46" i="273" s="1"/>
  <c r="C46" i="273" a="1"/>
  <c r="E46" i="273" a="1"/>
  <c r="F46" i="273" a="1"/>
  <c r="G46" i="273" a="1"/>
  <c r="H46" i="273" a="1"/>
  <c r="B47" i="273" a="1"/>
  <c r="D47" i="273" s="1"/>
  <c r="I47" i="273" s="1"/>
  <c r="C47" i="273" a="1"/>
  <c r="E47" i="273" a="1"/>
  <c r="F47" i="273" a="1"/>
  <c r="G47" i="273" a="1"/>
  <c r="H47" i="273" a="1"/>
  <c r="B48" i="273" a="1"/>
  <c r="D48" i="273" s="1"/>
  <c r="I48" i="273" s="1"/>
  <c r="C48" i="273" a="1"/>
  <c r="E48" i="273" a="1"/>
  <c r="F48" i="273" a="1"/>
  <c r="G48" i="273" a="1"/>
  <c r="H48" i="273" a="1"/>
  <c r="B49" i="273" a="1"/>
  <c r="D49" i="273" s="1"/>
  <c r="I49" i="273" s="1"/>
  <c r="C49" i="273" a="1"/>
  <c r="E49" i="273" a="1"/>
  <c r="F49" i="273" a="1"/>
  <c r="G49" i="273" a="1"/>
  <c r="H49" i="273" a="1"/>
  <c r="B50" i="273" a="1"/>
  <c r="D50" i="273" s="1"/>
  <c r="I50" i="273" s="1"/>
  <c r="C50" i="273" a="1"/>
  <c r="E50" i="273" a="1"/>
  <c r="F50" i="273" a="1"/>
  <c r="G50" i="273" a="1"/>
  <c r="H50" i="273" a="1"/>
  <c r="B51" i="273" a="1"/>
  <c r="D51" i="273" s="1"/>
  <c r="I51" i="273" s="1"/>
  <c r="C51" i="273" a="1"/>
  <c r="E51" i="273" a="1"/>
  <c r="F51" i="273" a="1"/>
  <c r="G51" i="273" a="1"/>
  <c r="H51" i="273" a="1"/>
  <c r="B52" i="273" a="1"/>
  <c r="D52" i="273" s="1"/>
  <c r="I52" i="273" s="1"/>
  <c r="C52" i="273" a="1"/>
  <c r="E52" i="273" a="1"/>
  <c r="F52" i="273" a="1"/>
  <c r="G52" i="273" a="1"/>
  <c r="H52" i="273" a="1"/>
  <c r="B53" i="273" a="1"/>
  <c r="D53" i="273" s="1"/>
  <c r="I53" i="273" s="1"/>
  <c r="C53" i="273" a="1"/>
  <c r="E53" i="273" a="1"/>
  <c r="F53" i="273" a="1"/>
  <c r="G53" i="273" a="1"/>
  <c r="H53" i="273" a="1"/>
  <c r="B54" i="273" a="1"/>
  <c r="D54" i="273" s="1"/>
  <c r="I54" i="273" s="1"/>
  <c r="C54" i="273" a="1"/>
  <c r="E54" i="273" a="1"/>
  <c r="F54" i="273" a="1"/>
  <c r="G54" i="273" a="1"/>
  <c r="H54" i="273" a="1"/>
  <c r="H2" i="273" a="1"/>
  <c r="G2" i="273" a="1"/>
  <c r="F2" i="273" a="1"/>
  <c r="E2" i="273" a="1"/>
  <c r="C2" i="273" a="1"/>
  <c r="B2" i="273" a="1"/>
  <c r="D2" i="273" s="1"/>
  <c r="C2" i="291"/>
  <c r="G170" i="291"/>
  <c r="F170" i="291"/>
  <c r="E170" i="291"/>
  <c r="D170" i="291"/>
  <c r="C170" i="291"/>
  <c r="G169" i="291"/>
  <c r="F169" i="291"/>
  <c r="E169" i="291"/>
  <c r="D169" i="291"/>
  <c r="C169" i="291"/>
  <c r="G168" i="291"/>
  <c r="F168" i="291"/>
  <c r="E168" i="291"/>
  <c r="D168" i="291"/>
  <c r="C168" i="291"/>
  <c r="G167" i="291"/>
  <c r="F167" i="291"/>
  <c r="E167" i="291"/>
  <c r="D167" i="291"/>
  <c r="C167" i="291"/>
  <c r="G166" i="291"/>
  <c r="F166" i="291"/>
  <c r="E166" i="291"/>
  <c r="D166" i="291"/>
  <c r="C166" i="291"/>
  <c r="G165" i="291"/>
  <c r="F165" i="291"/>
  <c r="E165" i="291"/>
  <c r="D165" i="291"/>
  <c r="C165" i="291"/>
  <c r="G164" i="291"/>
  <c r="F164" i="291"/>
  <c r="E164" i="291"/>
  <c r="D164" i="291"/>
  <c r="C164" i="291"/>
  <c r="G163" i="291"/>
  <c r="F163" i="291"/>
  <c r="E163" i="291"/>
  <c r="D163" i="291"/>
  <c r="C163" i="291"/>
  <c r="G162" i="291"/>
  <c r="F162" i="291"/>
  <c r="E162" i="291"/>
  <c r="D162" i="291"/>
  <c r="C162" i="291"/>
  <c r="G161" i="291"/>
  <c r="F161" i="291"/>
  <c r="E161" i="291"/>
  <c r="D161" i="291"/>
  <c r="C161" i="291"/>
  <c r="G160" i="291"/>
  <c r="F160" i="291"/>
  <c r="E160" i="291"/>
  <c r="D160" i="291"/>
  <c r="C160" i="291"/>
  <c r="G159" i="291"/>
  <c r="F159" i="291"/>
  <c r="E159" i="291"/>
  <c r="D159" i="291"/>
  <c r="C159" i="291"/>
  <c r="G158" i="291"/>
  <c r="F158" i="291"/>
  <c r="E158" i="291"/>
  <c r="D158" i="291"/>
  <c r="C158" i="291"/>
  <c r="G157" i="291"/>
  <c r="F157" i="291"/>
  <c r="E157" i="291"/>
  <c r="D157" i="291"/>
  <c r="C157" i="291"/>
  <c r="G156" i="291"/>
  <c r="F156" i="291"/>
  <c r="E156" i="291"/>
  <c r="D156" i="291"/>
  <c r="C156" i="291"/>
  <c r="G155" i="291"/>
  <c r="F155" i="291"/>
  <c r="E155" i="291"/>
  <c r="D155" i="291"/>
  <c r="C155" i="291"/>
  <c r="G154" i="291"/>
  <c r="F154" i="291"/>
  <c r="E154" i="291"/>
  <c r="D154" i="291"/>
  <c r="C154" i="291"/>
  <c r="G153" i="291"/>
  <c r="F153" i="291"/>
  <c r="E153" i="291"/>
  <c r="D153" i="291"/>
  <c r="C153" i="291"/>
  <c r="G152" i="291"/>
  <c r="F152" i="291"/>
  <c r="E152" i="291"/>
  <c r="D152" i="291"/>
  <c r="C152" i="291"/>
  <c r="G151" i="291"/>
  <c r="F151" i="291"/>
  <c r="E151" i="291"/>
  <c r="D151" i="291"/>
  <c r="C151" i="291"/>
  <c r="G150" i="291"/>
  <c r="F150" i="291"/>
  <c r="E150" i="291"/>
  <c r="D150" i="291"/>
  <c r="C150" i="291"/>
  <c r="G149" i="291"/>
  <c r="F149" i="291"/>
  <c r="E149" i="291"/>
  <c r="D149" i="291"/>
  <c r="C149" i="291"/>
  <c r="G148" i="291"/>
  <c r="F148" i="291"/>
  <c r="E148" i="291"/>
  <c r="D148" i="291"/>
  <c r="C148" i="291"/>
  <c r="G147" i="291"/>
  <c r="F147" i="291"/>
  <c r="E147" i="291"/>
  <c r="D147" i="291"/>
  <c r="C147" i="291"/>
  <c r="G146" i="291"/>
  <c r="F146" i="291"/>
  <c r="E146" i="291"/>
  <c r="D146" i="291"/>
  <c r="C146" i="291"/>
  <c r="G145" i="291"/>
  <c r="F145" i="291"/>
  <c r="E145" i="291"/>
  <c r="D145" i="291"/>
  <c r="C145" i="291"/>
  <c r="G144" i="291"/>
  <c r="F144" i="291"/>
  <c r="E144" i="291"/>
  <c r="D144" i="291"/>
  <c r="C144" i="291"/>
  <c r="G143" i="291"/>
  <c r="F143" i="291"/>
  <c r="E143" i="291"/>
  <c r="D143" i="291"/>
  <c r="C143" i="291"/>
  <c r="G142" i="291"/>
  <c r="F142" i="291"/>
  <c r="E142" i="291"/>
  <c r="D142" i="291"/>
  <c r="C142" i="291"/>
  <c r="G141" i="291"/>
  <c r="F141" i="291"/>
  <c r="E141" i="291"/>
  <c r="D141" i="291"/>
  <c r="C141" i="291"/>
  <c r="G140" i="291"/>
  <c r="F140" i="291"/>
  <c r="E140" i="291"/>
  <c r="D140" i="291"/>
  <c r="C140" i="291"/>
  <c r="G139" i="291"/>
  <c r="F139" i="291"/>
  <c r="E139" i="291"/>
  <c r="D139" i="291"/>
  <c r="C139" i="291"/>
  <c r="G138" i="291"/>
  <c r="F138" i="291"/>
  <c r="E138" i="291"/>
  <c r="D138" i="291"/>
  <c r="C138" i="291"/>
  <c r="G137" i="291"/>
  <c r="F137" i="291"/>
  <c r="E137" i="291"/>
  <c r="D137" i="291"/>
  <c r="C137" i="291"/>
  <c r="G136" i="291"/>
  <c r="F136" i="291"/>
  <c r="E136" i="291"/>
  <c r="D136" i="291"/>
  <c r="C136" i="291"/>
  <c r="G135" i="291"/>
  <c r="F135" i="291"/>
  <c r="E135" i="291"/>
  <c r="D135" i="291"/>
  <c r="C135" i="291"/>
  <c r="G134" i="291"/>
  <c r="F134" i="291"/>
  <c r="E134" i="291"/>
  <c r="D134" i="291"/>
  <c r="C134" i="291"/>
  <c r="G133" i="291"/>
  <c r="F133" i="291"/>
  <c r="E133" i="291"/>
  <c r="D133" i="291"/>
  <c r="C133" i="291"/>
  <c r="G132" i="291"/>
  <c r="F132" i="291"/>
  <c r="E132" i="291"/>
  <c r="D132" i="291"/>
  <c r="C132" i="291"/>
  <c r="G131" i="291"/>
  <c r="F131" i="291"/>
  <c r="E131" i="291"/>
  <c r="D131" i="291"/>
  <c r="C131" i="291"/>
  <c r="G130" i="291"/>
  <c r="F130" i="291"/>
  <c r="E130" i="291"/>
  <c r="D130" i="291"/>
  <c r="C130" i="291"/>
  <c r="G129" i="291"/>
  <c r="F129" i="291"/>
  <c r="E129" i="291"/>
  <c r="D129" i="291"/>
  <c r="C129" i="291"/>
  <c r="G128" i="291"/>
  <c r="F128" i="291"/>
  <c r="E128" i="291"/>
  <c r="D128" i="291"/>
  <c r="C128" i="291"/>
  <c r="G127" i="291"/>
  <c r="F127" i="291"/>
  <c r="E127" i="291"/>
  <c r="D127" i="291"/>
  <c r="C127" i="291"/>
  <c r="G126" i="291"/>
  <c r="F126" i="291"/>
  <c r="E126" i="291"/>
  <c r="D126" i="291"/>
  <c r="C126" i="291"/>
  <c r="G125" i="291"/>
  <c r="F125" i="291"/>
  <c r="E125" i="291"/>
  <c r="D125" i="291"/>
  <c r="C125" i="291"/>
  <c r="G124" i="291"/>
  <c r="F124" i="291"/>
  <c r="E124" i="291"/>
  <c r="D124" i="291"/>
  <c r="C124" i="291"/>
  <c r="G123" i="291"/>
  <c r="F123" i="291"/>
  <c r="E123" i="291"/>
  <c r="D123" i="291"/>
  <c r="C123" i="291"/>
  <c r="G122" i="291"/>
  <c r="F122" i="291"/>
  <c r="E122" i="291"/>
  <c r="D122" i="291"/>
  <c r="C122" i="291"/>
  <c r="G121" i="291"/>
  <c r="F121" i="291"/>
  <c r="E121" i="291"/>
  <c r="D121" i="291"/>
  <c r="C121" i="291"/>
  <c r="G120" i="291"/>
  <c r="F120" i="291"/>
  <c r="E120" i="291"/>
  <c r="D120" i="291"/>
  <c r="C120" i="291"/>
  <c r="G119" i="291"/>
  <c r="F119" i="291"/>
  <c r="E119" i="291"/>
  <c r="D119" i="291"/>
  <c r="C119" i="291"/>
  <c r="G118" i="291"/>
  <c r="F118" i="291"/>
  <c r="E118" i="291"/>
  <c r="D118" i="291"/>
  <c r="C118" i="291"/>
  <c r="G117" i="291"/>
  <c r="F117" i="291"/>
  <c r="E117" i="291"/>
  <c r="D117" i="291"/>
  <c r="C117" i="291"/>
  <c r="G116" i="291"/>
  <c r="F116" i="291"/>
  <c r="E116" i="291"/>
  <c r="D116" i="291"/>
  <c r="C116" i="291"/>
  <c r="G115" i="291"/>
  <c r="F115" i="291"/>
  <c r="E115" i="291"/>
  <c r="D115" i="291"/>
  <c r="C115" i="291"/>
  <c r="G114" i="291"/>
  <c r="F114" i="291"/>
  <c r="E114" i="291"/>
  <c r="D114" i="291"/>
  <c r="C114" i="291"/>
  <c r="G113" i="291"/>
  <c r="F113" i="291"/>
  <c r="E113" i="291"/>
  <c r="D113" i="291"/>
  <c r="C113" i="291"/>
  <c r="G112" i="291"/>
  <c r="F112" i="291"/>
  <c r="E112" i="291"/>
  <c r="D112" i="291"/>
  <c r="C112" i="291"/>
  <c r="G111" i="291"/>
  <c r="F111" i="291"/>
  <c r="E111" i="291"/>
  <c r="D111" i="291"/>
  <c r="C111" i="291"/>
  <c r="G110" i="291"/>
  <c r="F110" i="291"/>
  <c r="E110" i="291"/>
  <c r="D110" i="291"/>
  <c r="C110" i="291"/>
  <c r="G109" i="291"/>
  <c r="F109" i="291"/>
  <c r="E109" i="291"/>
  <c r="D109" i="291"/>
  <c r="C109" i="291"/>
  <c r="G108" i="291"/>
  <c r="F108" i="291"/>
  <c r="E108" i="291"/>
  <c r="D108" i="291"/>
  <c r="C108" i="291"/>
  <c r="G107" i="291"/>
  <c r="F107" i="291"/>
  <c r="E107" i="291"/>
  <c r="D107" i="291"/>
  <c r="C107" i="291"/>
  <c r="G106" i="291"/>
  <c r="F106" i="291"/>
  <c r="E106" i="291"/>
  <c r="D106" i="291"/>
  <c r="C106" i="291"/>
  <c r="G105" i="291"/>
  <c r="F105" i="291"/>
  <c r="E105" i="291"/>
  <c r="D105" i="291"/>
  <c r="C105" i="291"/>
  <c r="G104" i="291"/>
  <c r="F104" i="291"/>
  <c r="E104" i="291"/>
  <c r="D104" i="291"/>
  <c r="C104" i="291"/>
  <c r="G103" i="291"/>
  <c r="F103" i="291"/>
  <c r="E103" i="291"/>
  <c r="D103" i="291"/>
  <c r="C103" i="291"/>
  <c r="G102" i="291"/>
  <c r="F102" i="291"/>
  <c r="E102" i="291"/>
  <c r="D102" i="291"/>
  <c r="C102" i="291"/>
  <c r="G101" i="291"/>
  <c r="F101" i="291"/>
  <c r="E101" i="291"/>
  <c r="D101" i="291"/>
  <c r="C101" i="291"/>
  <c r="G100" i="291"/>
  <c r="F100" i="291"/>
  <c r="E100" i="291"/>
  <c r="D100" i="291"/>
  <c r="C100" i="291"/>
  <c r="G99" i="291"/>
  <c r="F99" i="291"/>
  <c r="E99" i="291"/>
  <c r="D99" i="291"/>
  <c r="C99" i="291"/>
  <c r="G98" i="291"/>
  <c r="F98" i="291"/>
  <c r="E98" i="291"/>
  <c r="D98" i="291"/>
  <c r="C98" i="291"/>
  <c r="G97" i="291"/>
  <c r="F97" i="291"/>
  <c r="E97" i="291"/>
  <c r="D97" i="291"/>
  <c r="C97" i="291"/>
  <c r="G96" i="291"/>
  <c r="F96" i="291"/>
  <c r="E96" i="291"/>
  <c r="D96" i="291"/>
  <c r="C96" i="291"/>
  <c r="G95" i="291"/>
  <c r="F95" i="291"/>
  <c r="E95" i="291"/>
  <c r="D95" i="291"/>
  <c r="C95" i="291"/>
  <c r="G94" i="291"/>
  <c r="F94" i="291"/>
  <c r="E94" i="291"/>
  <c r="D94" i="291"/>
  <c r="C94" i="291"/>
  <c r="G93" i="291"/>
  <c r="F93" i="291"/>
  <c r="E93" i="291"/>
  <c r="D93" i="291"/>
  <c r="C93" i="291"/>
  <c r="G92" i="291"/>
  <c r="F92" i="291"/>
  <c r="E92" i="291"/>
  <c r="D92" i="291"/>
  <c r="C92" i="291"/>
  <c r="G91" i="291"/>
  <c r="F91" i="291"/>
  <c r="E91" i="291"/>
  <c r="D91" i="291"/>
  <c r="C91" i="291"/>
  <c r="G90" i="291"/>
  <c r="F90" i="291"/>
  <c r="E90" i="291"/>
  <c r="D90" i="291"/>
  <c r="C90" i="291"/>
  <c r="G89" i="291"/>
  <c r="F89" i="291"/>
  <c r="E89" i="291"/>
  <c r="D89" i="291"/>
  <c r="C89" i="291"/>
  <c r="G88" i="291"/>
  <c r="F88" i="291"/>
  <c r="E88" i="291"/>
  <c r="D88" i="291"/>
  <c r="C88" i="291"/>
  <c r="G87" i="291"/>
  <c r="F87" i="291"/>
  <c r="E87" i="291"/>
  <c r="D87" i="291"/>
  <c r="C87" i="291"/>
  <c r="G86" i="291"/>
  <c r="F86" i="291"/>
  <c r="E86" i="291"/>
  <c r="D86" i="291"/>
  <c r="C86" i="291"/>
  <c r="G85" i="291"/>
  <c r="F85" i="291"/>
  <c r="E85" i="291"/>
  <c r="D85" i="291"/>
  <c r="C85" i="291"/>
  <c r="G84" i="291"/>
  <c r="F84" i="291"/>
  <c r="E84" i="291"/>
  <c r="D84" i="291"/>
  <c r="C84" i="291"/>
  <c r="G83" i="291"/>
  <c r="F83" i="291"/>
  <c r="E83" i="291"/>
  <c r="D83" i="291"/>
  <c r="C83" i="291"/>
  <c r="G82" i="291"/>
  <c r="F82" i="291"/>
  <c r="E82" i="291"/>
  <c r="D82" i="291"/>
  <c r="C82" i="291"/>
  <c r="G81" i="291"/>
  <c r="F81" i="291"/>
  <c r="E81" i="291"/>
  <c r="D81" i="291"/>
  <c r="C81" i="291"/>
  <c r="G80" i="291"/>
  <c r="F80" i="291"/>
  <c r="E80" i="291"/>
  <c r="D80" i="291"/>
  <c r="C80" i="291"/>
  <c r="G79" i="291"/>
  <c r="F79" i="291"/>
  <c r="E79" i="291"/>
  <c r="D79" i="291"/>
  <c r="C79" i="291"/>
  <c r="G78" i="291"/>
  <c r="F78" i="291"/>
  <c r="E78" i="291"/>
  <c r="D78" i="291"/>
  <c r="C78" i="291"/>
  <c r="G77" i="291"/>
  <c r="F77" i="291"/>
  <c r="E77" i="291"/>
  <c r="D77" i="291"/>
  <c r="C77" i="291"/>
  <c r="G76" i="291"/>
  <c r="F76" i="291"/>
  <c r="E76" i="291"/>
  <c r="D76" i="291"/>
  <c r="C76" i="291"/>
  <c r="G75" i="291"/>
  <c r="F75" i="291"/>
  <c r="E75" i="291"/>
  <c r="D75" i="291"/>
  <c r="C75" i="291"/>
  <c r="G74" i="291"/>
  <c r="F74" i="291"/>
  <c r="E74" i="291"/>
  <c r="D74" i="291"/>
  <c r="C74" i="291"/>
  <c r="G73" i="291"/>
  <c r="F73" i="291"/>
  <c r="E73" i="291"/>
  <c r="D73" i="291"/>
  <c r="C73" i="291"/>
  <c r="G72" i="291"/>
  <c r="F72" i="291"/>
  <c r="E72" i="291"/>
  <c r="D72" i="291"/>
  <c r="C72" i="291"/>
  <c r="G71" i="291"/>
  <c r="F71" i="291"/>
  <c r="E71" i="291"/>
  <c r="D71" i="291"/>
  <c r="C71" i="291"/>
  <c r="G70" i="291"/>
  <c r="F70" i="291"/>
  <c r="E70" i="291"/>
  <c r="D70" i="291"/>
  <c r="C70" i="291"/>
  <c r="G69" i="291"/>
  <c r="F69" i="291"/>
  <c r="E69" i="291"/>
  <c r="D69" i="291"/>
  <c r="C69" i="291"/>
  <c r="G68" i="291"/>
  <c r="F68" i="291"/>
  <c r="E68" i="291"/>
  <c r="D68" i="291"/>
  <c r="C68" i="291"/>
  <c r="G67" i="291"/>
  <c r="F67" i="291"/>
  <c r="E67" i="291"/>
  <c r="D67" i="291"/>
  <c r="C67" i="291"/>
  <c r="G66" i="291"/>
  <c r="F66" i="291"/>
  <c r="E66" i="291"/>
  <c r="D66" i="291"/>
  <c r="C66" i="291"/>
  <c r="G65" i="291"/>
  <c r="F65" i="291"/>
  <c r="E65" i="291"/>
  <c r="D65" i="291"/>
  <c r="C65" i="291"/>
  <c r="G64" i="291"/>
  <c r="F64" i="291"/>
  <c r="E64" i="291"/>
  <c r="D64" i="291"/>
  <c r="C64" i="291"/>
  <c r="G63" i="291"/>
  <c r="F63" i="291"/>
  <c r="E63" i="291"/>
  <c r="D63" i="291"/>
  <c r="C63" i="291"/>
  <c r="G62" i="291"/>
  <c r="F62" i="291"/>
  <c r="E62" i="291"/>
  <c r="D62" i="291"/>
  <c r="C62" i="291"/>
  <c r="G61" i="291"/>
  <c r="F61" i="291"/>
  <c r="E61" i="291"/>
  <c r="D61" i="291"/>
  <c r="C61" i="291"/>
  <c r="G60" i="291"/>
  <c r="F60" i="291"/>
  <c r="E60" i="291"/>
  <c r="D60" i="291"/>
  <c r="C60" i="291"/>
  <c r="G59" i="291"/>
  <c r="F59" i="291"/>
  <c r="E59" i="291"/>
  <c r="D59" i="291"/>
  <c r="C59" i="291"/>
  <c r="G58" i="291"/>
  <c r="F58" i="291"/>
  <c r="E58" i="291"/>
  <c r="D58" i="291"/>
  <c r="C58" i="291"/>
  <c r="G57" i="291"/>
  <c r="F57" i="291"/>
  <c r="E57" i="291"/>
  <c r="D57" i="291"/>
  <c r="C57" i="291"/>
  <c r="G56" i="291"/>
  <c r="F56" i="291"/>
  <c r="E56" i="291"/>
  <c r="D56" i="291"/>
  <c r="C56" i="291"/>
  <c r="G55" i="291"/>
  <c r="F55" i="291"/>
  <c r="E55" i="291"/>
  <c r="D55" i="291"/>
  <c r="C55" i="291"/>
  <c r="G54" i="291"/>
  <c r="F54" i="291"/>
  <c r="E54" i="291"/>
  <c r="D54" i="291"/>
  <c r="C54" i="291"/>
  <c r="G53" i="291"/>
  <c r="F53" i="291"/>
  <c r="E53" i="291"/>
  <c r="D53" i="291"/>
  <c r="C53" i="291"/>
  <c r="G52" i="291"/>
  <c r="F52" i="291"/>
  <c r="E52" i="291"/>
  <c r="D52" i="291"/>
  <c r="C52" i="291"/>
  <c r="G51" i="291"/>
  <c r="F51" i="291"/>
  <c r="E51" i="291"/>
  <c r="D51" i="291"/>
  <c r="C51" i="291"/>
  <c r="G50" i="291"/>
  <c r="F50" i="291"/>
  <c r="E50" i="291"/>
  <c r="D50" i="291"/>
  <c r="C50" i="291"/>
  <c r="G49" i="291"/>
  <c r="F49" i="291"/>
  <c r="E49" i="291"/>
  <c r="D49" i="291"/>
  <c r="C49" i="291"/>
  <c r="G48" i="291"/>
  <c r="F48" i="291"/>
  <c r="E48" i="291"/>
  <c r="D48" i="291"/>
  <c r="C48" i="291"/>
  <c r="G47" i="291"/>
  <c r="F47" i="291"/>
  <c r="E47" i="291"/>
  <c r="D47" i="291"/>
  <c r="C47" i="291"/>
  <c r="G46" i="291"/>
  <c r="F46" i="291"/>
  <c r="E46" i="291"/>
  <c r="D46" i="291"/>
  <c r="C46" i="291"/>
  <c r="G45" i="291"/>
  <c r="F45" i="291"/>
  <c r="E45" i="291"/>
  <c r="D45" i="291"/>
  <c r="C45" i="291"/>
  <c r="G44" i="291"/>
  <c r="F44" i="291"/>
  <c r="E44" i="291"/>
  <c r="D44" i="291"/>
  <c r="C44" i="291"/>
  <c r="G43" i="291"/>
  <c r="F43" i="291"/>
  <c r="E43" i="291"/>
  <c r="D43" i="291"/>
  <c r="C43" i="291"/>
  <c r="G42" i="291"/>
  <c r="F42" i="291"/>
  <c r="E42" i="291"/>
  <c r="D42" i="291"/>
  <c r="C42" i="291"/>
  <c r="G41" i="291"/>
  <c r="F41" i="291"/>
  <c r="E41" i="291"/>
  <c r="D41" i="291"/>
  <c r="C41" i="291"/>
  <c r="G40" i="291"/>
  <c r="F40" i="291"/>
  <c r="E40" i="291"/>
  <c r="D40" i="291"/>
  <c r="C40" i="291"/>
  <c r="G39" i="291"/>
  <c r="F39" i="291"/>
  <c r="E39" i="291"/>
  <c r="D39" i="291"/>
  <c r="C39" i="291"/>
  <c r="G38" i="291"/>
  <c r="F38" i="291"/>
  <c r="E38" i="291"/>
  <c r="D38" i="291"/>
  <c r="C38" i="291"/>
  <c r="G37" i="291"/>
  <c r="F37" i="291"/>
  <c r="E37" i="291"/>
  <c r="D37" i="291"/>
  <c r="C37" i="291"/>
  <c r="G36" i="291"/>
  <c r="F36" i="291"/>
  <c r="E36" i="291"/>
  <c r="D36" i="291"/>
  <c r="C36" i="291"/>
  <c r="G35" i="291"/>
  <c r="F35" i="291"/>
  <c r="E35" i="291"/>
  <c r="D35" i="291"/>
  <c r="C35" i="291"/>
  <c r="G34" i="291"/>
  <c r="F34" i="291"/>
  <c r="E34" i="291"/>
  <c r="D34" i="291"/>
  <c r="C34" i="291"/>
  <c r="G33" i="291"/>
  <c r="F33" i="291"/>
  <c r="E33" i="291"/>
  <c r="D33" i="291"/>
  <c r="C33" i="291"/>
  <c r="G32" i="291"/>
  <c r="F32" i="291"/>
  <c r="E32" i="291"/>
  <c r="D32" i="291"/>
  <c r="C32" i="291"/>
  <c r="G31" i="291"/>
  <c r="F31" i="291"/>
  <c r="E31" i="291"/>
  <c r="D31" i="291"/>
  <c r="C31" i="291"/>
  <c r="G30" i="291"/>
  <c r="F30" i="291"/>
  <c r="E30" i="291"/>
  <c r="D30" i="291"/>
  <c r="C30" i="291"/>
  <c r="G29" i="291"/>
  <c r="F29" i="291"/>
  <c r="E29" i="291"/>
  <c r="D29" i="291"/>
  <c r="C29" i="291"/>
  <c r="G28" i="291"/>
  <c r="F28" i="291"/>
  <c r="E28" i="291"/>
  <c r="D28" i="291"/>
  <c r="C28" i="291"/>
  <c r="G27" i="291"/>
  <c r="F27" i="291"/>
  <c r="E27" i="291"/>
  <c r="D27" i="291"/>
  <c r="C27" i="291"/>
  <c r="G26" i="291"/>
  <c r="F26" i="291"/>
  <c r="E26" i="291"/>
  <c r="D26" i="291"/>
  <c r="C26" i="291"/>
  <c r="G25" i="291"/>
  <c r="F25" i="291"/>
  <c r="E25" i="291"/>
  <c r="D25" i="291"/>
  <c r="C25" i="291"/>
  <c r="G24" i="291"/>
  <c r="F24" i="291"/>
  <c r="E24" i="291"/>
  <c r="D24" i="291"/>
  <c r="C24" i="291"/>
  <c r="G23" i="291"/>
  <c r="F23" i="291"/>
  <c r="E23" i="291"/>
  <c r="D23" i="291"/>
  <c r="C23" i="291"/>
  <c r="G22" i="291"/>
  <c r="F22" i="291"/>
  <c r="E22" i="291"/>
  <c r="D22" i="291"/>
  <c r="C22" i="291"/>
  <c r="G21" i="291"/>
  <c r="F21" i="291"/>
  <c r="E21" i="291"/>
  <c r="D21" i="291"/>
  <c r="C21" i="291"/>
  <c r="G20" i="291"/>
  <c r="F20" i="291"/>
  <c r="E20" i="291"/>
  <c r="D20" i="291"/>
  <c r="C20" i="291"/>
  <c r="G19" i="291"/>
  <c r="F19" i="291"/>
  <c r="E19" i="291"/>
  <c r="D19" i="291"/>
  <c r="C19" i="291"/>
  <c r="G18" i="291"/>
  <c r="F18" i="291"/>
  <c r="E18" i="291"/>
  <c r="D18" i="291"/>
  <c r="C18" i="291"/>
  <c r="G17" i="291"/>
  <c r="F17" i="291"/>
  <c r="E17" i="291"/>
  <c r="D17" i="291"/>
  <c r="C17" i="291"/>
  <c r="G16" i="291"/>
  <c r="F16" i="291"/>
  <c r="E16" i="291"/>
  <c r="D16" i="291"/>
  <c r="C16" i="291"/>
  <c r="G15" i="291"/>
  <c r="F15" i="291"/>
  <c r="E15" i="291"/>
  <c r="D15" i="291"/>
  <c r="C15" i="291"/>
  <c r="G14" i="291"/>
  <c r="F14" i="291"/>
  <c r="E14" i="291"/>
  <c r="D14" i="291"/>
  <c r="C14" i="291"/>
  <c r="G13" i="291"/>
  <c r="F13" i="291"/>
  <c r="E13" i="291"/>
  <c r="D13" i="291"/>
  <c r="C13" i="291"/>
  <c r="G12" i="291"/>
  <c r="F12" i="291"/>
  <c r="E12" i="291"/>
  <c r="D12" i="291"/>
  <c r="C12" i="291"/>
  <c r="G11" i="291"/>
  <c r="F11" i="291"/>
  <c r="E11" i="291"/>
  <c r="D11" i="291"/>
  <c r="C11" i="291"/>
  <c r="Z11" i="291" s="1"/>
  <c r="G10" i="291"/>
  <c r="F10" i="291"/>
  <c r="E10" i="291"/>
  <c r="D10" i="291"/>
  <c r="C10" i="291"/>
  <c r="G9" i="291"/>
  <c r="F9" i="291"/>
  <c r="E9" i="291"/>
  <c r="D9" i="291"/>
  <c r="C9" i="291"/>
  <c r="G8" i="291"/>
  <c r="F8" i="291"/>
  <c r="E8" i="291"/>
  <c r="D8" i="291"/>
  <c r="C8" i="291"/>
  <c r="G7" i="291"/>
  <c r="F7" i="291"/>
  <c r="E7" i="291"/>
  <c r="D7" i="291"/>
  <c r="C7" i="291"/>
  <c r="G6" i="291"/>
  <c r="F6" i="291"/>
  <c r="E6" i="291"/>
  <c r="D6" i="291"/>
  <c r="C6" i="291"/>
  <c r="G5" i="291"/>
  <c r="F5" i="291"/>
  <c r="E5" i="291"/>
  <c r="D5" i="291"/>
  <c r="C5" i="291"/>
  <c r="G4" i="291"/>
  <c r="F4" i="291"/>
  <c r="E4" i="291"/>
  <c r="D4" i="291"/>
  <c r="AA4" i="291" s="1"/>
  <c r="C4" i="291"/>
  <c r="G3" i="291"/>
  <c r="F3" i="291"/>
  <c r="E3" i="291"/>
  <c r="D3" i="291"/>
  <c r="AA3" i="291" s="1"/>
  <c r="C3" i="291"/>
  <c r="K3" i="291" s="1"/>
  <c r="G2" i="291"/>
  <c r="F2" i="291"/>
  <c r="E2" i="291"/>
  <c r="D2" i="291"/>
  <c r="AA2" i="291" s="1"/>
  <c r="I401" i="289"/>
  <c r="I400" i="289"/>
  <c r="I399" i="289"/>
  <c r="I398" i="289"/>
  <c r="I397" i="289"/>
  <c r="I396" i="289"/>
  <c r="I395" i="289"/>
  <c r="I394" i="289"/>
  <c r="I393" i="289"/>
  <c r="I392" i="289"/>
  <c r="I391" i="289"/>
  <c r="I390" i="289"/>
  <c r="I389" i="289"/>
  <c r="I388" i="289"/>
  <c r="I387" i="289"/>
  <c r="I386" i="289"/>
  <c r="I385" i="289"/>
  <c r="I384" i="289"/>
  <c r="I383" i="289"/>
  <c r="I382" i="289"/>
  <c r="I381" i="289"/>
  <c r="I380" i="289"/>
  <c r="I379" i="289"/>
  <c r="I378" i="289"/>
  <c r="I377" i="289"/>
  <c r="I376" i="289"/>
  <c r="I375" i="289"/>
  <c r="I374" i="289"/>
  <c r="I373" i="289"/>
  <c r="I372" i="289"/>
  <c r="I371" i="289"/>
  <c r="I370" i="289"/>
  <c r="I369" i="289"/>
  <c r="I368" i="289"/>
  <c r="I367" i="289"/>
  <c r="I366" i="289"/>
  <c r="I365" i="289"/>
  <c r="I364" i="289"/>
  <c r="I363" i="289"/>
  <c r="I362" i="289"/>
  <c r="I361" i="289"/>
  <c r="I360" i="289"/>
  <c r="I359" i="289"/>
  <c r="I358" i="289"/>
  <c r="I357" i="289"/>
  <c r="I356" i="289"/>
  <c r="I355" i="289"/>
  <c r="I354" i="289"/>
  <c r="I353" i="289"/>
  <c r="I352" i="289"/>
  <c r="I351" i="289"/>
  <c r="I350" i="289"/>
  <c r="I349" i="289"/>
  <c r="I348" i="289"/>
  <c r="I347" i="289"/>
  <c r="I346" i="289"/>
  <c r="I345" i="289"/>
  <c r="I344" i="289"/>
  <c r="I343" i="289"/>
  <c r="I342" i="289"/>
  <c r="I341" i="289"/>
  <c r="I340" i="289"/>
  <c r="I339" i="289"/>
  <c r="I338" i="289"/>
  <c r="I337" i="289"/>
  <c r="I336" i="289"/>
  <c r="I335" i="289"/>
  <c r="I334" i="289"/>
  <c r="I333" i="289"/>
  <c r="I332" i="289"/>
  <c r="I331" i="289"/>
  <c r="I330" i="289"/>
  <c r="I329" i="289"/>
  <c r="I328" i="289"/>
  <c r="I327" i="289"/>
  <c r="I326" i="289"/>
  <c r="I325" i="289"/>
  <c r="I324" i="289"/>
  <c r="I323" i="289"/>
  <c r="I322" i="289"/>
  <c r="I321" i="289"/>
  <c r="I320" i="289"/>
  <c r="I319" i="289"/>
  <c r="I318" i="289"/>
  <c r="I317" i="289"/>
  <c r="I316" i="289"/>
  <c r="I315" i="289"/>
  <c r="I314" i="289"/>
  <c r="I313" i="289"/>
  <c r="I312" i="289"/>
  <c r="I311" i="289"/>
  <c r="I310" i="289"/>
  <c r="I309" i="289"/>
  <c r="I308" i="289"/>
  <c r="I307" i="289"/>
  <c r="I306" i="289"/>
  <c r="I305" i="289"/>
  <c r="I304" i="289"/>
  <c r="I303" i="289"/>
  <c r="I302" i="289"/>
  <c r="I301" i="289"/>
  <c r="I300" i="289"/>
  <c r="I299" i="289"/>
  <c r="I298" i="289"/>
  <c r="I297" i="289"/>
  <c r="I296" i="289"/>
  <c r="I295" i="289"/>
  <c r="I294" i="289"/>
  <c r="I293" i="289"/>
  <c r="I292" i="289"/>
  <c r="I291" i="289"/>
  <c r="I290" i="289"/>
  <c r="I289" i="289"/>
  <c r="I288" i="289"/>
  <c r="I287" i="289"/>
  <c r="I286" i="289"/>
  <c r="I285" i="289"/>
  <c r="I284" i="289"/>
  <c r="I283" i="289"/>
  <c r="I282" i="289"/>
  <c r="I281" i="289"/>
  <c r="I280" i="289"/>
  <c r="I279" i="289"/>
  <c r="I278" i="289"/>
  <c r="I277" i="289"/>
  <c r="I276" i="289"/>
  <c r="I275" i="289"/>
  <c r="I274" i="289"/>
  <c r="I273" i="289"/>
  <c r="I272" i="289"/>
  <c r="I271" i="289"/>
  <c r="I270" i="289"/>
  <c r="I269" i="289"/>
  <c r="I268" i="289"/>
  <c r="I267" i="289"/>
  <c r="I266" i="289"/>
  <c r="I265" i="289"/>
  <c r="I264" i="289"/>
  <c r="I263" i="289"/>
  <c r="I262" i="289"/>
  <c r="I261" i="289"/>
  <c r="I260" i="289"/>
  <c r="I259" i="289"/>
  <c r="I258" i="289"/>
  <c r="I257" i="289"/>
  <c r="I256" i="289"/>
  <c r="I255" i="289"/>
  <c r="I254" i="289"/>
  <c r="I253" i="289"/>
  <c r="I252" i="289"/>
  <c r="I251" i="289"/>
  <c r="I250" i="289"/>
  <c r="I249" i="289"/>
  <c r="I248" i="289"/>
  <c r="I247" i="289"/>
  <c r="I246" i="289"/>
  <c r="I245" i="289"/>
  <c r="I244" i="289"/>
  <c r="I243" i="289"/>
  <c r="I242" i="289"/>
  <c r="I241" i="289"/>
  <c r="I240" i="289"/>
  <c r="I239" i="289"/>
  <c r="I238" i="289"/>
  <c r="I237" i="289"/>
  <c r="I236" i="289"/>
  <c r="I235" i="289"/>
  <c r="I234" i="289"/>
  <c r="I233" i="289"/>
  <c r="I232" i="289"/>
  <c r="I231" i="289"/>
  <c r="I230" i="289"/>
  <c r="I229" i="289"/>
  <c r="I228" i="289"/>
  <c r="I227" i="289"/>
  <c r="I226" i="289"/>
  <c r="I225" i="289"/>
  <c r="I224" i="289"/>
  <c r="I223" i="289"/>
  <c r="I222" i="289"/>
  <c r="I221" i="289"/>
  <c r="I220" i="289"/>
  <c r="I219" i="289"/>
  <c r="I218" i="289"/>
  <c r="I217" i="289"/>
  <c r="I216" i="289"/>
  <c r="I215" i="289"/>
  <c r="I214" i="289"/>
  <c r="I213" i="289"/>
  <c r="I212" i="289"/>
  <c r="I211" i="289"/>
  <c r="I210" i="289"/>
  <c r="I209" i="289"/>
  <c r="I208" i="289"/>
  <c r="I207" i="289"/>
  <c r="I206" i="289"/>
  <c r="I205" i="289"/>
  <c r="I204" i="289"/>
  <c r="I203" i="289"/>
  <c r="I202" i="289"/>
  <c r="I201" i="289"/>
  <c r="I200" i="289"/>
  <c r="I199" i="289"/>
  <c r="I198" i="289"/>
  <c r="I197" i="289"/>
  <c r="I196" i="289"/>
  <c r="I195" i="289"/>
  <c r="I194" i="289"/>
  <c r="I193" i="289"/>
  <c r="I192" i="289"/>
  <c r="I191" i="289"/>
  <c r="I190" i="289"/>
  <c r="I189" i="289"/>
  <c r="I188" i="289"/>
  <c r="I187" i="289"/>
  <c r="I186" i="289"/>
  <c r="I185" i="289"/>
  <c r="I184" i="289"/>
  <c r="I183" i="289"/>
  <c r="I182" i="289"/>
  <c r="I181" i="289"/>
  <c r="I180" i="289"/>
  <c r="I179" i="289"/>
  <c r="I178" i="289"/>
  <c r="I177" i="289"/>
  <c r="I176" i="289"/>
  <c r="I175" i="289"/>
  <c r="I174" i="289"/>
  <c r="I173" i="289"/>
  <c r="I172" i="289"/>
  <c r="I171" i="289"/>
  <c r="I170" i="289"/>
  <c r="I169" i="289"/>
  <c r="I168" i="289"/>
  <c r="I167" i="289"/>
  <c r="I166" i="289"/>
  <c r="I165" i="289"/>
  <c r="I164" i="289"/>
  <c r="I163" i="289"/>
  <c r="I162" i="289"/>
  <c r="I161" i="289"/>
  <c r="I160" i="289"/>
  <c r="I159" i="289"/>
  <c r="I158" i="289"/>
  <c r="I157" i="289"/>
  <c r="I156" i="289"/>
  <c r="I155" i="289"/>
  <c r="I154" i="289"/>
  <c r="I153" i="289"/>
  <c r="I152" i="289"/>
  <c r="I151" i="289"/>
  <c r="I150" i="289"/>
  <c r="I149" i="289"/>
  <c r="I148" i="289"/>
  <c r="I147" i="289"/>
  <c r="I146" i="289"/>
  <c r="I145" i="289"/>
  <c r="I144" i="289"/>
  <c r="I143" i="289"/>
  <c r="I142" i="289"/>
  <c r="I141" i="289"/>
  <c r="I140" i="289"/>
  <c r="I139" i="289"/>
  <c r="I138" i="289"/>
  <c r="I137" i="289"/>
  <c r="I136" i="289"/>
  <c r="I135" i="289"/>
  <c r="I134" i="289"/>
  <c r="I133" i="289"/>
  <c r="I132" i="289"/>
  <c r="I131" i="289"/>
  <c r="I130" i="289"/>
  <c r="I129" i="289"/>
  <c r="I128" i="289"/>
  <c r="I127" i="289"/>
  <c r="I126" i="289"/>
  <c r="I125" i="289"/>
  <c r="I124" i="289"/>
  <c r="I123" i="289"/>
  <c r="I122" i="289"/>
  <c r="I121" i="289"/>
  <c r="I120" i="289"/>
  <c r="I119" i="289"/>
  <c r="I118" i="289"/>
  <c r="I117" i="289"/>
  <c r="I116" i="289"/>
  <c r="I115" i="289"/>
  <c r="I114" i="289"/>
  <c r="I113" i="289"/>
  <c r="I112" i="289"/>
  <c r="I111" i="289"/>
  <c r="I110" i="289"/>
  <c r="I109" i="289"/>
  <c r="I108" i="289"/>
  <c r="I107" i="289"/>
  <c r="I106" i="289"/>
  <c r="I105" i="289"/>
  <c r="I104" i="289"/>
  <c r="I103" i="289"/>
  <c r="I102" i="289"/>
  <c r="I101" i="289"/>
  <c r="I100" i="289"/>
  <c r="I99" i="289"/>
  <c r="I98" i="289"/>
  <c r="I97" i="289"/>
  <c r="I96" i="289"/>
  <c r="I95" i="289"/>
  <c r="I94" i="289"/>
  <c r="I93" i="289"/>
  <c r="I92" i="289"/>
  <c r="I91" i="289"/>
  <c r="I90" i="289"/>
  <c r="I89" i="289"/>
  <c r="I88" i="289"/>
  <c r="I87" i="289"/>
  <c r="I86" i="289"/>
  <c r="I85" i="289"/>
  <c r="I84" i="289"/>
  <c r="I83" i="289"/>
  <c r="I82" i="289"/>
  <c r="I81" i="289"/>
  <c r="I80" i="289"/>
  <c r="I79" i="289"/>
  <c r="I78" i="289"/>
  <c r="I77" i="289"/>
  <c r="I76" i="289"/>
  <c r="I75" i="289"/>
  <c r="I74" i="289"/>
  <c r="I73" i="289"/>
  <c r="I72" i="289"/>
  <c r="I71" i="289"/>
  <c r="I70" i="289"/>
  <c r="I69" i="289"/>
  <c r="I68" i="289"/>
  <c r="I67" i="289"/>
  <c r="I66" i="289"/>
  <c r="I65" i="289"/>
  <c r="I64" i="289"/>
  <c r="I63" i="289"/>
  <c r="I62" i="289"/>
  <c r="I61" i="289"/>
  <c r="I60" i="289"/>
  <c r="I59" i="289"/>
  <c r="I58" i="289"/>
  <c r="I57" i="289"/>
  <c r="I56" i="289"/>
  <c r="I55" i="289"/>
  <c r="I54" i="289"/>
  <c r="I53" i="289"/>
  <c r="I52" i="289"/>
  <c r="I51" i="289"/>
  <c r="I50" i="289"/>
  <c r="I49" i="289"/>
  <c r="I48" i="289"/>
  <c r="I47" i="289"/>
  <c r="I46" i="289"/>
  <c r="I45" i="289"/>
  <c r="I44" i="289"/>
  <c r="I43" i="289"/>
  <c r="I42" i="289"/>
  <c r="I41" i="289"/>
  <c r="I40" i="289"/>
  <c r="I39" i="289"/>
  <c r="I38" i="289"/>
  <c r="I37" i="289"/>
  <c r="I36" i="289"/>
  <c r="I35" i="289"/>
  <c r="I34" i="289"/>
  <c r="I33" i="289"/>
  <c r="I32" i="289"/>
  <c r="I31" i="289"/>
  <c r="I30" i="289"/>
  <c r="I29" i="289"/>
  <c r="I28" i="289"/>
  <c r="I27" i="289"/>
  <c r="I26" i="289"/>
  <c r="I25" i="289"/>
  <c r="I24" i="289"/>
  <c r="I23" i="289"/>
  <c r="I22" i="289"/>
  <c r="I21" i="289"/>
  <c r="I20" i="289"/>
  <c r="I19" i="289"/>
  <c r="I18" i="289"/>
  <c r="I17" i="289"/>
  <c r="I16" i="289"/>
  <c r="I15" i="289"/>
  <c r="I14" i="289"/>
  <c r="I13" i="289"/>
  <c r="I12" i="289"/>
  <c r="I11" i="289"/>
  <c r="I10" i="289"/>
  <c r="I9" i="289"/>
  <c r="I8" i="289"/>
  <c r="I7" i="289"/>
  <c r="I6" i="289"/>
  <c r="I5" i="289"/>
  <c r="I4" i="289"/>
  <c r="I3" i="289"/>
  <c r="I2" i="289"/>
  <c r="E3" i="289"/>
  <c r="E401" i="289"/>
  <c r="E400" i="289"/>
  <c r="E399" i="289"/>
  <c r="E398" i="289"/>
  <c r="E397" i="289"/>
  <c r="E396" i="289"/>
  <c r="E395" i="289"/>
  <c r="E394" i="289"/>
  <c r="E393" i="289"/>
  <c r="E392" i="289"/>
  <c r="E391" i="289"/>
  <c r="E390" i="289"/>
  <c r="E389" i="289"/>
  <c r="E388" i="289"/>
  <c r="E387" i="289"/>
  <c r="E386" i="289"/>
  <c r="E385" i="289"/>
  <c r="E384" i="289"/>
  <c r="E383" i="289"/>
  <c r="E382" i="289"/>
  <c r="E381" i="289"/>
  <c r="E380" i="289"/>
  <c r="E379" i="289"/>
  <c r="E378" i="289"/>
  <c r="E377" i="289"/>
  <c r="E376" i="289"/>
  <c r="E375" i="289"/>
  <c r="E374" i="289"/>
  <c r="E373" i="289"/>
  <c r="E372" i="289"/>
  <c r="E371" i="289"/>
  <c r="E370" i="289"/>
  <c r="E369" i="289"/>
  <c r="E368" i="289"/>
  <c r="E367" i="289"/>
  <c r="E366" i="289"/>
  <c r="E365" i="289"/>
  <c r="E364" i="289"/>
  <c r="E363" i="289"/>
  <c r="E362" i="289"/>
  <c r="E361" i="289"/>
  <c r="E360" i="289"/>
  <c r="E359" i="289"/>
  <c r="E358" i="289"/>
  <c r="E357" i="289"/>
  <c r="E356" i="289"/>
  <c r="E355" i="289"/>
  <c r="E354" i="289"/>
  <c r="E353" i="289"/>
  <c r="E352" i="289"/>
  <c r="E351" i="289"/>
  <c r="E350" i="289"/>
  <c r="E349" i="289"/>
  <c r="E348" i="289"/>
  <c r="E347" i="289"/>
  <c r="E346" i="289"/>
  <c r="E345" i="289"/>
  <c r="E344" i="289"/>
  <c r="E343" i="289"/>
  <c r="E342" i="289"/>
  <c r="E341" i="289"/>
  <c r="E340" i="289"/>
  <c r="E339" i="289"/>
  <c r="E338" i="289"/>
  <c r="E337" i="289"/>
  <c r="E336" i="289"/>
  <c r="E335" i="289"/>
  <c r="E334" i="289"/>
  <c r="E333" i="289"/>
  <c r="E332" i="289"/>
  <c r="E331" i="289"/>
  <c r="E330" i="289"/>
  <c r="E329" i="289"/>
  <c r="E328" i="289"/>
  <c r="E327" i="289"/>
  <c r="E326" i="289"/>
  <c r="E325" i="289"/>
  <c r="E324" i="289"/>
  <c r="E323" i="289"/>
  <c r="E322" i="289"/>
  <c r="E321" i="289"/>
  <c r="E320" i="289"/>
  <c r="E319" i="289"/>
  <c r="E318" i="289"/>
  <c r="E317" i="289"/>
  <c r="E316" i="289"/>
  <c r="E315" i="289"/>
  <c r="E314" i="289"/>
  <c r="E313" i="289"/>
  <c r="E312" i="289"/>
  <c r="E311" i="289"/>
  <c r="E310" i="289"/>
  <c r="E309" i="289"/>
  <c r="E308" i="289"/>
  <c r="E307" i="289"/>
  <c r="E306" i="289"/>
  <c r="E305" i="289"/>
  <c r="E304" i="289"/>
  <c r="E303" i="289"/>
  <c r="E302" i="289"/>
  <c r="E301" i="289"/>
  <c r="E300" i="289"/>
  <c r="E299" i="289"/>
  <c r="E298" i="289"/>
  <c r="E297" i="289"/>
  <c r="E296" i="289"/>
  <c r="E295" i="289"/>
  <c r="E294" i="289"/>
  <c r="E293" i="289"/>
  <c r="E292" i="289"/>
  <c r="E291" i="289"/>
  <c r="E290" i="289"/>
  <c r="E289" i="289"/>
  <c r="E288" i="289"/>
  <c r="E287" i="289"/>
  <c r="E286" i="289"/>
  <c r="E285" i="289"/>
  <c r="E284" i="289"/>
  <c r="E283" i="289"/>
  <c r="E282" i="289"/>
  <c r="E281" i="289"/>
  <c r="E280" i="289"/>
  <c r="E279" i="289"/>
  <c r="E278" i="289"/>
  <c r="E277" i="289"/>
  <c r="E276" i="289"/>
  <c r="E275" i="289"/>
  <c r="E274" i="289"/>
  <c r="E273" i="289"/>
  <c r="E272" i="289"/>
  <c r="E271" i="289"/>
  <c r="E270" i="289"/>
  <c r="E269" i="289"/>
  <c r="E268" i="289"/>
  <c r="E267" i="289"/>
  <c r="E266" i="289"/>
  <c r="E265" i="289"/>
  <c r="E264" i="289"/>
  <c r="E263" i="289"/>
  <c r="E262" i="289"/>
  <c r="E261" i="289"/>
  <c r="E260" i="289"/>
  <c r="E259" i="289"/>
  <c r="E258" i="289"/>
  <c r="E257" i="289"/>
  <c r="E256" i="289"/>
  <c r="E255" i="289"/>
  <c r="E254" i="289"/>
  <c r="E253" i="289"/>
  <c r="E252" i="289"/>
  <c r="E251" i="289"/>
  <c r="E250" i="289"/>
  <c r="E249" i="289"/>
  <c r="E248" i="289"/>
  <c r="E247" i="289"/>
  <c r="E246" i="289"/>
  <c r="E245" i="289"/>
  <c r="E244" i="289"/>
  <c r="E243" i="289"/>
  <c r="E242" i="289"/>
  <c r="E241" i="289"/>
  <c r="E240" i="289"/>
  <c r="E239" i="289"/>
  <c r="E238" i="289"/>
  <c r="E237" i="289"/>
  <c r="E236" i="289"/>
  <c r="E235" i="289"/>
  <c r="E234" i="289"/>
  <c r="E233" i="289"/>
  <c r="E232" i="289"/>
  <c r="E231" i="289"/>
  <c r="E230" i="289"/>
  <c r="E229" i="289"/>
  <c r="E228" i="289"/>
  <c r="E227" i="289"/>
  <c r="E226" i="289"/>
  <c r="E225" i="289"/>
  <c r="E224" i="289"/>
  <c r="E223" i="289"/>
  <c r="E222" i="289"/>
  <c r="E221" i="289"/>
  <c r="E220" i="289"/>
  <c r="E219" i="289"/>
  <c r="E218" i="289"/>
  <c r="E217" i="289"/>
  <c r="E216" i="289"/>
  <c r="E215" i="289"/>
  <c r="E214" i="289"/>
  <c r="E213" i="289"/>
  <c r="E212" i="289"/>
  <c r="E211" i="289"/>
  <c r="E210" i="289"/>
  <c r="E209" i="289"/>
  <c r="E208" i="289"/>
  <c r="E207" i="289"/>
  <c r="E206" i="289"/>
  <c r="E205" i="289"/>
  <c r="E204" i="289"/>
  <c r="E203" i="289"/>
  <c r="E202" i="289"/>
  <c r="E201" i="289"/>
  <c r="E200" i="289"/>
  <c r="E199" i="289"/>
  <c r="E198" i="289"/>
  <c r="E197" i="289"/>
  <c r="E196" i="289"/>
  <c r="E195" i="289"/>
  <c r="E194" i="289"/>
  <c r="E193" i="289"/>
  <c r="E192" i="289"/>
  <c r="E191" i="289"/>
  <c r="E190" i="289"/>
  <c r="E189" i="289"/>
  <c r="E188" i="289"/>
  <c r="E187" i="289"/>
  <c r="E186" i="289"/>
  <c r="E185" i="289"/>
  <c r="E184" i="289"/>
  <c r="E183" i="289"/>
  <c r="E182" i="289"/>
  <c r="E181" i="289"/>
  <c r="E180" i="289"/>
  <c r="E179" i="289"/>
  <c r="E178" i="289"/>
  <c r="E177" i="289"/>
  <c r="E176" i="289"/>
  <c r="E175" i="289"/>
  <c r="E174" i="289"/>
  <c r="E173" i="289"/>
  <c r="E172" i="289"/>
  <c r="E171" i="289"/>
  <c r="E170" i="289"/>
  <c r="E169" i="289"/>
  <c r="E168" i="289"/>
  <c r="E167" i="289"/>
  <c r="E166" i="289"/>
  <c r="E165" i="289"/>
  <c r="E164" i="289"/>
  <c r="E163" i="289"/>
  <c r="E162" i="289"/>
  <c r="E161" i="289"/>
  <c r="E160" i="289"/>
  <c r="E159" i="289"/>
  <c r="E158" i="289"/>
  <c r="E157" i="289"/>
  <c r="E156" i="289"/>
  <c r="E155" i="289"/>
  <c r="E154" i="289"/>
  <c r="E153" i="289"/>
  <c r="E152" i="289"/>
  <c r="E151" i="289"/>
  <c r="E150" i="289"/>
  <c r="E149" i="289"/>
  <c r="E148" i="289"/>
  <c r="E147" i="289"/>
  <c r="E146" i="289"/>
  <c r="E145" i="289"/>
  <c r="E144" i="289"/>
  <c r="E143" i="289"/>
  <c r="E142" i="289"/>
  <c r="E141" i="289"/>
  <c r="E140" i="289"/>
  <c r="E139" i="289"/>
  <c r="E138" i="289"/>
  <c r="E137" i="289"/>
  <c r="E136" i="289"/>
  <c r="E135" i="289"/>
  <c r="E134" i="289"/>
  <c r="E133" i="289"/>
  <c r="E132" i="289"/>
  <c r="E131" i="289"/>
  <c r="E130" i="289"/>
  <c r="E129" i="289"/>
  <c r="E128" i="289"/>
  <c r="E127" i="289"/>
  <c r="E126" i="289"/>
  <c r="E125" i="289"/>
  <c r="E124" i="289"/>
  <c r="E123" i="289"/>
  <c r="E122" i="289"/>
  <c r="E121" i="289"/>
  <c r="E120" i="289"/>
  <c r="E119" i="289"/>
  <c r="E118" i="289"/>
  <c r="E117" i="289"/>
  <c r="E116" i="289"/>
  <c r="E115" i="289"/>
  <c r="E114" i="289"/>
  <c r="E113" i="289"/>
  <c r="E112" i="289"/>
  <c r="E111" i="289"/>
  <c r="E110" i="289"/>
  <c r="E109" i="289"/>
  <c r="E108" i="289"/>
  <c r="E107" i="289"/>
  <c r="E106" i="289"/>
  <c r="E105" i="289"/>
  <c r="E104" i="289"/>
  <c r="E103" i="289"/>
  <c r="E102" i="289"/>
  <c r="E101" i="289"/>
  <c r="E100" i="289"/>
  <c r="E99" i="289"/>
  <c r="E98" i="289"/>
  <c r="E97" i="289"/>
  <c r="E96" i="289"/>
  <c r="E95" i="289"/>
  <c r="E94" i="289"/>
  <c r="E93" i="289"/>
  <c r="E92" i="289"/>
  <c r="E91" i="289"/>
  <c r="E90" i="289"/>
  <c r="E89" i="289"/>
  <c r="E88" i="289"/>
  <c r="E87" i="289"/>
  <c r="E86" i="289"/>
  <c r="E85" i="289"/>
  <c r="E84" i="289"/>
  <c r="E83" i="289"/>
  <c r="E82" i="289"/>
  <c r="E81" i="289"/>
  <c r="E80" i="289"/>
  <c r="E79" i="289"/>
  <c r="E78" i="289"/>
  <c r="E77" i="289"/>
  <c r="E76" i="289"/>
  <c r="E75" i="289"/>
  <c r="E74" i="289"/>
  <c r="E73" i="289"/>
  <c r="E72" i="289"/>
  <c r="E71" i="289"/>
  <c r="E70" i="289"/>
  <c r="E69" i="289"/>
  <c r="E68" i="289"/>
  <c r="E67" i="289"/>
  <c r="E66" i="289"/>
  <c r="E65" i="289"/>
  <c r="E64" i="289"/>
  <c r="E63" i="289"/>
  <c r="E62" i="289"/>
  <c r="E61" i="289"/>
  <c r="E60" i="289"/>
  <c r="E59" i="289"/>
  <c r="E58" i="289"/>
  <c r="E57" i="289"/>
  <c r="E56" i="289"/>
  <c r="E55" i="289"/>
  <c r="E54" i="289"/>
  <c r="E53" i="289"/>
  <c r="E52" i="289"/>
  <c r="E51" i="289"/>
  <c r="E50" i="289"/>
  <c r="E49" i="289"/>
  <c r="E48" i="289"/>
  <c r="E47" i="289"/>
  <c r="E46" i="289"/>
  <c r="E45" i="289"/>
  <c r="E44" i="289"/>
  <c r="E43" i="289"/>
  <c r="E42" i="289"/>
  <c r="E41" i="289"/>
  <c r="E40" i="289"/>
  <c r="E39" i="289"/>
  <c r="E38" i="289"/>
  <c r="E37" i="289"/>
  <c r="E36" i="289"/>
  <c r="E35" i="289"/>
  <c r="E34" i="289"/>
  <c r="E33" i="289"/>
  <c r="E32" i="289"/>
  <c r="E31" i="289"/>
  <c r="E30" i="289"/>
  <c r="E29" i="289"/>
  <c r="E28" i="289"/>
  <c r="E27" i="289"/>
  <c r="E26" i="289"/>
  <c r="E25" i="289"/>
  <c r="E24" i="289"/>
  <c r="E23" i="289"/>
  <c r="E22" i="289"/>
  <c r="E21" i="289"/>
  <c r="E20" i="289"/>
  <c r="E19" i="289"/>
  <c r="E18" i="289"/>
  <c r="E17" i="289"/>
  <c r="E16" i="289"/>
  <c r="E15" i="289"/>
  <c r="E14" i="289"/>
  <c r="E13" i="289"/>
  <c r="E12" i="289"/>
  <c r="E11" i="289"/>
  <c r="E10" i="289"/>
  <c r="E9" i="289"/>
  <c r="E8" i="289"/>
  <c r="E7" i="289"/>
  <c r="E6" i="289"/>
  <c r="E5" i="289"/>
  <c r="E4" i="289"/>
  <c r="E2" i="289"/>
  <c r="A150" i="291"/>
  <c r="I150" i="291"/>
  <c r="K150" i="291"/>
  <c r="Y150" i="291"/>
  <c r="Z150" i="291"/>
  <c r="AA150" i="291"/>
  <c r="A151" i="291"/>
  <c r="AA151" i="291"/>
  <c r="I151" i="291"/>
  <c r="R151" i="291" s="1"/>
  <c r="S151" i="291"/>
  <c r="T151" i="291"/>
  <c r="U151" i="291"/>
  <c r="V151" i="291"/>
  <c r="W151" i="291"/>
  <c r="A152" i="291"/>
  <c r="I152" i="291"/>
  <c r="K152" i="291"/>
  <c r="R152" i="291"/>
  <c r="S152" i="291"/>
  <c r="T152" i="291"/>
  <c r="U152" i="291"/>
  <c r="V152" i="291"/>
  <c r="W152" i="291"/>
  <c r="X152" i="291"/>
  <c r="Y152" i="291"/>
  <c r="Z152" i="291"/>
  <c r="AA152" i="291"/>
  <c r="A153" i="291"/>
  <c r="AA153" i="291"/>
  <c r="I153" i="291"/>
  <c r="K153" i="291"/>
  <c r="R153" i="291"/>
  <c r="S153" i="291"/>
  <c r="T153" i="291"/>
  <c r="U153" i="291"/>
  <c r="V153" i="291"/>
  <c r="W153" i="291"/>
  <c r="X153" i="291"/>
  <c r="Y153" i="291"/>
  <c r="Z153" i="291"/>
  <c r="A154" i="291"/>
  <c r="I154" i="291"/>
  <c r="K154" i="291"/>
  <c r="R154" i="291"/>
  <c r="S154" i="291"/>
  <c r="T154" i="291"/>
  <c r="U154" i="291"/>
  <c r="V154" i="291"/>
  <c r="W154" i="291"/>
  <c r="X154" i="291"/>
  <c r="Y154" i="291"/>
  <c r="Z154" i="291"/>
  <c r="AA154" i="291"/>
  <c r="A155" i="291"/>
  <c r="AA155" i="291"/>
  <c r="I155" i="291"/>
  <c r="K155" i="291"/>
  <c r="R155" i="291"/>
  <c r="S155" i="291"/>
  <c r="T155" i="291"/>
  <c r="U155" i="291"/>
  <c r="V155" i="291"/>
  <c r="W155" i="291"/>
  <c r="X155" i="291"/>
  <c r="Y155" i="291"/>
  <c r="Z155" i="291"/>
  <c r="A156" i="291"/>
  <c r="K156" i="291"/>
  <c r="I156" i="291"/>
  <c r="R156" i="291" s="1"/>
  <c r="S156" i="291"/>
  <c r="T156" i="291"/>
  <c r="U156" i="291"/>
  <c r="V156" i="291"/>
  <c r="W156" i="291"/>
  <c r="Y156" i="291"/>
  <c r="Z156" i="291"/>
  <c r="AA156" i="291"/>
  <c r="A157" i="291"/>
  <c r="AA157" i="291"/>
  <c r="I157" i="291"/>
  <c r="K157" i="291"/>
  <c r="R157" i="291"/>
  <c r="S157" i="291"/>
  <c r="T157" i="291"/>
  <c r="U157" i="291"/>
  <c r="V157" i="291"/>
  <c r="W157" i="291"/>
  <c r="X157" i="291"/>
  <c r="Y157" i="291"/>
  <c r="Z157" i="291"/>
  <c r="A158" i="291"/>
  <c r="I158" i="291"/>
  <c r="K158" i="291"/>
  <c r="R158" i="291"/>
  <c r="S158" i="291"/>
  <c r="T158" i="291"/>
  <c r="U158" i="291"/>
  <c r="V158" i="291"/>
  <c r="W158" i="291"/>
  <c r="X158" i="291" s="1"/>
  <c r="Y158" i="291"/>
  <c r="Z158" i="291"/>
  <c r="AA158" i="291"/>
  <c r="A159" i="291"/>
  <c r="AA159" i="291"/>
  <c r="I159" i="291"/>
  <c r="K159" i="291"/>
  <c r="R159" i="291"/>
  <c r="S159" i="291"/>
  <c r="T159" i="291"/>
  <c r="U159" i="291"/>
  <c r="V159" i="291"/>
  <c r="W159" i="291"/>
  <c r="X159" i="291"/>
  <c r="Y159" i="291"/>
  <c r="Z159" i="291"/>
  <c r="A160" i="291"/>
  <c r="AA160" i="291"/>
  <c r="I160" i="291"/>
  <c r="K160" i="291"/>
  <c r="R160" i="291"/>
  <c r="S160" i="291"/>
  <c r="T160" i="291"/>
  <c r="U160" i="291"/>
  <c r="V160" i="291"/>
  <c r="W160" i="291"/>
  <c r="A161" i="291"/>
  <c r="K161" i="291" s="1"/>
  <c r="I161" i="291"/>
  <c r="R161" i="291" s="1"/>
  <c r="S161" i="291"/>
  <c r="T161" i="291"/>
  <c r="U161" i="291"/>
  <c r="V161" i="291"/>
  <c r="W161" i="291"/>
  <c r="Y161" i="291"/>
  <c r="Z161" i="291"/>
  <c r="AA161" i="291"/>
  <c r="A162" i="291"/>
  <c r="I162" i="291"/>
  <c r="K162" i="291"/>
  <c r="T162" i="291"/>
  <c r="U162" i="291"/>
  <c r="V162" i="291"/>
  <c r="W162" i="291"/>
  <c r="Y162" i="291"/>
  <c r="Z162" i="291"/>
  <c r="AA162" i="291"/>
  <c r="A163" i="291"/>
  <c r="AA163" i="291"/>
  <c r="I163" i="291"/>
  <c r="K163" i="291"/>
  <c r="R163" i="291"/>
  <c r="S163" i="291"/>
  <c r="T163" i="291"/>
  <c r="U163" i="291"/>
  <c r="V163" i="291"/>
  <c r="W163" i="291"/>
  <c r="X163" i="291"/>
  <c r="Y163" i="291"/>
  <c r="Z163" i="291"/>
  <c r="A164" i="291"/>
  <c r="I164" i="291"/>
  <c r="W164" i="291"/>
  <c r="Z164" i="291"/>
  <c r="AA164" i="291"/>
  <c r="A165" i="291"/>
  <c r="AA165" i="291"/>
  <c r="I165" i="291"/>
  <c r="W165" i="291"/>
  <c r="Z165" i="291"/>
  <c r="A166" i="291"/>
  <c r="I166" i="291"/>
  <c r="K166" i="291"/>
  <c r="U166" i="291"/>
  <c r="V166" i="291"/>
  <c r="W166" i="291"/>
  <c r="Y166" i="291"/>
  <c r="Z166" i="291"/>
  <c r="AA166" i="291"/>
  <c r="A167" i="291"/>
  <c r="K167" i="291"/>
  <c r="AA167" i="291"/>
  <c r="I167" i="291"/>
  <c r="U167" i="291"/>
  <c r="V167" i="291"/>
  <c r="W167" i="291"/>
  <c r="Y167" i="291"/>
  <c r="Z167" i="291"/>
  <c r="A168" i="291"/>
  <c r="AA168" i="291"/>
  <c r="I168" i="291"/>
  <c r="K168" i="291"/>
  <c r="U168" i="291"/>
  <c r="V168" i="291"/>
  <c r="W168" i="291"/>
  <c r="Y168" i="291"/>
  <c r="Z168" i="291"/>
  <c r="A169" i="291"/>
  <c r="K169" i="291"/>
  <c r="I169" i="291"/>
  <c r="W169" i="291"/>
  <c r="Y169" i="291"/>
  <c r="Z169" i="291"/>
  <c r="AA169" i="291"/>
  <c r="A170" i="291"/>
  <c r="I170" i="291"/>
  <c r="K170" i="291"/>
  <c r="R170" i="291"/>
  <c r="S170" i="291"/>
  <c r="T170" i="291"/>
  <c r="U170" i="291"/>
  <c r="V170" i="291"/>
  <c r="W170" i="291"/>
  <c r="X170" i="291"/>
  <c r="Y170" i="291"/>
  <c r="Z170" i="291"/>
  <c r="AA170" i="291"/>
  <c r="AA6" i="291"/>
  <c r="AA7" i="291"/>
  <c r="AA8" i="291"/>
  <c r="AA9" i="291"/>
  <c r="AA10" i="291"/>
  <c r="AA11" i="291"/>
  <c r="AA12" i="291"/>
  <c r="AA13" i="291"/>
  <c r="AA14" i="291"/>
  <c r="AA15" i="291"/>
  <c r="AA16" i="291"/>
  <c r="AA17" i="291"/>
  <c r="AA18" i="291"/>
  <c r="AA19" i="291"/>
  <c r="AA20" i="291"/>
  <c r="AA21" i="291"/>
  <c r="AA22" i="291"/>
  <c r="AA23" i="291"/>
  <c r="AA24" i="291"/>
  <c r="AA25" i="291"/>
  <c r="AA26" i="291"/>
  <c r="AA27" i="291"/>
  <c r="AA28" i="291"/>
  <c r="AA29" i="291"/>
  <c r="AA30" i="291"/>
  <c r="AA31" i="291"/>
  <c r="AA32" i="291"/>
  <c r="AA33" i="291"/>
  <c r="AA34" i="291"/>
  <c r="AA35" i="291"/>
  <c r="AA36" i="291"/>
  <c r="AA37" i="291"/>
  <c r="AA38" i="291"/>
  <c r="AA39" i="291"/>
  <c r="AA40" i="291"/>
  <c r="AA41" i="291"/>
  <c r="AA42" i="291"/>
  <c r="AA43" i="291"/>
  <c r="AA44" i="291"/>
  <c r="AA45" i="291"/>
  <c r="AA46" i="291"/>
  <c r="AA47" i="291"/>
  <c r="AA48" i="291"/>
  <c r="AA49" i="291"/>
  <c r="AA50" i="291"/>
  <c r="AA51" i="291"/>
  <c r="AA52" i="291"/>
  <c r="AA53" i="291"/>
  <c r="AA54" i="291"/>
  <c r="AA55" i="291"/>
  <c r="AA56" i="291"/>
  <c r="AA57" i="291"/>
  <c r="AA58" i="291"/>
  <c r="AA59" i="291"/>
  <c r="AA60" i="291"/>
  <c r="AA61" i="291"/>
  <c r="AA62" i="291"/>
  <c r="AA63" i="291"/>
  <c r="AA64" i="291"/>
  <c r="AA65" i="291"/>
  <c r="AA66" i="291"/>
  <c r="AA67" i="291"/>
  <c r="AA68" i="291"/>
  <c r="AA69" i="291"/>
  <c r="AA70" i="291"/>
  <c r="AA71" i="291"/>
  <c r="AA72" i="291"/>
  <c r="AA73" i="291"/>
  <c r="AA74" i="291"/>
  <c r="AA75" i="291"/>
  <c r="AA76" i="291"/>
  <c r="AA77" i="291"/>
  <c r="AA78" i="291"/>
  <c r="AA79" i="291"/>
  <c r="AA80" i="291"/>
  <c r="AA81" i="291"/>
  <c r="AA82" i="291"/>
  <c r="AA83" i="291"/>
  <c r="AA84" i="291"/>
  <c r="AA85" i="291"/>
  <c r="AA86" i="291"/>
  <c r="AA87" i="291"/>
  <c r="AA88" i="291"/>
  <c r="AA89" i="291"/>
  <c r="AA90" i="291"/>
  <c r="AA91" i="291"/>
  <c r="AA92" i="291"/>
  <c r="AA93" i="291"/>
  <c r="AA94" i="291"/>
  <c r="AA95" i="291"/>
  <c r="AA96" i="291"/>
  <c r="AA97" i="291"/>
  <c r="AA98" i="291"/>
  <c r="AA99" i="291"/>
  <c r="AA100" i="291"/>
  <c r="AA101" i="291"/>
  <c r="AA102" i="291"/>
  <c r="AA103" i="291"/>
  <c r="AA104" i="291"/>
  <c r="AA105" i="291"/>
  <c r="AA106" i="291"/>
  <c r="AA107" i="291"/>
  <c r="AA108" i="291"/>
  <c r="AA109" i="291"/>
  <c r="AA110" i="291"/>
  <c r="AA111" i="291"/>
  <c r="AA112" i="291"/>
  <c r="AA113" i="291"/>
  <c r="AA114" i="291"/>
  <c r="AA115" i="291"/>
  <c r="AA116" i="291"/>
  <c r="AA117" i="291"/>
  <c r="AA118" i="291"/>
  <c r="AA119" i="291"/>
  <c r="AA120" i="291"/>
  <c r="AA121" i="291"/>
  <c r="AA122" i="291"/>
  <c r="AA123" i="291"/>
  <c r="AA124" i="291"/>
  <c r="AA125" i="291"/>
  <c r="AA126" i="291"/>
  <c r="AA127" i="291"/>
  <c r="AA128" i="291"/>
  <c r="AA129" i="291"/>
  <c r="AA130" i="291"/>
  <c r="AA131" i="291"/>
  <c r="AA132" i="291"/>
  <c r="AA133" i="291"/>
  <c r="AA134" i="291"/>
  <c r="AA135" i="291"/>
  <c r="AA136" i="291"/>
  <c r="AA137" i="291"/>
  <c r="AA138" i="291"/>
  <c r="AA139" i="291"/>
  <c r="AA140" i="291"/>
  <c r="AA141" i="291"/>
  <c r="AA142" i="291"/>
  <c r="AA143" i="291"/>
  <c r="AA144" i="291"/>
  <c r="AA145" i="291"/>
  <c r="AA146" i="291"/>
  <c r="AA147" i="291"/>
  <c r="AA148" i="291"/>
  <c r="AA149" i="291"/>
  <c r="AA5" i="291"/>
  <c r="U178" i="291"/>
  <c r="T178" i="291"/>
  <c r="S178" i="291"/>
  <c r="P178" i="291"/>
  <c r="I149" i="291"/>
  <c r="A149" i="291"/>
  <c r="I148" i="291"/>
  <c r="A148" i="291"/>
  <c r="I147" i="291"/>
  <c r="A147" i="291"/>
  <c r="I146" i="291"/>
  <c r="A146" i="291"/>
  <c r="I145" i="291"/>
  <c r="A145" i="291"/>
  <c r="I144" i="291"/>
  <c r="A144" i="291"/>
  <c r="I143" i="291"/>
  <c r="A143" i="291"/>
  <c r="I142" i="291"/>
  <c r="A142" i="291"/>
  <c r="I141" i="291"/>
  <c r="A141" i="291"/>
  <c r="I140" i="291"/>
  <c r="A140" i="291"/>
  <c r="I139" i="291"/>
  <c r="A139" i="291"/>
  <c r="I138" i="291"/>
  <c r="A138" i="291"/>
  <c r="I137" i="291"/>
  <c r="A137" i="291"/>
  <c r="I136" i="291"/>
  <c r="A136" i="291"/>
  <c r="I135" i="291"/>
  <c r="A135" i="291"/>
  <c r="I134" i="291"/>
  <c r="A134" i="291"/>
  <c r="I133" i="291"/>
  <c r="A133" i="291"/>
  <c r="I132" i="291"/>
  <c r="A132" i="291"/>
  <c r="I131" i="291"/>
  <c r="A131" i="291"/>
  <c r="I130" i="291"/>
  <c r="A130" i="291"/>
  <c r="I129" i="291"/>
  <c r="A129" i="291"/>
  <c r="I128" i="291"/>
  <c r="A128" i="291"/>
  <c r="I127" i="291"/>
  <c r="A127" i="291"/>
  <c r="I126" i="291"/>
  <c r="A126" i="291"/>
  <c r="I125" i="291"/>
  <c r="A125" i="291"/>
  <c r="I124" i="291"/>
  <c r="A124" i="291"/>
  <c r="I123" i="291"/>
  <c r="A123" i="291"/>
  <c r="I122" i="291"/>
  <c r="A122" i="291"/>
  <c r="I121" i="291"/>
  <c r="A121" i="291"/>
  <c r="I120" i="291"/>
  <c r="A120" i="291"/>
  <c r="I119" i="291"/>
  <c r="A119" i="291"/>
  <c r="I118" i="291"/>
  <c r="A118" i="291"/>
  <c r="I117" i="291"/>
  <c r="A117" i="291"/>
  <c r="I116" i="291"/>
  <c r="A116" i="291"/>
  <c r="I115" i="291"/>
  <c r="A115" i="291"/>
  <c r="I114" i="291"/>
  <c r="A114" i="291"/>
  <c r="I113" i="291"/>
  <c r="A113" i="291"/>
  <c r="I112" i="291"/>
  <c r="A112" i="291"/>
  <c r="I111" i="291"/>
  <c r="A111" i="291"/>
  <c r="I110" i="291"/>
  <c r="A110" i="291"/>
  <c r="I109" i="291"/>
  <c r="A109" i="291"/>
  <c r="I108" i="291"/>
  <c r="A108" i="291"/>
  <c r="I107" i="291"/>
  <c r="A107" i="291"/>
  <c r="I106" i="291"/>
  <c r="A106" i="291"/>
  <c r="I105" i="291"/>
  <c r="A105" i="291"/>
  <c r="I104" i="291"/>
  <c r="A104" i="291"/>
  <c r="I103" i="291"/>
  <c r="A103" i="291"/>
  <c r="I102" i="291"/>
  <c r="A102" i="291"/>
  <c r="I101" i="291"/>
  <c r="A101" i="291"/>
  <c r="I100" i="291"/>
  <c r="A100" i="291"/>
  <c r="I99" i="291"/>
  <c r="A99" i="291"/>
  <c r="I98" i="291"/>
  <c r="A98" i="291"/>
  <c r="I97" i="291"/>
  <c r="A97" i="291"/>
  <c r="I96" i="291"/>
  <c r="A96" i="291"/>
  <c r="I95" i="291"/>
  <c r="A95" i="291"/>
  <c r="I94" i="291"/>
  <c r="A94" i="291"/>
  <c r="I93" i="291"/>
  <c r="A93" i="291"/>
  <c r="I92" i="291"/>
  <c r="A92" i="291"/>
  <c r="I91" i="291"/>
  <c r="A91" i="291"/>
  <c r="I90" i="291"/>
  <c r="A90" i="291"/>
  <c r="I89" i="291"/>
  <c r="A89" i="291"/>
  <c r="I88" i="291"/>
  <c r="A88" i="291"/>
  <c r="I87" i="291"/>
  <c r="A87" i="291"/>
  <c r="I86" i="291"/>
  <c r="A86" i="291"/>
  <c r="I85" i="291"/>
  <c r="A85" i="291"/>
  <c r="I84" i="291"/>
  <c r="A84" i="291"/>
  <c r="I83" i="291"/>
  <c r="A83" i="291"/>
  <c r="I82" i="291"/>
  <c r="A82" i="291"/>
  <c r="I81" i="291"/>
  <c r="A81" i="291"/>
  <c r="I80" i="291"/>
  <c r="A80" i="291"/>
  <c r="I79" i="291"/>
  <c r="A79" i="291"/>
  <c r="I78" i="291"/>
  <c r="A78" i="291"/>
  <c r="I77" i="291"/>
  <c r="A77" i="291"/>
  <c r="I76" i="291"/>
  <c r="A76" i="291"/>
  <c r="I75" i="291"/>
  <c r="A75" i="291"/>
  <c r="I74" i="291"/>
  <c r="A74" i="291"/>
  <c r="I73" i="291"/>
  <c r="A73" i="291"/>
  <c r="I72" i="291"/>
  <c r="A72" i="291"/>
  <c r="I71" i="291"/>
  <c r="A71" i="291"/>
  <c r="I70" i="291"/>
  <c r="A70" i="291"/>
  <c r="I69" i="291"/>
  <c r="A69" i="291"/>
  <c r="I68" i="291"/>
  <c r="A68" i="291"/>
  <c r="I67" i="291"/>
  <c r="A67" i="291"/>
  <c r="I66" i="291"/>
  <c r="A66" i="291"/>
  <c r="I65" i="291"/>
  <c r="A65" i="291"/>
  <c r="I64" i="291"/>
  <c r="A64" i="291"/>
  <c r="I63" i="291"/>
  <c r="A63" i="291"/>
  <c r="I62" i="291"/>
  <c r="A62" i="291"/>
  <c r="I61" i="291"/>
  <c r="A61" i="291"/>
  <c r="I60" i="291"/>
  <c r="A60" i="291"/>
  <c r="I59" i="291"/>
  <c r="A59" i="291"/>
  <c r="I58" i="291"/>
  <c r="A58" i="291"/>
  <c r="I57" i="291"/>
  <c r="A57" i="291"/>
  <c r="I56" i="291"/>
  <c r="A56" i="291"/>
  <c r="I55" i="291"/>
  <c r="A55" i="291"/>
  <c r="I54" i="291"/>
  <c r="A54" i="291"/>
  <c r="I53" i="291"/>
  <c r="A53" i="291"/>
  <c r="I52" i="291"/>
  <c r="A52" i="291"/>
  <c r="I51" i="291"/>
  <c r="A51" i="291"/>
  <c r="I50" i="291"/>
  <c r="A50" i="291"/>
  <c r="I49" i="291"/>
  <c r="A49" i="291"/>
  <c r="I48" i="291"/>
  <c r="A48" i="291"/>
  <c r="I47" i="291"/>
  <c r="A47" i="291"/>
  <c r="I46" i="291"/>
  <c r="A46" i="291"/>
  <c r="I45" i="291"/>
  <c r="A45" i="291"/>
  <c r="I44" i="291"/>
  <c r="A44" i="291"/>
  <c r="I43" i="291"/>
  <c r="A43" i="291"/>
  <c r="I42" i="291"/>
  <c r="A42" i="291"/>
  <c r="I41" i="291"/>
  <c r="A41" i="291"/>
  <c r="I40" i="291"/>
  <c r="A40" i="291"/>
  <c r="I39" i="291"/>
  <c r="A39" i="291"/>
  <c r="I38" i="291"/>
  <c r="A38" i="291"/>
  <c r="I37" i="291"/>
  <c r="A37" i="291"/>
  <c r="I36" i="291"/>
  <c r="A36" i="291"/>
  <c r="I35" i="291"/>
  <c r="A35" i="291"/>
  <c r="I34" i="291"/>
  <c r="A34" i="291"/>
  <c r="I33" i="291"/>
  <c r="A33" i="291"/>
  <c r="I32" i="291"/>
  <c r="A32" i="291"/>
  <c r="I31" i="291"/>
  <c r="A31" i="291"/>
  <c r="I30" i="291"/>
  <c r="A30" i="291"/>
  <c r="I29" i="291"/>
  <c r="A29" i="291"/>
  <c r="I28" i="291"/>
  <c r="A28" i="291"/>
  <c r="I27" i="291"/>
  <c r="A27" i="291"/>
  <c r="I26" i="291"/>
  <c r="A26" i="291"/>
  <c r="I25" i="291"/>
  <c r="A25" i="291"/>
  <c r="I24" i="291"/>
  <c r="A24" i="291"/>
  <c r="I23" i="291"/>
  <c r="A23" i="291"/>
  <c r="I22" i="291"/>
  <c r="A22" i="291"/>
  <c r="I21" i="291"/>
  <c r="A21" i="291"/>
  <c r="I20" i="291"/>
  <c r="A20" i="291"/>
  <c r="I19" i="291"/>
  <c r="A19" i="291"/>
  <c r="I18" i="291"/>
  <c r="A18" i="291"/>
  <c r="I17" i="291"/>
  <c r="A17" i="291"/>
  <c r="I16" i="291"/>
  <c r="A16" i="291"/>
  <c r="I15" i="291"/>
  <c r="A15" i="291"/>
  <c r="I14" i="291"/>
  <c r="A14" i="291"/>
  <c r="I13" i="291"/>
  <c r="A13" i="291"/>
  <c r="I12" i="291"/>
  <c r="A12" i="291"/>
  <c r="I11" i="291"/>
  <c r="A11" i="291"/>
  <c r="I10" i="291"/>
  <c r="A10" i="291"/>
  <c r="I9" i="291"/>
  <c r="A9" i="291"/>
  <c r="I8" i="291"/>
  <c r="A8" i="291"/>
  <c r="I7" i="291"/>
  <c r="A7" i="291"/>
  <c r="I6" i="291"/>
  <c r="A6" i="291"/>
  <c r="I5" i="291"/>
  <c r="A5" i="291"/>
  <c r="AI5" i="291"/>
  <c r="AN5" i="291" s="1"/>
  <c r="I4" i="291"/>
  <c r="A4" i="291"/>
  <c r="AI4" i="291"/>
  <c r="AN4" i="291" s="1"/>
  <c r="I3" i="291"/>
  <c r="A3" i="291"/>
  <c r="AI3" i="291"/>
  <c r="AN3" i="291" s="1"/>
  <c r="I2" i="291"/>
  <c r="A2" i="291"/>
  <c r="T164" i="291" l="1"/>
  <c r="S164" i="291"/>
  <c r="R164" i="291"/>
  <c r="U164" i="291"/>
  <c r="V164" i="291"/>
  <c r="U165" i="291"/>
  <c r="T165" i="291"/>
  <c r="V165" i="291"/>
  <c r="S165" i="291"/>
  <c r="R165" i="291"/>
  <c r="R166" i="291"/>
  <c r="S166" i="291"/>
  <c r="T166" i="291"/>
  <c r="R167" i="291"/>
  <c r="S167" i="291"/>
  <c r="T167" i="291"/>
  <c r="R168" i="291"/>
  <c r="S168" i="291"/>
  <c r="T168" i="291"/>
  <c r="T169" i="291"/>
  <c r="R169" i="291"/>
  <c r="U169" i="291"/>
  <c r="S169" i="291"/>
  <c r="V169" i="291"/>
  <c r="X165" i="291"/>
  <c r="X166" i="291"/>
  <c r="X151" i="291"/>
  <c r="X156" i="291"/>
  <c r="X161" i="291"/>
  <c r="X160" i="291"/>
  <c r="T150" i="291"/>
  <c r="W150" i="291"/>
  <c r="R150" i="291"/>
  <c r="S150" i="291"/>
  <c r="V150" i="291"/>
  <c r="U150" i="291"/>
  <c r="R162" i="291"/>
  <c r="S162" i="291"/>
  <c r="I2" i="273"/>
  <c r="K164" i="291"/>
  <c r="Y164" i="291"/>
  <c r="K165" i="291"/>
  <c r="Y165" i="291"/>
  <c r="X168" i="291"/>
  <c r="K151" i="291"/>
  <c r="Y151" i="291"/>
  <c r="Z151" i="291"/>
  <c r="Z160" i="291"/>
  <c r="Y160" i="291"/>
  <c r="Z47" i="291"/>
  <c r="Y47" i="291"/>
  <c r="K47" i="291"/>
  <c r="Z48" i="291"/>
  <c r="Y48" i="291"/>
  <c r="K48" i="291"/>
  <c r="Z49" i="291"/>
  <c r="Y49" i="291"/>
  <c r="K49" i="291"/>
  <c r="Z50" i="291"/>
  <c r="Y50" i="291"/>
  <c r="K50" i="291"/>
  <c r="Z51" i="291"/>
  <c r="Y51" i="291"/>
  <c r="K51" i="291"/>
  <c r="Z52" i="291"/>
  <c r="Y52" i="291"/>
  <c r="K52" i="291"/>
  <c r="Z53" i="291"/>
  <c r="Y53" i="291"/>
  <c r="K53" i="291"/>
  <c r="Z54" i="291"/>
  <c r="Y54" i="291"/>
  <c r="K54" i="291"/>
  <c r="Z55" i="291"/>
  <c r="Y55" i="291"/>
  <c r="K55" i="291"/>
  <c r="Z56" i="291"/>
  <c r="Y56" i="291"/>
  <c r="K56" i="291"/>
  <c r="Y3" i="291"/>
  <c r="Z3" i="291"/>
  <c r="K4" i="291"/>
  <c r="Y4" i="291"/>
  <c r="Z4" i="291"/>
  <c r="K5" i="291"/>
  <c r="Y5" i="291"/>
  <c r="Z5" i="291"/>
  <c r="K6" i="291"/>
  <c r="Y6" i="291"/>
  <c r="Z6" i="291"/>
  <c r="Z7" i="291"/>
  <c r="K7" i="291"/>
  <c r="Y7" i="291"/>
  <c r="K8" i="291"/>
  <c r="Z8" i="291"/>
  <c r="Y8" i="291"/>
  <c r="K9" i="291"/>
  <c r="Y9" i="291"/>
  <c r="Z9" i="291"/>
  <c r="K10" i="291"/>
  <c r="Z10" i="291"/>
  <c r="Y10" i="291"/>
  <c r="K11" i="291"/>
  <c r="Y11" i="291"/>
  <c r="Y12" i="291"/>
  <c r="K12" i="291"/>
  <c r="Z12" i="291"/>
  <c r="Y13" i="291"/>
  <c r="K13" i="291"/>
  <c r="Z13" i="291"/>
  <c r="Y14" i="291"/>
  <c r="K14" i="291"/>
  <c r="Z14" i="291"/>
  <c r="Y15" i="291"/>
  <c r="K15" i="291"/>
  <c r="Z15" i="291"/>
  <c r="K16" i="291"/>
  <c r="Y16" i="291"/>
  <c r="Z16" i="291"/>
  <c r="K17" i="291"/>
  <c r="Y17" i="291"/>
  <c r="Z17" i="291"/>
  <c r="Z18" i="291"/>
  <c r="K18" i="291"/>
  <c r="Y18" i="291"/>
  <c r="K19" i="291"/>
  <c r="Y19" i="291"/>
  <c r="Z19" i="291"/>
  <c r="K20" i="291"/>
  <c r="Y20" i="291"/>
  <c r="Z20" i="291"/>
  <c r="K21" i="291"/>
  <c r="Y21" i="291"/>
  <c r="Z21" i="291"/>
  <c r="K22" i="291"/>
  <c r="Y22" i="291"/>
  <c r="Z22" i="291"/>
  <c r="K23" i="291"/>
  <c r="Y23" i="291"/>
  <c r="Z23" i="291"/>
  <c r="K24" i="291"/>
  <c r="Y24" i="291"/>
  <c r="Z24" i="291"/>
  <c r="K25" i="291"/>
  <c r="Y25" i="291"/>
  <c r="Z25" i="291"/>
  <c r="K26" i="291"/>
  <c r="Z26" i="291"/>
  <c r="Y26" i="291"/>
  <c r="K27" i="291"/>
  <c r="Y27" i="291"/>
  <c r="Z27" i="291"/>
  <c r="K28" i="291"/>
  <c r="Z28" i="291"/>
  <c r="Y28" i="291"/>
  <c r="Z29" i="291"/>
  <c r="K29" i="291"/>
  <c r="Y29" i="291"/>
  <c r="Z30" i="291"/>
  <c r="K30" i="291"/>
  <c r="Y30" i="291"/>
  <c r="K31" i="291"/>
  <c r="Y31" i="291"/>
  <c r="Z31" i="291"/>
  <c r="Z32" i="291"/>
  <c r="K32" i="291"/>
  <c r="Y32" i="291"/>
  <c r="K33" i="291"/>
  <c r="Y33" i="291"/>
  <c r="Z33" i="291"/>
  <c r="Z34" i="291"/>
  <c r="Y34" i="291"/>
  <c r="K34" i="291"/>
  <c r="Z35" i="291"/>
  <c r="K35" i="291"/>
  <c r="Y35" i="291"/>
  <c r="Z36" i="291"/>
  <c r="Y36" i="291"/>
  <c r="K36" i="291"/>
  <c r="Z37" i="291"/>
  <c r="Y37" i="291"/>
  <c r="K37" i="291"/>
  <c r="Z38" i="291"/>
  <c r="K38" i="291"/>
  <c r="Y38" i="291"/>
  <c r="K39" i="291"/>
  <c r="Z39" i="291"/>
  <c r="Y39" i="291"/>
  <c r="K40" i="291"/>
  <c r="Y40" i="291"/>
  <c r="Z40" i="291"/>
  <c r="K41" i="291"/>
  <c r="Y41" i="291"/>
  <c r="Z41" i="291"/>
  <c r="K42" i="291"/>
  <c r="Y42" i="291"/>
  <c r="Z42" i="291"/>
  <c r="K43" i="291"/>
  <c r="Y43" i="291"/>
  <c r="Z43" i="291"/>
  <c r="K44" i="291"/>
  <c r="Z44" i="291"/>
  <c r="Y44" i="291"/>
  <c r="K45" i="291"/>
  <c r="Y45" i="291"/>
  <c r="Z45" i="291"/>
  <c r="Z46" i="291"/>
  <c r="Y46" i="291"/>
  <c r="K46" i="291"/>
  <c r="Z57" i="291"/>
  <c r="Y57" i="291"/>
  <c r="K57" i="291"/>
  <c r="Z58" i="291"/>
  <c r="Y58" i="291"/>
  <c r="K58" i="291"/>
  <c r="K59" i="291"/>
  <c r="Y59" i="291"/>
  <c r="Z59" i="291"/>
  <c r="Y60" i="291"/>
  <c r="Z60" i="291"/>
  <c r="K60" i="291"/>
  <c r="K61" i="291"/>
  <c r="Z61" i="291"/>
  <c r="Y61" i="291"/>
  <c r="Z62" i="291"/>
  <c r="K62" i="291"/>
  <c r="Y62" i="291"/>
  <c r="Z63" i="291"/>
  <c r="K63" i="291"/>
  <c r="Y63" i="291"/>
  <c r="Z64" i="291"/>
  <c r="K64" i="291"/>
  <c r="Y64" i="291"/>
  <c r="K65" i="291"/>
  <c r="Z65" i="291"/>
  <c r="Y65" i="291"/>
  <c r="Y66" i="291"/>
  <c r="Z66" i="291"/>
  <c r="K66" i="291"/>
  <c r="Y67" i="291"/>
  <c r="K67" i="291"/>
  <c r="Z67" i="291"/>
  <c r="K68" i="291"/>
  <c r="Z68" i="291"/>
  <c r="Y68" i="291"/>
  <c r="K69" i="291"/>
  <c r="Z69" i="291"/>
  <c r="Y69" i="291"/>
  <c r="Z70" i="291"/>
  <c r="K70" i="291"/>
  <c r="Y70" i="291"/>
  <c r="K71" i="291"/>
  <c r="Y71" i="291"/>
  <c r="Z71" i="291"/>
  <c r="K72" i="291"/>
  <c r="Z72" i="291"/>
  <c r="Y72" i="291"/>
  <c r="K73" i="291"/>
  <c r="Z73" i="291"/>
  <c r="Y73" i="291"/>
  <c r="Z74" i="291"/>
  <c r="Y74" i="291"/>
  <c r="K74" i="291"/>
  <c r="K75" i="291"/>
  <c r="Z75" i="291"/>
  <c r="Y75" i="291"/>
  <c r="K76" i="291"/>
  <c r="Y76" i="291"/>
  <c r="Z76" i="291"/>
  <c r="K77" i="291"/>
  <c r="Z77" i="291"/>
  <c r="Y77" i="291"/>
  <c r="Z78" i="291"/>
  <c r="K78" i="291"/>
  <c r="Y78" i="291"/>
  <c r="Y79" i="291"/>
  <c r="Z79" i="291"/>
  <c r="K79" i="291"/>
  <c r="Z80" i="291"/>
  <c r="Y80" i="291"/>
  <c r="K80" i="291"/>
  <c r="K81" i="291"/>
  <c r="Y81" i="291"/>
  <c r="Z81" i="291"/>
  <c r="Y82" i="291"/>
  <c r="Z82" i="291"/>
  <c r="K82" i="291"/>
  <c r="K83" i="291"/>
  <c r="Y83" i="291"/>
  <c r="Z83" i="291"/>
  <c r="K84" i="291"/>
  <c r="Z84" i="291"/>
  <c r="Y84" i="291"/>
  <c r="K85" i="291"/>
  <c r="Z85" i="291"/>
  <c r="Y85" i="291"/>
  <c r="Z86" i="291"/>
  <c r="Y86" i="291"/>
  <c r="K86" i="291"/>
  <c r="Z87" i="291"/>
  <c r="Y87" i="291"/>
  <c r="K87" i="291"/>
  <c r="Z88" i="291"/>
  <c r="Y88" i="291"/>
  <c r="K88" i="291"/>
  <c r="Z89" i="291"/>
  <c r="Y89" i="291"/>
  <c r="K89" i="291"/>
  <c r="Z90" i="291"/>
  <c r="Y90" i="291"/>
  <c r="K90" i="291"/>
  <c r="K91" i="291"/>
  <c r="Y91" i="291"/>
  <c r="Z91" i="291"/>
  <c r="Z92" i="291"/>
  <c r="Y92" i="291"/>
  <c r="K92" i="291"/>
  <c r="Y93" i="291"/>
  <c r="K93" i="291"/>
  <c r="Z93" i="291"/>
  <c r="K94" i="291"/>
  <c r="Y94" i="291"/>
  <c r="Z94" i="291"/>
  <c r="Y95" i="291"/>
  <c r="K95" i="291"/>
  <c r="Z95" i="291"/>
  <c r="Y96" i="291"/>
  <c r="Z96" i="291"/>
  <c r="K96" i="291"/>
  <c r="Y97" i="291"/>
  <c r="Z97" i="291"/>
  <c r="K97" i="291"/>
  <c r="Z98" i="291"/>
  <c r="Y98" i="291"/>
  <c r="K98" i="291"/>
  <c r="Z99" i="291"/>
  <c r="Y99" i="291"/>
  <c r="K99" i="291"/>
  <c r="Y100" i="291"/>
  <c r="Z100" i="291"/>
  <c r="K100" i="291"/>
  <c r="Y101" i="291"/>
  <c r="K101" i="291"/>
  <c r="Z101" i="291"/>
  <c r="Y102" i="291"/>
  <c r="Z102" i="291"/>
  <c r="K102" i="291"/>
  <c r="Y103" i="291"/>
  <c r="Z103" i="291"/>
  <c r="K103" i="291"/>
  <c r="Y104" i="291"/>
  <c r="Z104" i="291"/>
  <c r="K104" i="291"/>
  <c r="Z105" i="291"/>
  <c r="Y105" i="291"/>
  <c r="K105" i="291"/>
  <c r="Z106" i="291"/>
  <c r="Y106" i="291"/>
  <c r="K106" i="291"/>
  <c r="Y107" i="291"/>
  <c r="Z107" i="291"/>
  <c r="K107" i="291"/>
  <c r="Y108" i="291"/>
  <c r="Z108" i="291"/>
  <c r="K108" i="291"/>
  <c r="Z109" i="291"/>
  <c r="Y109" i="291"/>
  <c r="K109" i="291"/>
  <c r="Z110" i="291"/>
  <c r="Y110" i="291"/>
  <c r="K110" i="291"/>
  <c r="Z111" i="291"/>
  <c r="Y111" i="291"/>
  <c r="K111" i="291"/>
  <c r="Z112" i="291"/>
  <c r="Y112" i="291"/>
  <c r="K112" i="291"/>
  <c r="Z113" i="291"/>
  <c r="Y113" i="291"/>
  <c r="K113" i="291"/>
  <c r="Y114" i="291"/>
  <c r="Z114" i="291"/>
  <c r="K114" i="291"/>
  <c r="Z115" i="291"/>
  <c r="K115" i="291"/>
  <c r="Y115" i="291"/>
  <c r="Z116" i="291"/>
  <c r="Y116" i="291"/>
  <c r="K116" i="291"/>
  <c r="Z117" i="291"/>
  <c r="Y117" i="291"/>
  <c r="K117" i="291"/>
  <c r="Z118" i="291"/>
  <c r="Y118" i="291"/>
  <c r="K118" i="291"/>
  <c r="Z119" i="291"/>
  <c r="K119" i="291"/>
  <c r="Y119" i="291"/>
  <c r="Z120" i="291"/>
  <c r="K120" i="291"/>
  <c r="Y120" i="291"/>
  <c r="K121" i="291"/>
  <c r="Y121" i="291"/>
  <c r="Z121" i="291"/>
  <c r="Z122" i="291"/>
  <c r="K122" i="291"/>
  <c r="Y122" i="291"/>
  <c r="K123" i="291"/>
  <c r="Z123" i="291"/>
  <c r="Y123" i="291"/>
  <c r="Y124" i="291"/>
  <c r="K124" i="291"/>
  <c r="Z124" i="291"/>
  <c r="Y125" i="291"/>
  <c r="Z125" i="291"/>
  <c r="K125" i="291"/>
  <c r="K126" i="291"/>
  <c r="Z126" i="291"/>
  <c r="Y126" i="291"/>
  <c r="Z127" i="291"/>
  <c r="Y127" i="291"/>
  <c r="K127" i="291"/>
  <c r="Z128" i="291"/>
  <c r="Y128" i="291"/>
  <c r="K128" i="291"/>
  <c r="Z129" i="291"/>
  <c r="Y129" i="291"/>
  <c r="K129" i="291"/>
  <c r="Z130" i="291"/>
  <c r="Y130" i="291"/>
  <c r="K130" i="291"/>
  <c r="K131" i="291"/>
  <c r="Y131" i="291"/>
  <c r="Z131" i="291"/>
  <c r="Z132" i="291"/>
  <c r="Y132" i="291"/>
  <c r="K132" i="291"/>
  <c r="Z133" i="291"/>
  <c r="Y133" i="291"/>
  <c r="K133" i="291"/>
  <c r="Z134" i="291"/>
  <c r="K134" i="291"/>
  <c r="Y134" i="291"/>
  <c r="K135" i="291"/>
  <c r="Z135" i="291"/>
  <c r="Y135" i="291"/>
  <c r="K136" i="291"/>
  <c r="Y136" i="291"/>
  <c r="Z136" i="291"/>
  <c r="K137" i="291"/>
  <c r="Y137" i="291"/>
  <c r="Z137" i="291"/>
  <c r="Y138" i="291"/>
  <c r="K138" i="291"/>
  <c r="Z138" i="291"/>
  <c r="K139" i="291"/>
  <c r="Y139" i="291"/>
  <c r="Z139" i="291"/>
  <c r="K140" i="291"/>
  <c r="Y140" i="291"/>
  <c r="Z140" i="291"/>
  <c r="Z141" i="291"/>
  <c r="K141" i="291"/>
  <c r="Y141" i="291"/>
  <c r="Y142" i="291"/>
  <c r="Z142" i="291"/>
  <c r="K142" i="291"/>
  <c r="Y143" i="291"/>
  <c r="Z143" i="291"/>
  <c r="K143" i="291"/>
  <c r="Y144" i="291"/>
  <c r="Z144" i="291"/>
  <c r="K144" i="291"/>
  <c r="Y145" i="291"/>
  <c r="Z145" i="291"/>
  <c r="K145" i="291"/>
  <c r="K146" i="291"/>
  <c r="Y146" i="291"/>
  <c r="Z146" i="291"/>
  <c r="K147" i="291"/>
  <c r="Y147" i="291"/>
  <c r="Z147" i="291"/>
  <c r="Y148" i="291"/>
  <c r="Z148" i="291"/>
  <c r="K148" i="291"/>
  <c r="Z149" i="291"/>
  <c r="Y149" i="291"/>
  <c r="K149" i="291"/>
  <c r="Z2" i="291"/>
  <c r="Y2" i="291"/>
  <c r="K2" i="291"/>
  <c r="W149" i="291"/>
  <c r="U149" i="291"/>
  <c r="R149" i="291"/>
  <c r="S149" i="291"/>
  <c r="T149" i="291"/>
  <c r="V149" i="291"/>
  <c r="T148" i="291"/>
  <c r="S148" i="291"/>
  <c r="R148" i="291"/>
  <c r="U148" i="291"/>
  <c r="V148" i="291"/>
  <c r="W148" i="291"/>
  <c r="T147" i="291"/>
  <c r="R147" i="291"/>
  <c r="W147" i="291"/>
  <c r="V147" i="291"/>
  <c r="U147" i="291"/>
  <c r="S147" i="291"/>
  <c r="T146" i="291"/>
  <c r="S146" i="291"/>
  <c r="R146" i="291"/>
  <c r="W146" i="291"/>
  <c r="V146" i="291"/>
  <c r="U146" i="291"/>
  <c r="R145" i="291"/>
  <c r="T145" i="291"/>
  <c r="U145" i="291"/>
  <c r="W145" i="291"/>
  <c r="V145" i="291"/>
  <c r="S145" i="291"/>
  <c r="V144" i="291"/>
  <c r="W144" i="291"/>
  <c r="R144" i="291"/>
  <c r="S144" i="291"/>
  <c r="T144" i="291"/>
  <c r="U144" i="291"/>
  <c r="T143" i="291"/>
  <c r="U143" i="291"/>
  <c r="V143" i="291"/>
  <c r="W143" i="291"/>
  <c r="S143" i="291"/>
  <c r="R143" i="291"/>
  <c r="X143" i="291" s="1"/>
  <c r="T142" i="291"/>
  <c r="S142" i="291"/>
  <c r="R142" i="291"/>
  <c r="W142" i="291"/>
  <c r="V142" i="291"/>
  <c r="U142" i="291"/>
  <c r="T141" i="291"/>
  <c r="W141" i="291"/>
  <c r="V141" i="291"/>
  <c r="U141" i="291"/>
  <c r="S141" i="291"/>
  <c r="R141" i="291"/>
  <c r="X141" i="291" s="1"/>
  <c r="R140" i="291"/>
  <c r="S140" i="291"/>
  <c r="T140" i="291"/>
  <c r="W140" i="291"/>
  <c r="U140" i="291"/>
  <c r="V140" i="291"/>
  <c r="R139" i="291"/>
  <c r="S139" i="291"/>
  <c r="U139" i="291"/>
  <c r="V139" i="291"/>
  <c r="W139" i="291"/>
  <c r="T139" i="291"/>
  <c r="T138" i="291"/>
  <c r="W138" i="291"/>
  <c r="S138" i="291"/>
  <c r="R138" i="291"/>
  <c r="U138" i="291"/>
  <c r="V138" i="291"/>
  <c r="S137" i="291"/>
  <c r="T137" i="291"/>
  <c r="U137" i="291"/>
  <c r="V137" i="291"/>
  <c r="W137" i="291"/>
  <c r="R137" i="291"/>
  <c r="X137" i="291" s="1"/>
  <c r="S136" i="291"/>
  <c r="R136" i="291"/>
  <c r="U136" i="291"/>
  <c r="W136" i="291"/>
  <c r="V136" i="291"/>
  <c r="T136" i="291"/>
  <c r="W135" i="291"/>
  <c r="V135" i="291"/>
  <c r="U135" i="291"/>
  <c r="T135" i="291"/>
  <c r="R135" i="291"/>
  <c r="S135" i="291"/>
  <c r="U134" i="291"/>
  <c r="S134" i="291"/>
  <c r="R134" i="291"/>
  <c r="T134" i="291"/>
  <c r="W134" i="291"/>
  <c r="V134" i="291"/>
  <c r="S133" i="291"/>
  <c r="R133" i="291"/>
  <c r="U133" i="291"/>
  <c r="T133" i="291"/>
  <c r="V133" i="291"/>
  <c r="W133" i="291"/>
  <c r="U132" i="291"/>
  <c r="R132" i="291"/>
  <c r="S132" i="291"/>
  <c r="T132" i="291"/>
  <c r="W132" i="291"/>
  <c r="V132" i="291"/>
  <c r="R131" i="291"/>
  <c r="S131" i="291"/>
  <c r="T131" i="291"/>
  <c r="U131" i="291"/>
  <c r="V131" i="291"/>
  <c r="W131" i="291"/>
  <c r="R130" i="291"/>
  <c r="W130" i="291"/>
  <c r="V130" i="291"/>
  <c r="U130" i="291"/>
  <c r="T130" i="291"/>
  <c r="S130" i="291"/>
  <c r="R129" i="291"/>
  <c r="S129" i="291"/>
  <c r="T129" i="291"/>
  <c r="U129" i="291"/>
  <c r="W129" i="291"/>
  <c r="V129" i="291"/>
  <c r="V128" i="291"/>
  <c r="R128" i="291"/>
  <c r="S128" i="291"/>
  <c r="T128" i="291"/>
  <c r="W128" i="291"/>
  <c r="U128" i="291"/>
  <c r="S127" i="291"/>
  <c r="T127" i="291"/>
  <c r="U127" i="291"/>
  <c r="V127" i="291"/>
  <c r="W127" i="291"/>
  <c r="R127" i="291"/>
  <c r="S126" i="291"/>
  <c r="R126" i="291"/>
  <c r="W126" i="291"/>
  <c r="V126" i="291"/>
  <c r="U126" i="291"/>
  <c r="T126" i="291"/>
  <c r="V125" i="291"/>
  <c r="R125" i="291"/>
  <c r="S125" i="291"/>
  <c r="U125" i="291"/>
  <c r="T125" i="291"/>
  <c r="W125" i="291"/>
  <c r="V124" i="291"/>
  <c r="W124" i="291"/>
  <c r="T124" i="291"/>
  <c r="U124" i="291"/>
  <c r="S124" i="291"/>
  <c r="R124" i="291"/>
  <c r="X124" i="291" s="1"/>
  <c r="W123" i="291"/>
  <c r="V123" i="291"/>
  <c r="U123" i="291"/>
  <c r="T123" i="291"/>
  <c r="S123" i="291"/>
  <c r="R123" i="291"/>
  <c r="U122" i="291"/>
  <c r="S122" i="291"/>
  <c r="T122" i="291"/>
  <c r="R122" i="291"/>
  <c r="W122" i="291"/>
  <c r="V122" i="291"/>
  <c r="R121" i="291"/>
  <c r="V121" i="291"/>
  <c r="W121" i="291"/>
  <c r="U121" i="291"/>
  <c r="T121" i="291"/>
  <c r="S121" i="291"/>
  <c r="S120" i="291"/>
  <c r="R120" i="291"/>
  <c r="W120" i="291"/>
  <c r="V120" i="291"/>
  <c r="U120" i="291"/>
  <c r="T120" i="291"/>
  <c r="R119" i="291"/>
  <c r="W119" i="291"/>
  <c r="S119" i="291"/>
  <c r="T119" i="291"/>
  <c r="U119" i="291"/>
  <c r="V119" i="291"/>
  <c r="W118" i="291"/>
  <c r="T118" i="291"/>
  <c r="R118" i="291"/>
  <c r="S118" i="291"/>
  <c r="U118" i="291"/>
  <c r="V118" i="291"/>
  <c r="R117" i="291"/>
  <c r="S117" i="291"/>
  <c r="U117" i="291"/>
  <c r="V117" i="291"/>
  <c r="W117" i="291"/>
  <c r="T117" i="291"/>
  <c r="R116" i="291"/>
  <c r="S116" i="291"/>
  <c r="T116" i="291"/>
  <c r="U116" i="291"/>
  <c r="V116" i="291"/>
  <c r="W116" i="291"/>
  <c r="R115" i="291"/>
  <c r="S115" i="291"/>
  <c r="T115" i="291"/>
  <c r="U115" i="291"/>
  <c r="V115" i="291"/>
  <c r="W115" i="291"/>
  <c r="V114" i="291"/>
  <c r="U114" i="291"/>
  <c r="T114" i="291"/>
  <c r="S114" i="291"/>
  <c r="R114" i="291"/>
  <c r="W114" i="291"/>
  <c r="T113" i="291"/>
  <c r="W113" i="291"/>
  <c r="V113" i="291"/>
  <c r="U113" i="291"/>
  <c r="S113" i="291"/>
  <c r="R113" i="291"/>
  <c r="X113" i="291" s="1"/>
  <c r="T112" i="291"/>
  <c r="R112" i="291"/>
  <c r="S112" i="291"/>
  <c r="W112" i="291"/>
  <c r="V112" i="291"/>
  <c r="U112" i="291"/>
  <c r="R111" i="291"/>
  <c r="T111" i="291"/>
  <c r="U111" i="291"/>
  <c r="V111" i="291"/>
  <c r="W111" i="291"/>
  <c r="S111" i="291"/>
  <c r="U110" i="291"/>
  <c r="W110" i="291"/>
  <c r="V110" i="291"/>
  <c r="T110" i="291"/>
  <c r="S110" i="291"/>
  <c r="R110" i="291"/>
  <c r="W109" i="291"/>
  <c r="V109" i="291"/>
  <c r="U109" i="291"/>
  <c r="T109" i="291"/>
  <c r="S109" i="291"/>
  <c r="R109" i="291"/>
  <c r="U108" i="291"/>
  <c r="W108" i="291"/>
  <c r="V108" i="291"/>
  <c r="R108" i="291"/>
  <c r="S108" i="291"/>
  <c r="T108" i="291"/>
  <c r="R107" i="291"/>
  <c r="S107" i="291"/>
  <c r="T107" i="291"/>
  <c r="U107" i="291"/>
  <c r="V107" i="291"/>
  <c r="W107" i="291"/>
  <c r="R106" i="291"/>
  <c r="S106" i="291"/>
  <c r="T106" i="291"/>
  <c r="U106" i="291"/>
  <c r="V106" i="291"/>
  <c r="W106" i="291"/>
  <c r="S105" i="291"/>
  <c r="W105" i="291"/>
  <c r="V105" i="291"/>
  <c r="U105" i="291"/>
  <c r="T105" i="291"/>
  <c r="R105" i="291"/>
  <c r="R104" i="291"/>
  <c r="W104" i="291"/>
  <c r="V104" i="291"/>
  <c r="U104" i="291"/>
  <c r="T104" i="291"/>
  <c r="S104" i="291"/>
  <c r="V103" i="291"/>
  <c r="U103" i="291"/>
  <c r="T103" i="291"/>
  <c r="S103" i="291"/>
  <c r="R103" i="291"/>
  <c r="W103" i="291"/>
  <c r="W102" i="291"/>
  <c r="V102" i="291"/>
  <c r="S102" i="291"/>
  <c r="U102" i="291"/>
  <c r="T102" i="291"/>
  <c r="R102" i="291"/>
  <c r="T101" i="291"/>
  <c r="S101" i="291"/>
  <c r="R101" i="291"/>
  <c r="U101" i="291"/>
  <c r="W101" i="291"/>
  <c r="V101" i="291"/>
  <c r="R100" i="291"/>
  <c r="W100" i="291"/>
  <c r="V100" i="291"/>
  <c r="U100" i="291"/>
  <c r="T100" i="291"/>
  <c r="S100" i="291"/>
  <c r="S99" i="291"/>
  <c r="U99" i="291"/>
  <c r="T99" i="291"/>
  <c r="V99" i="291"/>
  <c r="W99" i="291"/>
  <c r="R99" i="291"/>
  <c r="X99" i="291" s="1"/>
  <c r="S98" i="291"/>
  <c r="T98" i="291"/>
  <c r="U98" i="291"/>
  <c r="V98" i="291"/>
  <c r="W98" i="291"/>
  <c r="R98" i="291"/>
  <c r="X98" i="291" s="1"/>
  <c r="S97" i="291"/>
  <c r="R97" i="291"/>
  <c r="W97" i="291"/>
  <c r="V97" i="291"/>
  <c r="U97" i="291"/>
  <c r="T97" i="291"/>
  <c r="R96" i="291"/>
  <c r="S96" i="291"/>
  <c r="T96" i="291"/>
  <c r="U96" i="291"/>
  <c r="V96" i="291"/>
  <c r="W96" i="291"/>
  <c r="R95" i="291"/>
  <c r="S95" i="291"/>
  <c r="V95" i="291"/>
  <c r="T95" i="291"/>
  <c r="U95" i="291"/>
  <c r="W95" i="291"/>
  <c r="R94" i="291"/>
  <c r="S94" i="291"/>
  <c r="T94" i="291"/>
  <c r="U94" i="291"/>
  <c r="V94" i="291"/>
  <c r="W94" i="291"/>
  <c r="T93" i="291"/>
  <c r="S93" i="291"/>
  <c r="R93" i="291"/>
  <c r="U93" i="291"/>
  <c r="V93" i="291"/>
  <c r="W93" i="291"/>
  <c r="W92" i="291"/>
  <c r="V92" i="291"/>
  <c r="T92" i="291"/>
  <c r="S92" i="291"/>
  <c r="R92" i="291"/>
  <c r="U92" i="291"/>
  <c r="V91" i="291"/>
  <c r="S91" i="291"/>
  <c r="U91" i="291"/>
  <c r="T91" i="291"/>
  <c r="R91" i="291"/>
  <c r="W91" i="291"/>
  <c r="T90" i="291"/>
  <c r="S90" i="291"/>
  <c r="R90" i="291"/>
  <c r="W90" i="291"/>
  <c r="V90" i="291"/>
  <c r="U90" i="291"/>
  <c r="T89" i="291"/>
  <c r="U89" i="291"/>
  <c r="V89" i="291"/>
  <c r="W89" i="291"/>
  <c r="R89" i="291"/>
  <c r="S89" i="291"/>
  <c r="W88" i="291"/>
  <c r="V88" i="291"/>
  <c r="U88" i="291"/>
  <c r="T88" i="291"/>
  <c r="R88" i="291"/>
  <c r="S88" i="291"/>
  <c r="W87" i="291"/>
  <c r="V87" i="291"/>
  <c r="U87" i="291"/>
  <c r="R87" i="291"/>
  <c r="S87" i="291"/>
  <c r="T87" i="291"/>
  <c r="R86" i="291"/>
  <c r="S86" i="291"/>
  <c r="W86" i="291"/>
  <c r="T86" i="291"/>
  <c r="U86" i="291"/>
  <c r="V86" i="291"/>
  <c r="R85" i="291"/>
  <c r="S85" i="291"/>
  <c r="T85" i="291"/>
  <c r="U85" i="291"/>
  <c r="V85" i="291"/>
  <c r="W85" i="291"/>
  <c r="W84" i="291"/>
  <c r="V84" i="291"/>
  <c r="U84" i="291"/>
  <c r="T84" i="291"/>
  <c r="S84" i="291"/>
  <c r="R84" i="291"/>
  <c r="W83" i="291"/>
  <c r="V83" i="291"/>
  <c r="U83" i="291"/>
  <c r="T83" i="291"/>
  <c r="S83" i="291"/>
  <c r="R83" i="291"/>
  <c r="X83" i="291" s="1"/>
  <c r="W82" i="291"/>
  <c r="V82" i="291"/>
  <c r="U82" i="291"/>
  <c r="T82" i="291"/>
  <c r="S82" i="291"/>
  <c r="R82" i="291"/>
  <c r="X82" i="291" s="1"/>
  <c r="W81" i="291"/>
  <c r="V81" i="291"/>
  <c r="U81" i="291"/>
  <c r="T81" i="291"/>
  <c r="S81" i="291"/>
  <c r="R81" i="291"/>
  <c r="X81" i="291" s="1"/>
  <c r="W80" i="291"/>
  <c r="V80" i="291"/>
  <c r="U80" i="291"/>
  <c r="T80" i="291"/>
  <c r="S80" i="291"/>
  <c r="R80" i="291"/>
  <c r="W79" i="291"/>
  <c r="V79" i="291"/>
  <c r="U79" i="291"/>
  <c r="T79" i="291"/>
  <c r="S79" i="291"/>
  <c r="R79" i="291"/>
  <c r="X79" i="291" s="1"/>
  <c r="W78" i="291"/>
  <c r="V78" i="291"/>
  <c r="U78" i="291"/>
  <c r="T78" i="291"/>
  <c r="S78" i="291"/>
  <c r="R78" i="291"/>
  <c r="X78" i="291" s="1"/>
  <c r="AD78" i="291" s="1"/>
  <c r="V77" i="291"/>
  <c r="T77" i="291"/>
  <c r="W77" i="291"/>
  <c r="U77" i="291"/>
  <c r="S77" i="291"/>
  <c r="R77" i="291"/>
  <c r="X77" i="291" s="1"/>
  <c r="AD77" i="291" s="1"/>
  <c r="T76" i="291"/>
  <c r="S76" i="291"/>
  <c r="R76" i="291"/>
  <c r="U76" i="291"/>
  <c r="W76" i="291"/>
  <c r="V76" i="291"/>
  <c r="W75" i="291"/>
  <c r="V75" i="291"/>
  <c r="U75" i="291"/>
  <c r="T75" i="291"/>
  <c r="S75" i="291"/>
  <c r="R75" i="291"/>
  <c r="U74" i="291"/>
  <c r="V74" i="291"/>
  <c r="W74" i="291"/>
  <c r="R74" i="291"/>
  <c r="S74" i="291"/>
  <c r="T74" i="291"/>
  <c r="S73" i="291"/>
  <c r="T73" i="291"/>
  <c r="R73" i="291"/>
  <c r="V73" i="291"/>
  <c r="W73" i="291"/>
  <c r="U73" i="291"/>
  <c r="W72" i="291"/>
  <c r="U72" i="291"/>
  <c r="T72" i="291"/>
  <c r="S72" i="291"/>
  <c r="V72" i="291"/>
  <c r="R72" i="291"/>
  <c r="X72" i="291" s="1"/>
  <c r="R71" i="291"/>
  <c r="T71" i="291"/>
  <c r="W71" i="291"/>
  <c r="S71" i="291"/>
  <c r="V71" i="291"/>
  <c r="U71" i="291"/>
  <c r="U70" i="291"/>
  <c r="V70" i="291"/>
  <c r="W70" i="291"/>
  <c r="R70" i="291"/>
  <c r="S70" i="291"/>
  <c r="T70" i="291"/>
  <c r="W69" i="291"/>
  <c r="R69" i="291"/>
  <c r="S69" i="291"/>
  <c r="T69" i="291"/>
  <c r="U69" i="291"/>
  <c r="V69" i="291"/>
  <c r="W68" i="291"/>
  <c r="T68" i="291"/>
  <c r="U68" i="291"/>
  <c r="S68" i="291"/>
  <c r="R68" i="291"/>
  <c r="V68" i="291"/>
  <c r="U67" i="291"/>
  <c r="W67" i="291"/>
  <c r="V67" i="291"/>
  <c r="T67" i="291"/>
  <c r="S67" i="291"/>
  <c r="R67" i="291"/>
  <c r="X67" i="291" s="1"/>
  <c r="S66" i="291"/>
  <c r="W66" i="291"/>
  <c r="V66" i="291"/>
  <c r="T66" i="291"/>
  <c r="U66" i="291"/>
  <c r="R66" i="291"/>
  <c r="X66" i="291" s="1"/>
  <c r="R65" i="291"/>
  <c r="S65" i="291"/>
  <c r="W65" i="291"/>
  <c r="V65" i="291"/>
  <c r="U65" i="291"/>
  <c r="T65" i="291"/>
  <c r="W64" i="291"/>
  <c r="V64" i="291"/>
  <c r="U64" i="291"/>
  <c r="T64" i="291"/>
  <c r="S64" i="291"/>
  <c r="R64" i="291"/>
  <c r="T63" i="291"/>
  <c r="U63" i="291"/>
  <c r="W63" i="291"/>
  <c r="R63" i="291"/>
  <c r="S63" i="291"/>
  <c r="V63" i="291"/>
  <c r="U62" i="291"/>
  <c r="T62" i="291"/>
  <c r="R62" i="291"/>
  <c r="S62" i="291"/>
  <c r="W62" i="291"/>
  <c r="V62" i="291"/>
  <c r="R61" i="291"/>
  <c r="U61" i="291"/>
  <c r="T61" i="291"/>
  <c r="S61" i="291"/>
  <c r="W61" i="291"/>
  <c r="V61" i="291"/>
  <c r="W60" i="291"/>
  <c r="V60" i="291"/>
  <c r="U60" i="291"/>
  <c r="T60" i="291"/>
  <c r="S60" i="291"/>
  <c r="R60" i="291"/>
  <c r="X60" i="291" s="1"/>
  <c r="V59" i="291"/>
  <c r="W59" i="291"/>
  <c r="U59" i="291"/>
  <c r="T59" i="291"/>
  <c r="S59" i="291"/>
  <c r="R59" i="291"/>
  <c r="X59" i="291" s="1"/>
  <c r="AD59" i="291" s="1"/>
  <c r="S58" i="291"/>
  <c r="T58" i="291"/>
  <c r="W58" i="291"/>
  <c r="V58" i="291"/>
  <c r="U58" i="291"/>
  <c r="R58" i="291"/>
  <c r="X58" i="291" s="1"/>
  <c r="AD58" i="291" s="1"/>
  <c r="V57" i="291"/>
  <c r="W57" i="291"/>
  <c r="U57" i="291"/>
  <c r="T57" i="291"/>
  <c r="R57" i="291"/>
  <c r="S57" i="291"/>
  <c r="U56" i="291"/>
  <c r="V56" i="291"/>
  <c r="T56" i="291"/>
  <c r="S56" i="291"/>
  <c r="R56" i="291"/>
  <c r="W56" i="291"/>
  <c r="R55" i="291"/>
  <c r="W55" i="291"/>
  <c r="V55" i="291"/>
  <c r="U55" i="291"/>
  <c r="T55" i="291"/>
  <c r="S55" i="291"/>
  <c r="V54" i="291"/>
  <c r="W54" i="291"/>
  <c r="T54" i="291"/>
  <c r="S54" i="291"/>
  <c r="R54" i="291"/>
  <c r="U54" i="291"/>
  <c r="T53" i="291"/>
  <c r="U53" i="291"/>
  <c r="V53" i="291"/>
  <c r="W53" i="291"/>
  <c r="R53" i="291"/>
  <c r="S53" i="291"/>
  <c r="W52" i="291"/>
  <c r="V52" i="291"/>
  <c r="U52" i="291"/>
  <c r="R52" i="291"/>
  <c r="T52" i="291"/>
  <c r="S52" i="291"/>
  <c r="T51" i="291"/>
  <c r="S51" i="291"/>
  <c r="W51" i="291"/>
  <c r="V51" i="291"/>
  <c r="U51" i="291"/>
  <c r="R51" i="291"/>
  <c r="T50" i="291"/>
  <c r="S50" i="291"/>
  <c r="R50" i="291"/>
  <c r="W50" i="291"/>
  <c r="V50" i="291"/>
  <c r="U50" i="291"/>
  <c r="W49" i="291"/>
  <c r="V49" i="291"/>
  <c r="T49" i="291"/>
  <c r="S49" i="291"/>
  <c r="U49" i="291"/>
  <c r="R49" i="291"/>
  <c r="R48" i="291"/>
  <c r="S48" i="291"/>
  <c r="U48" i="291"/>
  <c r="T48" i="291"/>
  <c r="W48" i="291"/>
  <c r="V48" i="291"/>
  <c r="W47" i="291"/>
  <c r="R47" i="291"/>
  <c r="S47" i="291"/>
  <c r="T47" i="291"/>
  <c r="U47" i="291"/>
  <c r="V47" i="291"/>
  <c r="S46" i="291"/>
  <c r="R46" i="291"/>
  <c r="W46" i="291"/>
  <c r="V46" i="291"/>
  <c r="U46" i="291"/>
  <c r="T46" i="291"/>
  <c r="W45" i="291"/>
  <c r="R45" i="291"/>
  <c r="U45" i="291"/>
  <c r="T45" i="291"/>
  <c r="S45" i="291"/>
  <c r="V45" i="291"/>
  <c r="W44" i="291"/>
  <c r="V44" i="291"/>
  <c r="U44" i="291"/>
  <c r="T44" i="291"/>
  <c r="S44" i="291"/>
  <c r="R44" i="291"/>
  <c r="R43" i="291"/>
  <c r="W43" i="291"/>
  <c r="V43" i="291"/>
  <c r="U43" i="291"/>
  <c r="T43" i="291"/>
  <c r="S43" i="291"/>
  <c r="W42" i="291"/>
  <c r="V42" i="291"/>
  <c r="U42" i="291"/>
  <c r="T42" i="291"/>
  <c r="S42" i="291"/>
  <c r="R42" i="291"/>
  <c r="R41" i="291"/>
  <c r="W41" i="291"/>
  <c r="V41" i="291"/>
  <c r="U41" i="291"/>
  <c r="T41" i="291"/>
  <c r="S41" i="291"/>
  <c r="T40" i="291"/>
  <c r="W40" i="291"/>
  <c r="V40" i="291"/>
  <c r="U40" i="291"/>
  <c r="S40" i="291"/>
  <c r="R40" i="291"/>
  <c r="X40" i="291" s="1"/>
  <c r="W39" i="291"/>
  <c r="V39" i="291"/>
  <c r="U39" i="291"/>
  <c r="T39" i="291"/>
  <c r="S39" i="291"/>
  <c r="R39" i="291"/>
  <c r="R38" i="291"/>
  <c r="S38" i="291"/>
  <c r="U38" i="291"/>
  <c r="V38" i="291"/>
  <c r="T38" i="291"/>
  <c r="W38" i="291"/>
  <c r="V37" i="291"/>
  <c r="W37" i="291"/>
  <c r="U37" i="291"/>
  <c r="T37" i="291"/>
  <c r="S37" i="291"/>
  <c r="R37" i="291"/>
  <c r="X37" i="291" s="1"/>
  <c r="T36" i="291"/>
  <c r="R36" i="291"/>
  <c r="W36" i="291"/>
  <c r="V36" i="291"/>
  <c r="U36" i="291"/>
  <c r="S36" i="291"/>
  <c r="R35" i="291"/>
  <c r="W35" i="291"/>
  <c r="V35" i="291"/>
  <c r="U35" i="291"/>
  <c r="T35" i="291"/>
  <c r="S35" i="291"/>
  <c r="T34" i="291"/>
  <c r="S34" i="291"/>
  <c r="W34" i="291"/>
  <c r="V34" i="291"/>
  <c r="U34" i="291"/>
  <c r="R34" i="291"/>
  <c r="X34" i="291" s="1"/>
  <c r="AD34" i="291" s="1"/>
  <c r="R33" i="291"/>
  <c r="W33" i="291"/>
  <c r="V33" i="291"/>
  <c r="U33" i="291"/>
  <c r="T33" i="291"/>
  <c r="S33" i="291"/>
  <c r="T32" i="291"/>
  <c r="R32" i="291"/>
  <c r="W32" i="291"/>
  <c r="V32" i="291"/>
  <c r="U32" i="291"/>
  <c r="S32" i="291"/>
  <c r="R31" i="291"/>
  <c r="W31" i="291"/>
  <c r="V31" i="291"/>
  <c r="U31" i="291"/>
  <c r="T31" i="291"/>
  <c r="S31" i="291"/>
  <c r="S30" i="291"/>
  <c r="W30" i="291"/>
  <c r="V30" i="291"/>
  <c r="U30" i="291"/>
  <c r="R30" i="291"/>
  <c r="T30" i="291"/>
  <c r="W29" i="291"/>
  <c r="V29" i="291"/>
  <c r="U29" i="291"/>
  <c r="T29" i="291"/>
  <c r="S29" i="291"/>
  <c r="R29" i="291"/>
  <c r="W28" i="291"/>
  <c r="V28" i="291"/>
  <c r="U28" i="291"/>
  <c r="T28" i="291"/>
  <c r="S28" i="291"/>
  <c r="R28" i="291"/>
  <c r="X28" i="291" s="1"/>
  <c r="AD28" i="291" s="1"/>
  <c r="S27" i="291"/>
  <c r="T27" i="291"/>
  <c r="R27" i="291"/>
  <c r="U27" i="291"/>
  <c r="W27" i="291"/>
  <c r="V27" i="291"/>
  <c r="W26" i="291"/>
  <c r="R26" i="291"/>
  <c r="S26" i="291"/>
  <c r="V26" i="291"/>
  <c r="U26" i="291"/>
  <c r="T26" i="291"/>
  <c r="R25" i="291"/>
  <c r="W25" i="291"/>
  <c r="S25" i="291"/>
  <c r="T25" i="291"/>
  <c r="U25" i="291"/>
  <c r="V25" i="291"/>
  <c r="S24" i="291"/>
  <c r="R24" i="291"/>
  <c r="W24" i="291"/>
  <c r="T24" i="291"/>
  <c r="U24" i="291"/>
  <c r="V24" i="291"/>
  <c r="V23" i="291"/>
  <c r="W23" i="291"/>
  <c r="R23" i="291"/>
  <c r="S23" i="291"/>
  <c r="U23" i="291"/>
  <c r="T23" i="291"/>
  <c r="W22" i="291"/>
  <c r="V22" i="291"/>
  <c r="U22" i="291"/>
  <c r="T22" i="291"/>
  <c r="S22" i="291"/>
  <c r="R22" i="291"/>
  <c r="X22" i="291" s="1"/>
  <c r="T21" i="291"/>
  <c r="S21" i="291"/>
  <c r="R21" i="291"/>
  <c r="W21" i="291"/>
  <c r="V21" i="291"/>
  <c r="U21" i="291"/>
  <c r="W20" i="291"/>
  <c r="V20" i="291"/>
  <c r="U20" i="291"/>
  <c r="T20" i="291"/>
  <c r="S20" i="291"/>
  <c r="R20" i="291"/>
  <c r="U19" i="291"/>
  <c r="T19" i="291"/>
  <c r="S19" i="291"/>
  <c r="R19" i="291"/>
  <c r="V19" i="291"/>
  <c r="W19" i="291"/>
  <c r="W18" i="291"/>
  <c r="V18" i="291"/>
  <c r="U18" i="291"/>
  <c r="T18" i="291"/>
  <c r="S18" i="291"/>
  <c r="R18" i="291"/>
  <c r="S17" i="291"/>
  <c r="V17" i="291"/>
  <c r="W17" i="291"/>
  <c r="R17" i="291"/>
  <c r="U17" i="291"/>
  <c r="T17" i="291"/>
  <c r="W16" i="291"/>
  <c r="V16" i="291"/>
  <c r="U16" i="291"/>
  <c r="T16" i="291"/>
  <c r="S16" i="291"/>
  <c r="R16" i="291"/>
  <c r="X16" i="291" s="1"/>
  <c r="AD16" i="291" s="1"/>
  <c r="U15" i="291"/>
  <c r="S15" i="291"/>
  <c r="W15" i="291"/>
  <c r="V15" i="291"/>
  <c r="R15" i="291"/>
  <c r="T15" i="291"/>
  <c r="T14" i="291"/>
  <c r="W14" i="291"/>
  <c r="V14" i="291"/>
  <c r="U14" i="291"/>
  <c r="S14" i="291"/>
  <c r="R14" i="291"/>
  <c r="X14" i="291" s="1"/>
  <c r="AD14" i="291" s="1"/>
  <c r="W13" i="291"/>
  <c r="V13" i="291"/>
  <c r="U13" i="291"/>
  <c r="T13" i="291"/>
  <c r="R13" i="291"/>
  <c r="S13" i="291"/>
  <c r="W12" i="291"/>
  <c r="V12" i="291"/>
  <c r="U12" i="291"/>
  <c r="T12" i="291"/>
  <c r="R12" i="291"/>
  <c r="S12" i="291"/>
  <c r="S11" i="291"/>
  <c r="R11" i="291"/>
  <c r="T11" i="291"/>
  <c r="U11" i="291"/>
  <c r="W11" i="291"/>
  <c r="V11" i="291"/>
  <c r="U10" i="291"/>
  <c r="V10" i="291"/>
  <c r="W10" i="291"/>
  <c r="T10" i="291"/>
  <c r="S10" i="291"/>
  <c r="R10" i="291"/>
  <c r="X10" i="291" s="1"/>
  <c r="AD10" i="291" s="1"/>
  <c r="W9" i="291"/>
  <c r="U9" i="291"/>
  <c r="T9" i="291"/>
  <c r="S9" i="291"/>
  <c r="R9" i="291"/>
  <c r="V9" i="291"/>
  <c r="W8" i="291"/>
  <c r="V8" i="291"/>
  <c r="U8" i="291"/>
  <c r="T8" i="291"/>
  <c r="S8" i="291"/>
  <c r="R8" i="291"/>
  <c r="X8" i="291" s="1"/>
  <c r="AD8" i="291" s="1"/>
  <c r="R7" i="291"/>
  <c r="T7" i="291"/>
  <c r="S7" i="291"/>
  <c r="W7" i="291"/>
  <c r="V7" i="291"/>
  <c r="U7" i="291"/>
  <c r="T6" i="291"/>
  <c r="U6" i="291"/>
  <c r="V6" i="291"/>
  <c r="W6" i="291"/>
  <c r="S6" i="291"/>
  <c r="R6" i="291"/>
  <c r="X6" i="291" s="1"/>
  <c r="W5" i="291"/>
  <c r="V5" i="291"/>
  <c r="U5" i="291"/>
  <c r="T5" i="291"/>
  <c r="S5" i="291"/>
  <c r="R5" i="291"/>
  <c r="T4" i="291"/>
  <c r="R4" i="291"/>
  <c r="S4" i="291"/>
  <c r="W4" i="291"/>
  <c r="V4" i="291"/>
  <c r="U4" i="291"/>
  <c r="W3" i="291"/>
  <c r="R3" i="291"/>
  <c r="S3" i="291"/>
  <c r="U3" i="291"/>
  <c r="T3" i="291"/>
  <c r="V3" i="291"/>
  <c r="AD155" i="291"/>
  <c r="AD154" i="291"/>
  <c r="R178" i="291"/>
  <c r="R179" i="291"/>
  <c r="P179" i="291"/>
  <c r="P177" i="291"/>
  <c r="P176" i="291"/>
  <c r="U179" i="291"/>
  <c r="O176" i="291"/>
  <c r="T179" i="291"/>
  <c r="S179" i="291"/>
  <c r="T177" i="291"/>
  <c r="S177" i="291"/>
  <c r="U177" i="291"/>
  <c r="S176" i="291"/>
  <c r="U176" i="291"/>
  <c r="R176" i="291"/>
  <c r="O178" i="291"/>
  <c r="Q178" i="291" s="1"/>
  <c r="T176" i="291"/>
  <c r="R177" i="291"/>
  <c r="O177" i="291"/>
  <c r="I172" i="291"/>
  <c r="A172" i="291"/>
  <c r="O179" i="291"/>
  <c r="Q179" i="291" s="1"/>
  <c r="W2" i="291"/>
  <c r="V2" i="291"/>
  <c r="U2" i="291"/>
  <c r="T2" i="291"/>
  <c r="S2" i="291"/>
  <c r="R2" i="291"/>
  <c r="X164" i="291" l="1"/>
  <c r="X167" i="291"/>
  <c r="X169" i="291"/>
  <c r="X109" i="291"/>
  <c r="AD109" i="291" s="1"/>
  <c r="X64" i="291"/>
  <c r="AD64" i="291" s="1"/>
  <c r="X39" i="291"/>
  <c r="AD39" i="291" s="1"/>
  <c r="Q177" i="291"/>
  <c r="X162" i="291"/>
  <c r="O182" i="291"/>
  <c r="X150" i="291"/>
  <c r="AD150" i="291" s="1"/>
  <c r="X51" i="291"/>
  <c r="AD51" i="291" s="1"/>
  <c r="X110" i="291"/>
  <c r="AD110" i="291" s="1"/>
  <c r="X84" i="291"/>
  <c r="AD84" i="291" s="1"/>
  <c r="X105" i="291"/>
  <c r="AD105" i="291" s="1"/>
  <c r="X2" i="291"/>
  <c r="AD2" i="291" s="1"/>
  <c r="K172" i="291"/>
  <c r="X127" i="291"/>
  <c r="AD127" i="291" s="1"/>
  <c r="X80" i="291"/>
  <c r="AD80" i="291" s="1"/>
  <c r="X18" i="291"/>
  <c r="AD18" i="291" s="1"/>
  <c r="X49" i="291"/>
  <c r="AD49" i="291" s="1"/>
  <c r="X20" i="291"/>
  <c r="AD20" i="291" s="1"/>
  <c r="X75" i="291"/>
  <c r="AD75" i="291" s="1"/>
  <c r="X123" i="291"/>
  <c r="AD123" i="291" s="1"/>
  <c r="X102" i="291"/>
  <c r="AD102" i="291" s="1"/>
  <c r="X5" i="291"/>
  <c r="AD5" i="291" s="1"/>
  <c r="AD170" i="291"/>
  <c r="X149" i="291"/>
  <c r="AD149" i="291" s="1"/>
  <c r="X148" i="291"/>
  <c r="AD148" i="291" s="1"/>
  <c r="X147" i="291"/>
  <c r="AD147" i="291" s="1"/>
  <c r="X146" i="291"/>
  <c r="AD146" i="291" s="1"/>
  <c r="X145" i="291"/>
  <c r="AD145" i="291" s="1"/>
  <c r="X144" i="291"/>
  <c r="AD144" i="291" s="1"/>
  <c r="X142" i="291"/>
  <c r="AD142" i="291" s="1"/>
  <c r="X140" i="291"/>
  <c r="AD140" i="291" s="1"/>
  <c r="X139" i="291"/>
  <c r="AD139" i="291" s="1"/>
  <c r="X138" i="291"/>
  <c r="AD138" i="291" s="1"/>
  <c r="X136" i="291"/>
  <c r="AD136" i="291" s="1"/>
  <c r="X135" i="291"/>
  <c r="AD135" i="291" s="1"/>
  <c r="X134" i="291"/>
  <c r="AD134" i="291" s="1"/>
  <c r="X133" i="291"/>
  <c r="AD133" i="291" s="1"/>
  <c r="X132" i="291"/>
  <c r="AD132" i="291" s="1"/>
  <c r="X131" i="291"/>
  <c r="AD131" i="291" s="1"/>
  <c r="X130" i="291"/>
  <c r="AD130" i="291" s="1"/>
  <c r="X129" i="291"/>
  <c r="AD129" i="291" s="1"/>
  <c r="X128" i="291"/>
  <c r="AD128" i="291" s="1"/>
  <c r="X126" i="291"/>
  <c r="AD126" i="291" s="1"/>
  <c r="X125" i="291"/>
  <c r="AD125" i="291" s="1"/>
  <c r="X122" i="291"/>
  <c r="AD122" i="291" s="1"/>
  <c r="X121" i="291"/>
  <c r="AD121" i="291" s="1"/>
  <c r="X120" i="291"/>
  <c r="AD120" i="291" s="1"/>
  <c r="X119" i="291"/>
  <c r="AD119" i="291" s="1"/>
  <c r="X118" i="291"/>
  <c r="AD118" i="291" s="1"/>
  <c r="X117" i="291"/>
  <c r="AD117" i="291" s="1"/>
  <c r="X116" i="291"/>
  <c r="AD116" i="291" s="1"/>
  <c r="X115" i="291"/>
  <c r="AD115" i="291" s="1"/>
  <c r="X114" i="291"/>
  <c r="AD114" i="291" s="1"/>
  <c r="X112" i="291"/>
  <c r="AD112" i="291" s="1"/>
  <c r="X111" i="291"/>
  <c r="AD111" i="291" s="1"/>
  <c r="X108" i="291"/>
  <c r="AD108" i="291" s="1"/>
  <c r="X107" i="291"/>
  <c r="AD107" i="291" s="1"/>
  <c r="X106" i="291"/>
  <c r="AD106" i="291" s="1"/>
  <c r="X104" i="291"/>
  <c r="AD104" i="291" s="1"/>
  <c r="X103" i="291"/>
  <c r="AD103" i="291" s="1"/>
  <c r="X101" i="291"/>
  <c r="AD101" i="291" s="1"/>
  <c r="X100" i="291"/>
  <c r="AD100" i="291" s="1"/>
  <c r="X97" i="291"/>
  <c r="AD97" i="291" s="1"/>
  <c r="X96" i="291"/>
  <c r="AD96" i="291" s="1"/>
  <c r="X95" i="291"/>
  <c r="AD95" i="291" s="1"/>
  <c r="X94" i="291"/>
  <c r="AD94" i="291" s="1"/>
  <c r="X93" i="291"/>
  <c r="AD93" i="291" s="1"/>
  <c r="X92" i="291"/>
  <c r="AD92" i="291" s="1"/>
  <c r="X91" i="291"/>
  <c r="AD91" i="291" s="1"/>
  <c r="X90" i="291"/>
  <c r="AD90" i="291" s="1"/>
  <c r="X89" i="291"/>
  <c r="AD89" i="291" s="1"/>
  <c r="X88" i="291"/>
  <c r="AD88" i="291" s="1"/>
  <c r="X87" i="291"/>
  <c r="AD87" i="291" s="1"/>
  <c r="X86" i="291"/>
  <c r="AD86" i="291" s="1"/>
  <c r="X85" i="291"/>
  <c r="AD85" i="291" s="1"/>
  <c r="X76" i="291"/>
  <c r="AD76" i="291" s="1"/>
  <c r="X74" i="291"/>
  <c r="AD74" i="291" s="1"/>
  <c r="X73" i="291"/>
  <c r="AD73" i="291" s="1"/>
  <c r="X71" i="291"/>
  <c r="AD71" i="291" s="1"/>
  <c r="X70" i="291"/>
  <c r="AD70" i="291" s="1"/>
  <c r="X69" i="291"/>
  <c r="AD69" i="291" s="1"/>
  <c r="X68" i="291"/>
  <c r="AD68" i="291" s="1"/>
  <c r="X65" i="291"/>
  <c r="AD65" i="291" s="1"/>
  <c r="X63" i="291"/>
  <c r="AD63" i="291" s="1"/>
  <c r="X62" i="291"/>
  <c r="AD62" i="291" s="1"/>
  <c r="X61" i="291"/>
  <c r="AD61" i="291" s="1"/>
  <c r="X57" i="291"/>
  <c r="AD57" i="291" s="1"/>
  <c r="X56" i="291"/>
  <c r="AD56" i="291" s="1"/>
  <c r="X55" i="291"/>
  <c r="AD55" i="291" s="1"/>
  <c r="X54" i="291"/>
  <c r="AD54" i="291" s="1"/>
  <c r="X53" i="291"/>
  <c r="AD53" i="291" s="1"/>
  <c r="X52" i="291"/>
  <c r="AD52" i="291" s="1"/>
  <c r="X50" i="291"/>
  <c r="AD50" i="291" s="1"/>
  <c r="X48" i="291"/>
  <c r="AD48" i="291" s="1"/>
  <c r="X47" i="291"/>
  <c r="AD47" i="291" s="1"/>
  <c r="X46" i="291"/>
  <c r="AD46" i="291" s="1"/>
  <c r="X45" i="291"/>
  <c r="AD45" i="291" s="1"/>
  <c r="X44" i="291"/>
  <c r="AD44" i="291" s="1"/>
  <c r="X43" i="291"/>
  <c r="AD43" i="291" s="1"/>
  <c r="X42" i="291"/>
  <c r="AD42" i="291" s="1"/>
  <c r="X41" i="291"/>
  <c r="AD41" i="291" s="1"/>
  <c r="X38" i="291"/>
  <c r="AD38" i="291" s="1"/>
  <c r="X36" i="291"/>
  <c r="AD36" i="291" s="1"/>
  <c r="X35" i="291"/>
  <c r="AD35" i="291" s="1"/>
  <c r="X33" i="291"/>
  <c r="AD33" i="291" s="1"/>
  <c r="X32" i="291"/>
  <c r="AD32" i="291" s="1"/>
  <c r="X31" i="291"/>
  <c r="AD31" i="291" s="1"/>
  <c r="X30" i="291"/>
  <c r="AD30" i="291" s="1"/>
  <c r="X29" i="291"/>
  <c r="AD29" i="291" s="1"/>
  <c r="X27" i="291"/>
  <c r="AD27" i="291" s="1"/>
  <c r="X26" i="291"/>
  <c r="AD26" i="291" s="1"/>
  <c r="X25" i="291"/>
  <c r="AD25" i="291" s="1"/>
  <c r="X24" i="291"/>
  <c r="AD24" i="291" s="1"/>
  <c r="X23" i="291"/>
  <c r="AD23" i="291" s="1"/>
  <c r="X21" i="291"/>
  <c r="X19" i="291"/>
  <c r="AD19" i="291" s="1"/>
  <c r="X17" i="291"/>
  <c r="AD17" i="291" s="1"/>
  <c r="X15" i="291"/>
  <c r="AD15" i="291" s="1"/>
  <c r="X13" i="291"/>
  <c r="AD13" i="291" s="1"/>
  <c r="X12" i="291"/>
  <c r="AD12" i="291" s="1"/>
  <c r="X11" i="291"/>
  <c r="AD11" i="291" s="1"/>
  <c r="X9" i="291"/>
  <c r="AD9" i="291" s="1"/>
  <c r="X7" i="291"/>
  <c r="AD7" i="291" s="1"/>
  <c r="X4" i="291"/>
  <c r="AD4" i="291" s="1"/>
  <c r="X3" i="291"/>
  <c r="AD3" i="291" s="1"/>
  <c r="AD156" i="291"/>
  <c r="AD158" i="291"/>
  <c r="AD152" i="291"/>
  <c r="S172" i="291"/>
  <c r="B177" i="291" s="1"/>
  <c r="W172" i="291"/>
  <c r="B182" i="291" s="1"/>
  <c r="V172" i="291"/>
  <c r="B181" i="291" s="1"/>
  <c r="U172" i="291"/>
  <c r="B180" i="291" s="1"/>
  <c r="T172" i="291"/>
  <c r="B179" i="291" s="1"/>
  <c r="AD67" i="291"/>
  <c r="AD66" i="291"/>
  <c r="AD143" i="291"/>
  <c r="P182" i="291"/>
  <c r="Q176" i="291"/>
  <c r="S182" i="291"/>
  <c r="O172" i="291" s="1"/>
  <c r="U182" i="291"/>
  <c r="R182" i="291"/>
  <c r="T182" i="291"/>
  <c r="R172" i="291"/>
  <c r="B176" i="291" s="1"/>
  <c r="B178" i="291" s="1"/>
  <c r="M182" i="291"/>
  <c r="AD6" i="291"/>
  <c r="AD137" i="291"/>
  <c r="AD157" i="291"/>
  <c r="AD151" i="291"/>
  <c r="AD124" i="291"/>
  <c r="AD83" i="291"/>
  <c r="AD79" i="291"/>
  <c r="AD60" i="291"/>
  <c r="AD113" i="291"/>
  <c r="AD99" i="291"/>
  <c r="AD98" i="291"/>
  <c r="AD82" i="291"/>
  <c r="AD81" i="291"/>
  <c r="AD72" i="291"/>
  <c r="AD22" i="291"/>
  <c r="AD159" i="291"/>
  <c r="AD153" i="291"/>
  <c r="AD37" i="291"/>
  <c r="AD141" i="291"/>
  <c r="AD40" i="291"/>
  <c r="B183" i="291" l="1"/>
  <c r="M172" i="291"/>
  <c r="P181" i="291" s="1"/>
  <c r="P183" i="291" s="1"/>
  <c r="C43" i="273" s="1" a="1"/>
  <c r="P180" i="291"/>
  <c r="S173" i="291"/>
  <c r="AH6" i="291" s="1"/>
  <c r="D177" i="291"/>
  <c r="W173" i="291"/>
  <c r="AM6" i="291" s="1"/>
  <c r="D182" i="291"/>
  <c r="U173" i="291"/>
  <c r="D180" i="291"/>
  <c r="L172" i="291"/>
  <c r="O181" i="291" s="1"/>
  <c r="O183" i="291" s="1"/>
  <c r="B43" i="273" s="1" a="1"/>
  <c r="O180" i="291"/>
  <c r="AK6" i="291"/>
  <c r="V173" i="291"/>
  <c r="AL6" i="291" s="1"/>
  <c r="D181" i="291"/>
  <c r="T173" i="291"/>
  <c r="D179" i="291"/>
  <c r="P172" i="291"/>
  <c r="T181" i="291" s="1"/>
  <c r="T183" i="291" s="1"/>
  <c r="G43" i="273" s="1" a="1"/>
  <c r="T180" i="291"/>
  <c r="Q182" i="291"/>
  <c r="AD21" i="291"/>
  <c r="X172" i="291"/>
  <c r="R173" i="291"/>
  <c r="S181" i="291"/>
  <c r="S183" i="291" s="1"/>
  <c r="F43" i="273" s="1" a="1"/>
  <c r="S180" i="291"/>
  <c r="Q172" i="291"/>
  <c r="U181" i="291" s="1"/>
  <c r="U183" i="291" s="1"/>
  <c r="U180" i="291"/>
  <c r="N172" i="291"/>
  <c r="R181" i="291" s="1"/>
  <c r="R183" i="291" s="1"/>
  <c r="R180" i="291"/>
  <c r="D43" i="273" l="1"/>
  <c r="E182" i="291"/>
  <c r="H43" i="273" a="1"/>
  <c r="E179" i="291"/>
  <c r="E43" i="273" a="1"/>
  <c r="I43" i="273" s="1"/>
  <c r="Q183" i="291"/>
  <c r="E180" i="291"/>
  <c r="E181" i="291"/>
  <c r="AJ6" i="291"/>
  <c r="AG6" i="291"/>
  <c r="AI6" i="291" s="1"/>
  <c r="AN6" i="291" s="1"/>
  <c r="I42" i="273"/>
  <c r="Q181" i="291"/>
  <c r="Q180" i="291"/>
  <c r="D176" i="291"/>
  <c r="D178" i="291" l="1"/>
  <c r="E178" i="291" l="1"/>
  <c r="D183" i="29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<sst xmlns="http://schemas.openxmlformats.org/spreadsheetml/2006/main" count="2270" uniqueCount="1100">
  <si>
    <t>N°</t>
  </si>
  <si>
    <t>Zone</t>
  </si>
  <si>
    <t>Technico-Commercial</t>
  </si>
  <si>
    <t>Nord</t>
  </si>
  <si>
    <t>Alexis MABOUNDA</t>
  </si>
  <si>
    <t>Centre</t>
  </si>
  <si>
    <t>Félix OVOURA</t>
  </si>
  <si>
    <t>Sud</t>
  </si>
  <si>
    <t>Armel SOKAMBA</t>
  </si>
  <si>
    <t>Cons/j</t>
  </si>
  <si>
    <t>C° heb</t>
  </si>
  <si>
    <t>GMPN</t>
  </si>
  <si>
    <t>GMK</t>
  </si>
  <si>
    <t>SGMP</t>
  </si>
  <si>
    <t>MFB</t>
  </si>
  <si>
    <t>GMC</t>
  </si>
  <si>
    <t>Total</t>
  </si>
  <si>
    <t>COMMENTAIRES</t>
  </si>
  <si>
    <t>cash</t>
  </si>
  <si>
    <t>BA mvoumvou immigration</t>
  </si>
  <si>
    <t>BA thyster mongo mpoukou</t>
  </si>
  <si>
    <t>BA mpaka dalette</t>
  </si>
  <si>
    <t>BA fond tié-tié en allant vers voungou</t>
  </si>
  <si>
    <t xml:space="preserve">NEINA REPUBLIQUE  marché bissongo </t>
  </si>
  <si>
    <t>NEINA REPUBLIQUE ngoyo central</t>
  </si>
  <si>
    <t>NEINA REPUBLIQUE  grand marché</t>
  </si>
  <si>
    <t>NEINA REPUBLIQUE tchimbambouka</t>
  </si>
  <si>
    <t>EL ATIGH mengo péage</t>
  </si>
  <si>
    <t>ATAKAHYR mayinga</t>
  </si>
  <si>
    <t>MED MMB voungou</t>
  </si>
  <si>
    <t>MED globaline</t>
  </si>
  <si>
    <t>MED MMB deux poteaux</t>
  </si>
  <si>
    <t>MED marché tchimbamba</t>
  </si>
  <si>
    <t>MED marché tsourou thyster</t>
  </si>
  <si>
    <t>MED MMB contre rail</t>
  </si>
  <si>
    <t>TOD mvoumvou sympatique</t>
  </si>
  <si>
    <t>TOD roy</t>
  </si>
  <si>
    <t>TOD och</t>
  </si>
  <si>
    <t>CHRISTINA kitoko daniel</t>
  </si>
  <si>
    <t>LOUKABOU grand marhé lumumba</t>
  </si>
  <si>
    <t>LA CITRONNELLE</t>
  </si>
  <si>
    <t>CONTINENT</t>
  </si>
  <si>
    <t>ESPACE DE LA PROMESSE</t>
  </si>
  <si>
    <t>crédit</t>
  </si>
  <si>
    <t>ZAM-ZAM1 mpaka 5chemin</t>
  </si>
  <si>
    <t>ZAM-ZAM2 tchimani</t>
  </si>
  <si>
    <t>YAYA BILAL1 tchimbambouka</t>
  </si>
  <si>
    <t>ZAM-ZAM ext 5chemin</t>
  </si>
  <si>
    <t>AFRICAINE1 nkouikou nzango</t>
  </si>
  <si>
    <t>AFRICAINE2 nkouinkou vonvon</t>
  </si>
  <si>
    <t>AFRICAINE3 tchialli</t>
  </si>
  <si>
    <t xml:space="preserve">AFRICAINE4 la fontaine </t>
  </si>
  <si>
    <t>AFRICAINE5  ngoyo avenue taty loutard</t>
  </si>
  <si>
    <t>AFRICAINE6 ngoyo central</t>
  </si>
  <si>
    <t xml:space="preserve">ML AFRICAINE marché faubourd </t>
  </si>
  <si>
    <t xml:space="preserve">ELKOUZ marché faubourg </t>
  </si>
  <si>
    <t>AYA  fond -tié-tié</t>
  </si>
  <si>
    <t>LALA thyster</t>
  </si>
  <si>
    <t xml:space="preserve">LALA thyster extension </t>
  </si>
  <si>
    <t xml:space="preserve">EL WAVA vindoulou </t>
  </si>
  <si>
    <t>MOUNGA PAIN avenue thyster movis</t>
  </si>
  <si>
    <t>MOUNGA PAIN trabec mont kamba</t>
  </si>
  <si>
    <t>MOUNGA PAIN tsourou</t>
  </si>
  <si>
    <t>PARIS PAIN 1</t>
  </si>
  <si>
    <t>MAKKAH grand marché nina service</t>
  </si>
  <si>
    <t>MAKKAH marché nkounikou1</t>
  </si>
  <si>
    <t>MAKKAH voungou péchana</t>
  </si>
  <si>
    <t>MAKKAH marché nkounikou2</t>
  </si>
  <si>
    <t>MAKKAH TR Balou constant loandjili</t>
  </si>
  <si>
    <t>SOLIDARITE mpita</t>
  </si>
  <si>
    <t>ZEYNAB PATRA hopital de base</t>
  </si>
  <si>
    <t>HASSAN nzasi</t>
  </si>
  <si>
    <t>SUPER QUALITE marhé foire</t>
  </si>
  <si>
    <t>BON CHOIX  ngoyo</t>
  </si>
  <si>
    <t>CONGO FUTUR grand marché</t>
  </si>
  <si>
    <t>CONGO FUTUR faubourg</t>
  </si>
  <si>
    <t>CONGO FUTUR carrefour rafinnerie</t>
  </si>
  <si>
    <t>CONGO FUTUR terre jaune</t>
  </si>
  <si>
    <t>CONGO FUTUR arrêt manguier</t>
  </si>
  <si>
    <t>CONGO FUTUR rafinerie 1er camp</t>
  </si>
  <si>
    <t>CONGO FUTUR fond tié-tié</t>
  </si>
  <si>
    <t>CONGO FUTUR  moukondo</t>
  </si>
  <si>
    <t>CONGO FUTUR marché culotte</t>
  </si>
  <si>
    <t>ELVOZ INCHALLA mbota</t>
  </si>
  <si>
    <t>BAGUETTE D'EXCELLENCE nkouinkou</t>
  </si>
  <si>
    <t>BOUDI mvou-mvou</t>
  </si>
  <si>
    <t xml:space="preserve">CONGO RIM patra </t>
  </si>
  <si>
    <t>EL MONA tié tié masola</t>
  </si>
  <si>
    <t>EL MONA fond tié-tié</t>
  </si>
  <si>
    <t>ETOILE D'OR grand marché resto gaspard</t>
  </si>
  <si>
    <t>ETOILE DU CONGO mbota</t>
  </si>
  <si>
    <t>ETOILE DU CONGO Ngofo</t>
  </si>
  <si>
    <t>GORGOL 2 mpaka dalette</t>
  </si>
  <si>
    <t>LA CABANE fouks pinaret</t>
  </si>
  <si>
    <t>LA CABANE fouks 2</t>
  </si>
  <si>
    <t>LA CONGOLAISE thyster</t>
  </si>
  <si>
    <t>LA MAISON DU PAIN mont kamba</t>
  </si>
  <si>
    <t>NGANGA tié-tié coumapan</t>
  </si>
  <si>
    <t>LOUP tchimbambouka école</t>
  </si>
  <si>
    <t xml:space="preserve">MARCHE MAYAKA </t>
  </si>
  <si>
    <t>RECONNNAISSANCE la base</t>
  </si>
  <si>
    <t>SAHEL fond tié-tié</t>
  </si>
  <si>
    <t>SOBAF mengo péage</t>
  </si>
  <si>
    <t>TURK ex tpg siafoumou</t>
  </si>
  <si>
    <t>VIVA ex bana congo terre jaune</t>
  </si>
  <si>
    <t>YAYA1 flm</t>
  </si>
  <si>
    <t>YAYA2 flm</t>
  </si>
  <si>
    <t>YAYA3 marché tchimbamba</t>
  </si>
  <si>
    <t>FALL paka pascal</t>
  </si>
  <si>
    <t>LA FAVEUR</t>
  </si>
  <si>
    <t>LUNE</t>
  </si>
  <si>
    <t>MONSEDIR</t>
  </si>
  <si>
    <t>MILLES COULEURS</t>
  </si>
  <si>
    <t>RAMADAN</t>
  </si>
  <si>
    <t>s/té</t>
  </si>
  <si>
    <t xml:space="preserve">volume hebdo </t>
  </si>
  <si>
    <t>Part</t>
  </si>
  <si>
    <t>Sté</t>
  </si>
  <si>
    <t>Fanta</t>
  </si>
  <si>
    <t>PRESENCE</t>
  </si>
  <si>
    <t>PDM estimées</t>
  </si>
  <si>
    <t>Type</t>
  </si>
  <si>
    <t>Date Dernière Visite</t>
  </si>
  <si>
    <t>Période sans visite</t>
  </si>
  <si>
    <t>Secteur</t>
  </si>
  <si>
    <t>Technico Commercial</t>
  </si>
  <si>
    <t>MINOCO</t>
  </si>
  <si>
    <t>Week</t>
  </si>
  <si>
    <t>Minoco</t>
  </si>
  <si>
    <t>Ets AMITIE ex BAGDAD1 grand marché révolution</t>
  </si>
  <si>
    <t>Ets AMITIE ex CONGO1 kitoko daniel</t>
  </si>
  <si>
    <t xml:space="preserve">Ets AMITIE ex BAGDAD2 Rex  grand marché </t>
  </si>
  <si>
    <t>Ets AMITIE ex BONNE CHANCE nkouinkou dénisia</t>
  </si>
  <si>
    <t>Variation</t>
  </si>
  <si>
    <t xml:space="preserve">BAH ex HACEN fond tié-tié </t>
  </si>
  <si>
    <t>BAH ex SASI tié tié massola</t>
  </si>
  <si>
    <t>BAH ex BMM paka maison blanche</t>
  </si>
  <si>
    <t>BA ngoyo</t>
  </si>
  <si>
    <t>CONGO FUTUR SIAFOUMOU</t>
  </si>
  <si>
    <t>MED ex la grace vindoulou</t>
  </si>
  <si>
    <t xml:space="preserve">PARIS PAIN 2 ex baguette d'asta mpita </t>
  </si>
  <si>
    <t>FALL 2 ex elemele2</t>
  </si>
  <si>
    <t>AZALAYE makulungulu</t>
  </si>
  <si>
    <t>GIRMA</t>
  </si>
  <si>
    <t xml:space="preserve">THEOVICK </t>
  </si>
  <si>
    <t>TOUK SALEM ex ste</t>
  </si>
  <si>
    <t>CONGO FUTUR paneau 50</t>
  </si>
  <si>
    <t>SAHEL Grand marché</t>
  </si>
  <si>
    <t>BICLE</t>
  </si>
  <si>
    <t>RABAT fond tié tié</t>
  </si>
  <si>
    <t>% moy</t>
  </si>
  <si>
    <t>WAMAS ex moulin rouge</t>
  </si>
  <si>
    <t>SUPER MIE ex MLD raffinerie</t>
  </si>
  <si>
    <t>MAKKAH GM ex baguette d'amour</t>
  </si>
  <si>
    <t>MAKKAH ex NAJAH Vindoulou station</t>
  </si>
  <si>
    <t>MAKKAH fond tié tié ex El emele</t>
  </si>
  <si>
    <t>L-KAKARA ex SOLIDARITE makayabou</t>
  </si>
  <si>
    <t>ZEYNAB ex chebou loussala</t>
  </si>
  <si>
    <t>ZEYNAB ex chebou amour du pays</t>
  </si>
  <si>
    <t>ZEYNAB ex chebou marché tchinkounkou</t>
  </si>
  <si>
    <t>BM EX ELKER WENVIR vindoulou arrêt sapin</t>
  </si>
  <si>
    <t>GORGOL1 ngoyo</t>
  </si>
  <si>
    <t>AL MONA rond point sogolo</t>
  </si>
  <si>
    <t>MED ngoyo péage</t>
  </si>
  <si>
    <t>MEA 7/7ex baguette d'asta</t>
  </si>
  <si>
    <t xml:space="preserve">ELVETH/ EX CONGO RIM patra </t>
  </si>
  <si>
    <t>OMN EX TOWIC</t>
  </si>
  <si>
    <t>TO.U.A SALEM tchialli marche</t>
  </si>
  <si>
    <t xml:space="preserve">GATEAUX D'ANNIVERSAIRE  STE tchialli </t>
  </si>
  <si>
    <t>BOPAIN Tié-tié Congo Malembé</t>
  </si>
  <si>
    <t>LA FAVEUR1 ngoyo</t>
  </si>
  <si>
    <t>FAVEUR2 loandjili</t>
  </si>
  <si>
    <t>ATAKALKHAYR loandjili</t>
  </si>
  <si>
    <t>ATAKALKHAYR fouks</t>
  </si>
  <si>
    <t>MED ngoyo la chine</t>
  </si>
  <si>
    <t>PAIN LEHO 1 MAKAYABOU 418</t>
  </si>
  <si>
    <t>PAIN LEHO 2 TCHIALI</t>
  </si>
  <si>
    <t>ZAM-ZAM2 mpaka 5 chemin</t>
  </si>
  <si>
    <t>ZAM-ZAM  Tchimani</t>
  </si>
  <si>
    <t>L-KAMARA EX SOLIDARITE mpita</t>
  </si>
  <si>
    <t>FALL 2  avant marche mbota</t>
  </si>
  <si>
    <t xml:space="preserve">EMEL 2 </t>
  </si>
  <si>
    <t>NITOU NICOLAS</t>
  </si>
  <si>
    <t>TOUJOUR CAMARADE</t>
  </si>
  <si>
    <t>BABA.M EX MAKKAH  Vindoulou station</t>
  </si>
  <si>
    <t xml:space="preserve">LA SEVE terminus tchialli  </t>
  </si>
  <si>
    <t>PARMER</t>
  </si>
  <si>
    <t>FAVEUR2 NKOUIKOU</t>
  </si>
  <si>
    <t>AYOUNE MAKAYABOU</t>
  </si>
  <si>
    <t>EL HAMDE EX LALA thyster</t>
  </si>
  <si>
    <t xml:space="preserve">EL HAMDE 2 EX LALA thyster extension </t>
  </si>
  <si>
    <t>BABA.M EX MAKKAH marché nkounikou1</t>
  </si>
  <si>
    <t>ETOILE DU MATIN VOUNGOU</t>
  </si>
  <si>
    <t>CELIA ZOLA VOUNGOU</t>
  </si>
  <si>
    <t>ZAM-ZAM Cotemateve</t>
  </si>
  <si>
    <t>ZAM-ZAM1 mpaka arret boulangerie</t>
  </si>
  <si>
    <t>CASA Ets AMITIE ex CONGO2 voungou école primaire</t>
  </si>
  <si>
    <t>BA mpaka marché LEWILIS</t>
  </si>
  <si>
    <t>MARZ EX YAYA BILAL tchimbambouka</t>
  </si>
  <si>
    <t>TR Balou constant loandjili</t>
  </si>
  <si>
    <t>ETOILE DU CONGO GAZ GAZ</t>
  </si>
  <si>
    <t>GANGA tié-tié coumapan</t>
  </si>
  <si>
    <t>ARC EN CIEL EX LISA ngoyo péage</t>
  </si>
  <si>
    <t>SIM MINI BLG MAWATA</t>
  </si>
  <si>
    <t xml:space="preserve">BOULANGERIE DE LA CITE </t>
  </si>
  <si>
    <t>FAVEUR NGOYO CENTRAL 2</t>
  </si>
  <si>
    <t>FAVEUR NGOYO LA FERME</t>
  </si>
  <si>
    <t>WAMAS 2 AV DES ESCLAVES</t>
  </si>
  <si>
    <t>BOULANGERIE 3D</t>
  </si>
  <si>
    <t>AMOUR DE MPAKA</t>
  </si>
  <si>
    <t>MED Lycée vindoulou</t>
  </si>
  <si>
    <t>BA fond tié-tié  gare</t>
  </si>
  <si>
    <t>ETOILE DU CONGO DE MBOTA ROCK</t>
  </si>
  <si>
    <t>TUKU MBOTA ROCK</t>
  </si>
  <si>
    <t xml:space="preserve">LETIFA VOUNGOU </t>
  </si>
  <si>
    <t>MAISON K-M</t>
  </si>
  <si>
    <t>Latitude</t>
  </si>
  <si>
    <t>Longitude</t>
  </si>
  <si>
    <t>BOULANGERIE STE</t>
  </si>
  <si>
    <t>BOULANGERIE H-J</t>
  </si>
  <si>
    <t>Boulangerie la baguette</t>
  </si>
  <si>
    <t>BOULANGERIE KONATE</t>
  </si>
  <si>
    <t>EL HAMDE 3 EX LALA thyster extension</t>
  </si>
  <si>
    <t>BON CHOIX tié tié masola</t>
  </si>
  <si>
    <t>BON CHOIX  FOND TIE TIE</t>
  </si>
  <si>
    <t>ETS SEMAH VOUNGOU ARRET ECOLE</t>
  </si>
  <si>
    <t>BOULANGERIE NB VOUNGOU CONTRE RAILS</t>
  </si>
  <si>
    <t>Rajouter les nouveaux clients dans l'onglet "Clients".</t>
  </si>
  <si>
    <t>Choisir le client dans le menu déroulant de la semaine</t>
  </si>
  <si>
    <t>Index</t>
  </si>
  <si>
    <t>BENI EX GORGOL 2 mpaka dalette</t>
  </si>
  <si>
    <t>AFRICAINE7 nzassi</t>
  </si>
  <si>
    <t>ARDOSSON 1</t>
  </si>
  <si>
    <t>ARDOSSON 2</t>
  </si>
  <si>
    <t>ID client</t>
  </si>
  <si>
    <t>PNR-00001</t>
  </si>
  <si>
    <t>PNR-00002</t>
  </si>
  <si>
    <t>PNR-00003</t>
  </si>
  <si>
    <t>PNR-00004</t>
  </si>
  <si>
    <t>PNR-00005</t>
  </si>
  <si>
    <t>PNR-00006</t>
  </si>
  <si>
    <t>PNR-00007</t>
  </si>
  <si>
    <t>PNR-00008</t>
  </si>
  <si>
    <t>PNR-00009</t>
  </si>
  <si>
    <t>PNR-00010</t>
  </si>
  <si>
    <t>PNR-00011</t>
  </si>
  <si>
    <t>PNR-00012</t>
  </si>
  <si>
    <t>PNR-00013</t>
  </si>
  <si>
    <t>PNR-00014</t>
  </si>
  <si>
    <t>PNR-00015</t>
  </si>
  <si>
    <t>PNR-00016</t>
  </si>
  <si>
    <t>PNR-00017</t>
  </si>
  <si>
    <t>PNR-00018</t>
  </si>
  <si>
    <t>PNR-00019</t>
  </si>
  <si>
    <t>PNR-00020</t>
  </si>
  <si>
    <t>PNR-00021</t>
  </si>
  <si>
    <t>PNR-00022</t>
  </si>
  <si>
    <t>PNR-00023</t>
  </si>
  <si>
    <t>PNR-00024</t>
  </si>
  <si>
    <t>PNR-00025</t>
  </si>
  <si>
    <t>PNR-00026</t>
  </si>
  <si>
    <t>BON CHOIX ex GAZA 2 km4</t>
  </si>
  <si>
    <t>PNR-00027</t>
  </si>
  <si>
    <t>PNR-00028</t>
  </si>
  <si>
    <t>PNR-00029</t>
  </si>
  <si>
    <t>PNR-00030</t>
  </si>
  <si>
    <t>PNR-00031</t>
  </si>
  <si>
    <t>PNR-00032</t>
  </si>
  <si>
    <t>PNR-00033</t>
  </si>
  <si>
    <t>PNR-00034</t>
  </si>
  <si>
    <t>PNR-00035</t>
  </si>
  <si>
    <t>PNR-00036</t>
  </si>
  <si>
    <t>PNR-00037</t>
  </si>
  <si>
    <t>PNR-00038</t>
  </si>
  <si>
    <t>PNR-00039</t>
  </si>
  <si>
    <t>PNR-00040</t>
  </si>
  <si>
    <t>PNR-00041</t>
  </si>
  <si>
    <t>PNR-00042</t>
  </si>
  <si>
    <t>PNR-00043</t>
  </si>
  <si>
    <t>PNR-00044</t>
  </si>
  <si>
    <t>PNR-00045</t>
  </si>
  <si>
    <t>PNR-00046</t>
  </si>
  <si>
    <t>PNR-00047</t>
  </si>
  <si>
    <t>PNR-00048</t>
  </si>
  <si>
    <t>PNR-00049</t>
  </si>
  <si>
    <t>PNR-00050</t>
  </si>
  <si>
    <t>PNR-00051</t>
  </si>
  <si>
    <t>PNR-00052</t>
  </si>
  <si>
    <t>PNR-00053</t>
  </si>
  <si>
    <t>PNR-00054</t>
  </si>
  <si>
    <t>PNR-00055</t>
  </si>
  <si>
    <t>PNR-00056</t>
  </si>
  <si>
    <t>PNR-00057</t>
  </si>
  <si>
    <t>PNR-00058</t>
  </si>
  <si>
    <t>PNR-00059</t>
  </si>
  <si>
    <t>PNR-00060</t>
  </si>
  <si>
    <t>PNR-00061</t>
  </si>
  <si>
    <t>PNR-00062</t>
  </si>
  <si>
    <t>PNR-00063</t>
  </si>
  <si>
    <t>PNR-00064</t>
  </si>
  <si>
    <t>PNR-00065</t>
  </si>
  <si>
    <t>PNR-00066</t>
  </si>
  <si>
    <t>PNR-00067</t>
  </si>
  <si>
    <t>PNR-00068</t>
  </si>
  <si>
    <t>PNR-00069</t>
  </si>
  <si>
    <t>PNR-00070</t>
  </si>
  <si>
    <t>PNR-00071</t>
  </si>
  <si>
    <t>PNR-00072</t>
  </si>
  <si>
    <t>PNR-00073</t>
  </si>
  <si>
    <t>PNR-00074</t>
  </si>
  <si>
    <t>PNR-00075</t>
  </si>
  <si>
    <t>PNR-00076</t>
  </si>
  <si>
    <t>PNR-00077</t>
  </si>
  <si>
    <t>PNR-00078</t>
  </si>
  <si>
    <t>PNR-00079</t>
  </si>
  <si>
    <t>PNR-00080</t>
  </si>
  <si>
    <t>PNR-00081</t>
  </si>
  <si>
    <t>PNR-00082</t>
  </si>
  <si>
    <t>PNR-00083</t>
  </si>
  <si>
    <t>PNR-00084</t>
  </si>
  <si>
    <t>PNR-00085</t>
  </si>
  <si>
    <t>PNR-00086</t>
  </si>
  <si>
    <t>PNR-00087</t>
  </si>
  <si>
    <t>PNR-00088</t>
  </si>
  <si>
    <t>PNR-00089</t>
  </si>
  <si>
    <t>PNR-00090</t>
  </si>
  <si>
    <t>PNR-00091</t>
  </si>
  <si>
    <t>PNR-00092</t>
  </si>
  <si>
    <t>PNR-00093</t>
  </si>
  <si>
    <t>PNR-00094</t>
  </si>
  <si>
    <t>PNR-00095</t>
  </si>
  <si>
    <t>PNR-00096</t>
  </si>
  <si>
    <t>PNR-00097</t>
  </si>
  <si>
    <t>PNR-00098</t>
  </si>
  <si>
    <t>PNR-00099</t>
  </si>
  <si>
    <t>PNR-00100</t>
  </si>
  <si>
    <t>PNR-00101</t>
  </si>
  <si>
    <t>PNR-00102</t>
  </si>
  <si>
    <t>PNR-00103</t>
  </si>
  <si>
    <t>PNR-00104</t>
  </si>
  <si>
    <t>PNR-00105</t>
  </si>
  <si>
    <t>PNR-00106</t>
  </si>
  <si>
    <t>PNR-00107</t>
  </si>
  <si>
    <t>PNR-00108</t>
  </si>
  <si>
    <t>PNR-00109</t>
  </si>
  <si>
    <t>PNR-00110</t>
  </si>
  <si>
    <t>PNR-00111</t>
  </si>
  <si>
    <t>PNR-00112</t>
  </si>
  <si>
    <t>PNR-00113</t>
  </si>
  <si>
    <t>PNR-00114</t>
  </si>
  <si>
    <t>PNR-00115</t>
  </si>
  <si>
    <t>PNR-00116</t>
  </si>
  <si>
    <t>PNR-00117</t>
  </si>
  <si>
    <t>PNR-00118</t>
  </si>
  <si>
    <t>PNR-00119</t>
  </si>
  <si>
    <t>PNR-00120</t>
  </si>
  <si>
    <t>PNR-00121</t>
  </si>
  <si>
    <t>PNR-00122</t>
  </si>
  <si>
    <t>PNR-00123</t>
  </si>
  <si>
    <t>PNR-00124</t>
  </si>
  <si>
    <t>PNR-00125</t>
  </si>
  <si>
    <t>PNR-00126</t>
  </si>
  <si>
    <t>PNR-00127</t>
  </si>
  <si>
    <t>PNR-00128</t>
  </si>
  <si>
    <t>PNR-00129</t>
  </si>
  <si>
    <t>PNR-00130</t>
  </si>
  <si>
    <t>PNR-00131</t>
  </si>
  <si>
    <t>PNR-00132</t>
  </si>
  <si>
    <t>PNR-00133</t>
  </si>
  <si>
    <t>PNR-00134</t>
  </si>
  <si>
    <t>PNR-00135</t>
  </si>
  <si>
    <t>PNR-00136</t>
  </si>
  <si>
    <t>PNR-00137</t>
  </si>
  <si>
    <t>PNR-00138</t>
  </si>
  <si>
    <t>PNR-00139</t>
  </si>
  <si>
    <t>PNR-00140</t>
  </si>
  <si>
    <t>PNR-00141</t>
  </si>
  <si>
    <t>PNR-00142</t>
  </si>
  <si>
    <t>PNR-00143</t>
  </si>
  <si>
    <t>PNR-00144</t>
  </si>
  <si>
    <t>PNR-00145</t>
  </si>
  <si>
    <t>PNR-00146</t>
  </si>
  <si>
    <t>PNR-00147</t>
  </si>
  <si>
    <t>PNR-00148</t>
  </si>
  <si>
    <t>PNR-00149</t>
  </si>
  <si>
    <t>PNR-00150</t>
  </si>
  <si>
    <t>PNR-00151</t>
  </si>
  <si>
    <t>PNR-00152</t>
  </si>
  <si>
    <t>PNR-00153</t>
  </si>
  <si>
    <t>PNR-00154</t>
  </si>
  <si>
    <t>PNR-00155</t>
  </si>
  <si>
    <t>PNR-00156</t>
  </si>
  <si>
    <t>PNR-00157</t>
  </si>
  <si>
    <t>PNR-00158</t>
  </si>
  <si>
    <t>PNR-00159</t>
  </si>
  <si>
    <t>PNR-00160</t>
  </si>
  <si>
    <t>PNR-00161</t>
  </si>
  <si>
    <t>PNR-00162</t>
  </si>
  <si>
    <t>PNR-00163</t>
  </si>
  <si>
    <t>PNR-00164</t>
  </si>
  <si>
    <t>PNR-00165</t>
  </si>
  <si>
    <t>PNR-00166</t>
  </si>
  <si>
    <t>PNR-00167</t>
  </si>
  <si>
    <t>PNR-00168</t>
  </si>
  <si>
    <t>PNR-00169</t>
  </si>
  <si>
    <t>PNR-00170</t>
  </si>
  <si>
    <t>PNR-00171</t>
  </si>
  <si>
    <t>PNR-00172</t>
  </si>
  <si>
    <t>PNR-00173</t>
  </si>
  <si>
    <t>PNR-00174</t>
  </si>
  <si>
    <t>PNR-00175</t>
  </si>
  <si>
    <t>PNR-00176</t>
  </si>
  <si>
    <t>PNR-00177</t>
  </si>
  <si>
    <t>PNR-00178</t>
  </si>
  <si>
    <t>PNR-00179</t>
  </si>
  <si>
    <t>PNR-00180</t>
  </si>
  <si>
    <t>PNR-00181</t>
  </si>
  <si>
    <t>PNR-00182</t>
  </si>
  <si>
    <t>PNR-00183</t>
  </si>
  <si>
    <t>PNR-00184</t>
  </si>
  <si>
    <t>PNR-00185</t>
  </si>
  <si>
    <t>PNR-00186</t>
  </si>
  <si>
    <t>PNR-00187</t>
  </si>
  <si>
    <t>PNR-00188</t>
  </si>
  <si>
    <t>PNR-00189</t>
  </si>
  <si>
    <t>PNR-00190</t>
  </si>
  <si>
    <t>PNR-00191</t>
  </si>
  <si>
    <t>PNR-00192</t>
  </si>
  <si>
    <t>PNR-00193</t>
  </si>
  <si>
    <t>PNR-00194</t>
  </si>
  <si>
    <t>PNR-00195</t>
  </si>
  <si>
    <t>PNR-00196</t>
  </si>
  <si>
    <t>PNR-00197</t>
  </si>
  <si>
    <t>PNR-00198</t>
  </si>
  <si>
    <t>PNR-00199</t>
  </si>
  <si>
    <t>PNR-00200</t>
  </si>
  <si>
    <t>PNR-00201</t>
  </si>
  <si>
    <t>PNR-00202</t>
  </si>
  <si>
    <t>PNR-00203</t>
  </si>
  <si>
    <t>PNR-00204</t>
  </si>
  <si>
    <t>PNR-00205</t>
  </si>
  <si>
    <t>PNR-00206</t>
  </si>
  <si>
    <t>PNR-00207</t>
  </si>
  <si>
    <t>PNR-00208</t>
  </si>
  <si>
    <t>PNR-00209</t>
  </si>
  <si>
    <t>PNR-00210</t>
  </si>
  <si>
    <t>PNR-00211</t>
  </si>
  <si>
    <t>PNR-00212</t>
  </si>
  <si>
    <t>PNR-00213</t>
  </si>
  <si>
    <t>PNR-00214</t>
  </si>
  <si>
    <t>PNR-00215</t>
  </si>
  <si>
    <t>PNR-00216</t>
  </si>
  <si>
    <t>PNR-00217</t>
  </si>
  <si>
    <t>PNR-00218</t>
  </si>
  <si>
    <t>PNR-00219</t>
  </si>
  <si>
    <t>PNR-00220</t>
  </si>
  <si>
    <t>PNR-00221</t>
  </si>
  <si>
    <t>PNR-00222</t>
  </si>
  <si>
    <t>PNR-00223</t>
  </si>
  <si>
    <t>PNR-00224</t>
  </si>
  <si>
    <t>PNR-00225</t>
  </si>
  <si>
    <t>PNR-00226</t>
  </si>
  <si>
    <t>PNR-00227</t>
  </si>
  <si>
    <t>PNR-00228</t>
  </si>
  <si>
    <t>PNR-00229</t>
  </si>
  <si>
    <t>PNR-00230</t>
  </si>
  <si>
    <t>PNR-00231</t>
  </si>
  <si>
    <t>PNR-00232</t>
  </si>
  <si>
    <t>PNR-00233</t>
  </si>
  <si>
    <t>PNR-00234</t>
  </si>
  <si>
    <t>PNR-00235</t>
  </si>
  <si>
    <t>PNR-00236</t>
  </si>
  <si>
    <t>PNR-00237</t>
  </si>
  <si>
    <t>PNR-00238</t>
  </si>
  <si>
    <t>PNR-00239</t>
  </si>
  <si>
    <t>PNR-00240</t>
  </si>
  <si>
    <t>PNR-00241</t>
  </si>
  <si>
    <t>PNR-00242</t>
  </si>
  <si>
    <t>PNR-00243</t>
  </si>
  <si>
    <t>PNR-00244</t>
  </si>
  <si>
    <t>PNR-00245</t>
  </si>
  <si>
    <t>PNR-00246</t>
  </si>
  <si>
    <t>PNR-00247</t>
  </si>
  <si>
    <t>PNR-00248</t>
  </si>
  <si>
    <t>PNR-00249</t>
  </si>
  <si>
    <t>PNR-00250</t>
  </si>
  <si>
    <t>PNR-00251</t>
  </si>
  <si>
    <t>PNR-00252</t>
  </si>
  <si>
    <t>PNR-00253</t>
  </si>
  <si>
    <t>PNR-00254</t>
  </si>
  <si>
    <t>PNR-00255</t>
  </si>
  <si>
    <t>PNR-00256</t>
  </si>
  <si>
    <t>PNR-00257</t>
  </si>
  <si>
    <t>PNR-00258</t>
  </si>
  <si>
    <t>PNR-00259</t>
  </si>
  <si>
    <t>PNR-00260</t>
  </si>
  <si>
    <t>PNR-00261</t>
  </si>
  <si>
    <t>PNR-00262</t>
  </si>
  <si>
    <t>PNR-00263</t>
  </si>
  <si>
    <t>PNR-00264</t>
  </si>
  <si>
    <t>PNR-00265</t>
  </si>
  <si>
    <t>PNR-00266</t>
  </si>
  <si>
    <t>PNR-00267</t>
  </si>
  <si>
    <t>PNR-00268</t>
  </si>
  <si>
    <t>PNR-00269</t>
  </si>
  <si>
    <t>PNR-00270</t>
  </si>
  <si>
    <t>PNR-00271</t>
  </si>
  <si>
    <t>PNR-00272</t>
  </si>
  <si>
    <t>PNR-00273</t>
  </si>
  <si>
    <t>PNR-00274</t>
  </si>
  <si>
    <t>PNR-00275</t>
  </si>
  <si>
    <t>PNR-00276</t>
  </si>
  <si>
    <t>PNR-00277</t>
  </si>
  <si>
    <t>PNR-00278</t>
  </si>
  <si>
    <t>PNR-00279</t>
  </si>
  <si>
    <t>PNR-00280</t>
  </si>
  <si>
    <t>PNR-00281</t>
  </si>
  <si>
    <t>PNR-00282</t>
  </si>
  <si>
    <t>PNR-00283</t>
  </si>
  <si>
    <t>PNR-00284</t>
  </si>
  <si>
    <t>PNR-00285</t>
  </si>
  <si>
    <t>PNR-00286</t>
  </si>
  <si>
    <t>PNR-00287</t>
  </si>
  <si>
    <t>PNR-00288</t>
  </si>
  <si>
    <t>PNR-00289</t>
  </si>
  <si>
    <t>PNR-00290</t>
  </si>
  <si>
    <t>PNR-00291</t>
  </si>
  <si>
    <t>PNR-00292</t>
  </si>
  <si>
    <t>PNR-00293</t>
  </si>
  <si>
    <t>PNR-00294</t>
  </si>
  <si>
    <t>PNR-00295</t>
  </si>
  <si>
    <t>PNR-00296</t>
  </si>
  <si>
    <t>PNR-00297</t>
  </si>
  <si>
    <t>PNR-00298</t>
  </si>
  <si>
    <t>PNR-00299</t>
  </si>
  <si>
    <t>PNR-00300</t>
  </si>
  <si>
    <t>PNR-00301</t>
  </si>
  <si>
    <t>PNR-00302</t>
  </si>
  <si>
    <t>PNR-00303</t>
  </si>
  <si>
    <t>PNR-00304</t>
  </si>
  <si>
    <t>PNR-00305</t>
  </si>
  <si>
    <t>PNR-00306</t>
  </si>
  <si>
    <t>PNR-00307</t>
  </si>
  <si>
    <t>PNR-00308</t>
  </si>
  <si>
    <t>PNR-00309</t>
  </si>
  <si>
    <t>PNR-00310</t>
  </si>
  <si>
    <t>PNR-00311</t>
  </si>
  <si>
    <t>PNR-00312</t>
  </si>
  <si>
    <t>PNR-00313</t>
  </si>
  <si>
    <t>PNR-00314</t>
  </si>
  <si>
    <t>PNR-00315</t>
  </si>
  <si>
    <t>PNR-00316</t>
  </si>
  <si>
    <t>PNR-00317</t>
  </si>
  <si>
    <t>PNR-00318</t>
  </si>
  <si>
    <t>PNR-00319</t>
  </si>
  <si>
    <t>PNR-00320</t>
  </si>
  <si>
    <t>PNR-00321</t>
  </si>
  <si>
    <t>PNR-00322</t>
  </si>
  <si>
    <t>PNR-00323</t>
  </si>
  <si>
    <t>PNR-00324</t>
  </si>
  <si>
    <t>PNR-00325</t>
  </si>
  <si>
    <t>PNR-00326</t>
  </si>
  <si>
    <t>PNR-00327</t>
  </si>
  <si>
    <t>PNR-00328</t>
  </si>
  <si>
    <t>PNR-00329</t>
  </si>
  <si>
    <t>PNR-00330</t>
  </si>
  <si>
    <t>PNR-00331</t>
  </si>
  <si>
    <t>PNR-00332</t>
  </si>
  <si>
    <t>PNR-00333</t>
  </si>
  <si>
    <t>PNR-00334</t>
  </si>
  <si>
    <t>PNR-00335</t>
  </si>
  <si>
    <t>PNR-00336</t>
  </si>
  <si>
    <t>PNR-00337</t>
  </si>
  <si>
    <t>PNR-00338</t>
  </si>
  <si>
    <t>PNR-00339</t>
  </si>
  <si>
    <t>PNR-00340</t>
  </si>
  <si>
    <t>PNR-00341</t>
  </si>
  <si>
    <t>PNR-00342</t>
  </si>
  <si>
    <t>PNR-00343</t>
  </si>
  <si>
    <t>PNR-00344</t>
  </si>
  <si>
    <t>PNR-00345</t>
  </si>
  <si>
    <t>PNR-00346</t>
  </si>
  <si>
    <t>PNR-00347</t>
  </si>
  <si>
    <t>PNR-00348</t>
  </si>
  <si>
    <t>PNR-00349</t>
  </si>
  <si>
    <t>PNR-00350</t>
  </si>
  <si>
    <t>PNR-00351</t>
  </si>
  <si>
    <t>PNR-00352</t>
  </si>
  <si>
    <t>PNR-00353</t>
  </si>
  <si>
    <t>PNR-00354</t>
  </si>
  <si>
    <t>PNR-00355</t>
  </si>
  <si>
    <t>PNR-00356</t>
  </si>
  <si>
    <t>PNR-00357</t>
  </si>
  <si>
    <t>PNR-00358</t>
  </si>
  <si>
    <t>PNR-00359</t>
  </si>
  <si>
    <t>PNR-00360</t>
  </si>
  <si>
    <t>PNR-00361</t>
  </si>
  <si>
    <t>PNR-00362</t>
  </si>
  <si>
    <t>PNR-00363</t>
  </si>
  <si>
    <t>PNR-00364</t>
  </si>
  <si>
    <t>PNR-00365</t>
  </si>
  <si>
    <t>PNR-00366</t>
  </si>
  <si>
    <t>PNR-00367</t>
  </si>
  <si>
    <t>PNR-00368</t>
  </si>
  <si>
    <t>PNR-00369</t>
  </si>
  <si>
    <t>PNR-00370</t>
  </si>
  <si>
    <t>PNR-00371</t>
  </si>
  <si>
    <t>PNR-00372</t>
  </si>
  <si>
    <t>PNR-00373</t>
  </si>
  <si>
    <t>PNR-00374</t>
  </si>
  <si>
    <t>PNR-00375</t>
  </si>
  <si>
    <t>PNR-00376</t>
  </si>
  <si>
    <t>PNR-00377</t>
  </si>
  <si>
    <t>PNR-00378</t>
  </si>
  <si>
    <t>PNR-00379</t>
  </si>
  <si>
    <t>PNR-00380</t>
  </si>
  <si>
    <t>PNR-00381</t>
  </si>
  <si>
    <t>PNR-00382</t>
  </si>
  <si>
    <t>PNR-00383</t>
  </si>
  <si>
    <t>PNR-00384</t>
  </si>
  <si>
    <t>PNR-00385</t>
  </si>
  <si>
    <t>PNR-00386</t>
  </si>
  <si>
    <t>PNR-00387</t>
  </si>
  <si>
    <t>PNR-00388</t>
  </si>
  <si>
    <t>PNR-00389</t>
  </si>
  <si>
    <t>PNR-00390</t>
  </si>
  <si>
    <t>PNR-00391</t>
  </si>
  <si>
    <t>PNR-00392</t>
  </si>
  <si>
    <t>PNR-00393</t>
  </si>
  <si>
    <t>PNR-00394</t>
  </si>
  <si>
    <t>PNR-00395</t>
  </si>
  <si>
    <t>PNR-00396</t>
  </si>
  <si>
    <t>PNR-00397</t>
  </si>
  <si>
    <t>PNR-00398</t>
  </si>
  <si>
    <t>PNR-00399</t>
  </si>
  <si>
    <t>PNR-00400</t>
  </si>
  <si>
    <t>TBD</t>
  </si>
  <si>
    <t>Actif</t>
  </si>
  <si>
    <t>Oui</t>
  </si>
  <si>
    <t>Non</t>
  </si>
  <si>
    <t>Actif/Inactif</t>
  </si>
  <si>
    <t>Commercial</t>
  </si>
  <si>
    <t>IL FAUT RECONNECTER LE TABLEAU ET ENSUITE EFFACER CE MESSAGE.</t>
  </si>
  <si>
    <t>Commentaire</t>
  </si>
  <si>
    <t>Il y a combien d'ardosson?</t>
  </si>
  <si>
    <t>FANTA</t>
  </si>
  <si>
    <t>MINOCO%</t>
  </si>
  <si>
    <t>FANTA%</t>
  </si>
  <si>
    <t>GMK%</t>
  </si>
  <si>
    <t>SGMP%</t>
  </si>
  <si>
    <t>MFB%</t>
  </si>
  <si>
    <t>GMC%</t>
  </si>
  <si>
    <t>Total conso</t>
  </si>
  <si>
    <t>verif %</t>
  </si>
  <si>
    <t>verif 4</t>
  </si>
  <si>
    <t>verif conso</t>
  </si>
  <si>
    <t>verif date</t>
  </si>
  <si>
    <t>ID site</t>
  </si>
  <si>
    <t>Site</t>
  </si>
  <si>
    <t>Client</t>
  </si>
  <si>
    <t>CLIENT 1</t>
  </si>
  <si>
    <t>CLIENT 2</t>
  </si>
  <si>
    <t>CLIENT 3</t>
  </si>
  <si>
    <t>CLIENT 4</t>
  </si>
  <si>
    <t>CLIENT 5</t>
  </si>
  <si>
    <t>CLIENT 6</t>
  </si>
  <si>
    <t>CLIENT 7</t>
  </si>
  <si>
    <t>CLIENT 8</t>
  </si>
  <si>
    <t>CLIENT 9</t>
  </si>
  <si>
    <t>CLIENT 10</t>
  </si>
  <si>
    <t>CLIENT 11</t>
  </si>
  <si>
    <t>CLIENT 12</t>
  </si>
  <si>
    <t>CLIENT 13</t>
  </si>
  <si>
    <t>CLIENT 14</t>
  </si>
  <si>
    <t>CLIENT 15</t>
  </si>
  <si>
    <t>CLIENT 16</t>
  </si>
  <si>
    <t>CLIENT 17</t>
  </si>
  <si>
    <t>CLIENT 18</t>
  </si>
  <si>
    <t>CLIENT 19</t>
  </si>
  <si>
    <t>CLIENT 20</t>
  </si>
  <si>
    <t>CLIENT 21</t>
  </si>
  <si>
    <t>CLIENT 22</t>
  </si>
  <si>
    <t>CLIENT 23</t>
  </si>
  <si>
    <t>CLIENT 24</t>
  </si>
  <si>
    <t>CLIENT 25</t>
  </si>
  <si>
    <t>CLIENT 26</t>
  </si>
  <si>
    <t>CLIENT 27</t>
  </si>
  <si>
    <t>CLIENT 28</t>
  </si>
  <si>
    <t>CLIENT 29</t>
  </si>
  <si>
    <t>CLIENT 30</t>
  </si>
  <si>
    <t>CLIENT 31</t>
  </si>
  <si>
    <t>CLIENT 32</t>
  </si>
  <si>
    <t>CLIENT 33</t>
  </si>
  <si>
    <t>CLIENT 34</t>
  </si>
  <si>
    <t>CLIENT 35</t>
  </si>
  <si>
    <t>CLIENT 36</t>
  </si>
  <si>
    <t>CLIENT 37</t>
  </si>
  <si>
    <t>CLIENT 38</t>
  </si>
  <si>
    <t>REF-00001</t>
  </si>
  <si>
    <t>REF-00002</t>
  </si>
  <si>
    <t>REF-00003</t>
  </si>
  <si>
    <t>REF-00004</t>
  </si>
  <si>
    <t>REF-00005</t>
  </si>
  <si>
    <t>REF-00006</t>
  </si>
  <si>
    <t>REF-00007</t>
  </si>
  <si>
    <t>REF-00008</t>
  </si>
  <si>
    <t>REF-00009</t>
  </si>
  <si>
    <t>REF-00010</t>
  </si>
  <si>
    <t>REF-00011</t>
  </si>
  <si>
    <t>REF-00012</t>
  </si>
  <si>
    <t>REF-00013</t>
  </si>
  <si>
    <t>REF-00014</t>
  </si>
  <si>
    <t>REF-00015</t>
  </si>
  <si>
    <t>REF-00016</t>
  </si>
  <si>
    <t>REF-00017</t>
  </si>
  <si>
    <t>REF-00018</t>
  </si>
  <si>
    <t>REF-00019</t>
  </si>
  <si>
    <t>REF-00020</t>
  </si>
  <si>
    <t>REF-00021</t>
  </si>
  <si>
    <t>REF-00022</t>
  </si>
  <si>
    <t>REF-00023</t>
  </si>
  <si>
    <t>REF-00024</t>
  </si>
  <si>
    <t>REF-00025</t>
  </si>
  <si>
    <t>REF-00026</t>
  </si>
  <si>
    <t>REF-00027</t>
  </si>
  <si>
    <t>REF-00028</t>
  </si>
  <si>
    <t>REF-00029</t>
  </si>
  <si>
    <t>REF-00030</t>
  </si>
  <si>
    <t>REF-00031</t>
  </si>
  <si>
    <t>REF-00032</t>
  </si>
  <si>
    <t>REF-00033</t>
  </si>
  <si>
    <t>REF-00034</t>
  </si>
  <si>
    <t>REF-00035</t>
  </si>
  <si>
    <t>REF-00036</t>
  </si>
  <si>
    <t>REF-00037</t>
  </si>
  <si>
    <t>REF-00038</t>
  </si>
  <si>
    <t>REF-00039</t>
  </si>
  <si>
    <t>REF-00040</t>
  </si>
  <si>
    <t>REF-00041</t>
  </si>
  <si>
    <t>REF-00042</t>
  </si>
  <si>
    <t>REF-00043</t>
  </si>
  <si>
    <t>REF-00044</t>
  </si>
  <si>
    <t>REF-00045</t>
  </si>
  <si>
    <t>REF-00046</t>
  </si>
  <si>
    <t>REF-00047</t>
  </si>
  <si>
    <t>REF-00048</t>
  </si>
  <si>
    <t>REF-00049</t>
  </si>
  <si>
    <t>REF-00050</t>
  </si>
  <si>
    <t>REF-00051</t>
  </si>
  <si>
    <t>REF-00052</t>
  </si>
  <si>
    <t>REF-00053</t>
  </si>
  <si>
    <t>REF-00054</t>
  </si>
  <si>
    <t>REF-00055</t>
  </si>
  <si>
    <t>REF-00056</t>
  </si>
  <si>
    <t>REF-00057</t>
  </si>
  <si>
    <t>REF-00058</t>
  </si>
  <si>
    <t>REF-00059</t>
  </si>
  <si>
    <t>REF-00060</t>
  </si>
  <si>
    <t>REF-00061</t>
  </si>
  <si>
    <t>REF-00062</t>
  </si>
  <si>
    <t>REF-00063</t>
  </si>
  <si>
    <t>REF-00064</t>
  </si>
  <si>
    <t>REF-00065</t>
  </si>
  <si>
    <t>REF-00066</t>
  </si>
  <si>
    <t>REF-00067</t>
  </si>
  <si>
    <t>REF-00068</t>
  </si>
  <si>
    <t>REF-00069</t>
  </si>
  <si>
    <t>REF-00070</t>
  </si>
  <si>
    <t>REF-00071</t>
  </si>
  <si>
    <t>REF-00072</t>
  </si>
  <si>
    <t>REF-00073</t>
  </si>
  <si>
    <t>REF-00074</t>
  </si>
  <si>
    <t>REF-00075</t>
  </si>
  <si>
    <t>REF-00076</t>
  </si>
  <si>
    <t>REF-00077</t>
  </si>
  <si>
    <t>REF-00078</t>
  </si>
  <si>
    <t>REF-00079</t>
  </si>
  <si>
    <t>REF-00080</t>
  </si>
  <si>
    <t>REF-00081</t>
  </si>
  <si>
    <t>REF-00082</t>
  </si>
  <si>
    <t>REF-00083</t>
  </si>
  <si>
    <t>REF-00084</t>
  </si>
  <si>
    <t>REF-00085</t>
  </si>
  <si>
    <t>REF-00086</t>
  </si>
  <si>
    <t>REF-00087</t>
  </si>
  <si>
    <t>REF-00088</t>
  </si>
  <si>
    <t>REF-00089</t>
  </si>
  <si>
    <t>REF-00090</t>
  </si>
  <si>
    <t>REF-00091</t>
  </si>
  <si>
    <t>REF-00092</t>
  </si>
  <si>
    <t>REF-00093</t>
  </si>
  <si>
    <t>REF-00094</t>
  </si>
  <si>
    <t>REF-00095</t>
  </si>
  <si>
    <t>REF-00096</t>
  </si>
  <si>
    <t>REF-00097</t>
  </si>
  <si>
    <t>REF-00098</t>
  </si>
  <si>
    <t>REF-00099</t>
  </si>
  <si>
    <t>REF-00100</t>
  </si>
  <si>
    <t>REF-00101</t>
  </si>
  <si>
    <t>REF-00102</t>
  </si>
  <si>
    <t>REF-00103</t>
  </si>
  <si>
    <t>REF-00104</t>
  </si>
  <si>
    <t>REF-00105</t>
  </si>
  <si>
    <t>REF-00106</t>
  </si>
  <si>
    <t>REF-00107</t>
  </si>
  <si>
    <t>REF-00108</t>
  </si>
  <si>
    <t>REF-00109</t>
  </si>
  <si>
    <t>REF-00110</t>
  </si>
  <si>
    <t>REF-00111</t>
  </si>
  <si>
    <t>REF-00112</t>
  </si>
  <si>
    <t>REF-00113</t>
  </si>
  <si>
    <t>REF-00114</t>
  </si>
  <si>
    <t>REF-00115</t>
  </si>
  <si>
    <t>REF-00116</t>
  </si>
  <si>
    <t>REF-00117</t>
  </si>
  <si>
    <t>REF-00118</t>
  </si>
  <si>
    <t>REF-00119</t>
  </si>
  <si>
    <t>REF-00120</t>
  </si>
  <si>
    <t>REF-00121</t>
  </si>
  <si>
    <t>REF-00122</t>
  </si>
  <si>
    <t>REF-00123</t>
  </si>
  <si>
    <t>REF-00124</t>
  </si>
  <si>
    <t>REF-00125</t>
  </si>
  <si>
    <t>REF-00126</t>
  </si>
  <si>
    <t>REF-00127</t>
  </si>
  <si>
    <t>REF-00128</t>
  </si>
  <si>
    <t>REF-00129</t>
  </si>
  <si>
    <t>REF-00130</t>
  </si>
  <si>
    <t>REF-00131</t>
  </si>
  <si>
    <t>REF-00132</t>
  </si>
  <si>
    <t>REF-00133</t>
  </si>
  <si>
    <t>REF-00134</t>
  </si>
  <si>
    <t>REF-00135</t>
  </si>
  <si>
    <t>REF-00136</t>
  </si>
  <si>
    <t>REF-00137</t>
  </si>
  <si>
    <t>REF-00138</t>
  </si>
  <si>
    <t>REF-00139</t>
  </si>
  <si>
    <t>REF-00140</t>
  </si>
  <si>
    <t>REF-00141</t>
  </si>
  <si>
    <t>REF-00142</t>
  </si>
  <si>
    <t>REF-00143</t>
  </si>
  <si>
    <t>REF-00144</t>
  </si>
  <si>
    <t>REF-00145</t>
  </si>
  <si>
    <t>REF-00146</t>
  </si>
  <si>
    <t>REF-00147</t>
  </si>
  <si>
    <t>REF-00148</t>
  </si>
  <si>
    <t>REF-00149</t>
  </si>
  <si>
    <t>REF-00150</t>
  </si>
  <si>
    <t>REF-00151</t>
  </si>
  <si>
    <t>REF-00152</t>
  </si>
  <si>
    <t>REF-00153</t>
  </si>
  <si>
    <t>REF-00154</t>
  </si>
  <si>
    <t>REF-00155</t>
  </si>
  <si>
    <t>REF-00156</t>
  </si>
  <si>
    <t>REF-00157</t>
  </si>
  <si>
    <t>REF-00158</t>
  </si>
  <si>
    <t>REF-00159</t>
  </si>
  <si>
    <t>REF-00160</t>
  </si>
  <si>
    <t>REF-00161</t>
  </si>
  <si>
    <t>REF-00162</t>
  </si>
  <si>
    <t>REF-00163</t>
  </si>
  <si>
    <t>REF-00164</t>
  </si>
  <si>
    <t>REF-00165</t>
  </si>
  <si>
    <t>REF-00166</t>
  </si>
  <si>
    <t>REF-00167</t>
  </si>
  <si>
    <t>REF-00168</t>
  </si>
  <si>
    <t>REF-00169</t>
  </si>
  <si>
    <t>REF-00170</t>
  </si>
  <si>
    <t>REF-00171</t>
  </si>
  <si>
    <t>REF-00172</t>
  </si>
  <si>
    <t>REF-00173</t>
  </si>
  <si>
    <t>REF-00174</t>
  </si>
  <si>
    <t>REF-00175</t>
  </si>
  <si>
    <t>REF-00176</t>
  </si>
  <si>
    <t>REF-00177</t>
  </si>
  <si>
    <t>REF-00178</t>
  </si>
  <si>
    <t>REF-00179</t>
  </si>
  <si>
    <t>REF-00180</t>
  </si>
  <si>
    <t>REF-00181</t>
  </si>
  <si>
    <t>REF-00182</t>
  </si>
  <si>
    <t>REF-00183</t>
  </si>
  <si>
    <t>REF-00184</t>
  </si>
  <si>
    <t>REF-00185</t>
  </si>
  <si>
    <t>REF-00186</t>
  </si>
  <si>
    <t>REF-00187</t>
  </si>
  <si>
    <t>REF-00188</t>
  </si>
  <si>
    <t>REF-00189</t>
  </si>
  <si>
    <t>REF-00190</t>
  </si>
  <si>
    <t>REF-00191</t>
  </si>
  <si>
    <t>REF-00192</t>
  </si>
  <si>
    <t>REF-00193</t>
  </si>
  <si>
    <t>REF-00194</t>
  </si>
  <si>
    <t>REF-00195</t>
  </si>
  <si>
    <t>REF-00196</t>
  </si>
  <si>
    <t>REF-00197</t>
  </si>
  <si>
    <t>REF-00198</t>
  </si>
  <si>
    <t>REF-00199</t>
  </si>
  <si>
    <t>REF-00200</t>
  </si>
  <si>
    <t>REF-00201</t>
  </si>
  <si>
    <t>REF-00202</t>
  </si>
  <si>
    <t>REF-00203</t>
  </si>
  <si>
    <t>REF-00204</t>
  </si>
  <si>
    <t>REF-00205</t>
  </si>
  <si>
    <t>REF-00206</t>
  </si>
  <si>
    <t>REF-00207</t>
  </si>
  <si>
    <t>REF-00208</t>
  </si>
  <si>
    <t>REF-00209</t>
  </si>
  <si>
    <t>REF-00210</t>
  </si>
  <si>
    <t>REF-00211</t>
  </si>
  <si>
    <t>REF-00212</t>
  </si>
  <si>
    <t>REF-00213</t>
  </si>
  <si>
    <t>REF-00214</t>
  </si>
  <si>
    <t>REF-00215</t>
  </si>
  <si>
    <t>REF-00216</t>
  </si>
  <si>
    <t>REF-00217</t>
  </si>
  <si>
    <t>REF-00218</t>
  </si>
  <si>
    <t>REF-00219</t>
  </si>
  <si>
    <t>REF-00220</t>
  </si>
  <si>
    <t>REF-00221</t>
  </si>
  <si>
    <t>REF-00222</t>
  </si>
  <si>
    <t>REF-00223</t>
  </si>
  <si>
    <t>REF-00224</t>
  </si>
  <si>
    <t>REF-00225</t>
  </si>
  <si>
    <t>REF-00226</t>
  </si>
  <si>
    <t>REF-00227</t>
  </si>
  <si>
    <t>REF-00228</t>
  </si>
  <si>
    <t>REF-00229</t>
  </si>
  <si>
    <t>REF-00230</t>
  </si>
  <si>
    <t>REF-00231</t>
  </si>
  <si>
    <t>REF-00232</t>
  </si>
  <si>
    <t>REF-00233</t>
  </si>
  <si>
    <t>REF-00234</t>
  </si>
  <si>
    <t>REF-00235</t>
  </si>
  <si>
    <t>REF-00236</t>
  </si>
  <si>
    <t>REF-00237</t>
  </si>
  <si>
    <t>REF-00238</t>
  </si>
  <si>
    <t>REF-00239</t>
  </si>
  <si>
    <t>REF-00240</t>
  </si>
  <si>
    <t>REF-00241</t>
  </si>
  <si>
    <t>REF-00242</t>
  </si>
  <si>
    <t>REF-00243</t>
  </si>
  <si>
    <t>REF-00244</t>
  </si>
  <si>
    <t>REF-00245</t>
  </si>
  <si>
    <t>REF-00246</t>
  </si>
  <si>
    <t>REF-00247</t>
  </si>
  <si>
    <t>REF-00248</t>
  </si>
  <si>
    <t>REF-00249</t>
  </si>
  <si>
    <t>REF-00250</t>
  </si>
  <si>
    <t>REF-00251</t>
  </si>
  <si>
    <t>REF-00252</t>
  </si>
  <si>
    <t>REF-00253</t>
  </si>
  <si>
    <t>REF-00254</t>
  </si>
  <si>
    <t>REF-00255</t>
  </si>
  <si>
    <t>REF-00256</t>
  </si>
  <si>
    <t>REF-00257</t>
  </si>
  <si>
    <t>REF-00258</t>
  </si>
  <si>
    <t>REF-00259</t>
  </si>
  <si>
    <t>REF-00260</t>
  </si>
  <si>
    <t>REF-00261</t>
  </si>
  <si>
    <t>REF-00262</t>
  </si>
  <si>
    <t>REF-00263</t>
  </si>
  <si>
    <t>REF-00264</t>
  </si>
  <si>
    <t>REF-00265</t>
  </si>
  <si>
    <t>REF-00266</t>
  </si>
  <si>
    <t>REF-00267</t>
  </si>
  <si>
    <t>REF-00268</t>
  </si>
  <si>
    <t>REF-00269</t>
  </si>
  <si>
    <t>REF-00270</t>
  </si>
  <si>
    <t>REF-00271</t>
  </si>
  <si>
    <t>REF-00272</t>
  </si>
  <si>
    <t>REF-00273</t>
  </si>
  <si>
    <t>REF-00274</t>
  </si>
  <si>
    <t>REF-00275</t>
  </si>
  <si>
    <t>REF-00276</t>
  </si>
  <si>
    <t>REF-00277</t>
  </si>
  <si>
    <t>REF-00278</t>
  </si>
  <si>
    <t>REF-00279</t>
  </si>
  <si>
    <t>REF-00280</t>
  </si>
  <si>
    <t>REF-00281</t>
  </si>
  <si>
    <t>REF-00282</t>
  </si>
  <si>
    <t>REF-00283</t>
  </si>
  <si>
    <t>REF-00284</t>
  </si>
  <si>
    <t>REF-00285</t>
  </si>
  <si>
    <t>REF-00286</t>
  </si>
  <si>
    <t>REF-00287</t>
  </si>
  <si>
    <t>REF-00288</t>
  </si>
  <si>
    <t>REF-00289</t>
  </si>
  <si>
    <t>REF-00290</t>
  </si>
  <si>
    <t>REF-00291</t>
  </si>
  <si>
    <t>REF-00292</t>
  </si>
  <si>
    <t>REF-00293</t>
  </si>
  <si>
    <t>REF-00294</t>
  </si>
  <si>
    <t>REF-00295</t>
  </si>
  <si>
    <t>REF-00296</t>
  </si>
  <si>
    <t>REF-00297</t>
  </si>
  <si>
    <t>REF-00298</t>
  </si>
  <si>
    <t>REF-00299</t>
  </si>
  <si>
    <t>REF-00300</t>
  </si>
  <si>
    <t>REF-00301</t>
  </si>
  <si>
    <t>REF-00302</t>
  </si>
  <si>
    <t>REF-00303</t>
  </si>
  <si>
    <t>REF-00304</t>
  </si>
  <si>
    <t>REF-00305</t>
  </si>
  <si>
    <t>REF-00306</t>
  </si>
  <si>
    <t>REF-00307</t>
  </si>
  <si>
    <t>REF-00308</t>
  </si>
  <si>
    <t>REF-00309</t>
  </si>
  <si>
    <t>REF-00310</t>
  </si>
  <si>
    <t>REF-00311</t>
  </si>
  <si>
    <t>REF-00312</t>
  </si>
  <si>
    <t>REF-00313</t>
  </si>
  <si>
    <t>REF-00314</t>
  </si>
  <si>
    <t>REF-00315</t>
  </si>
  <si>
    <t>REF-00316</t>
  </si>
  <si>
    <t>REF-00317</t>
  </si>
  <si>
    <t>REF-00318</t>
  </si>
  <si>
    <t>REF-00319</t>
  </si>
  <si>
    <t>REF-00320</t>
  </si>
  <si>
    <t>REF-00321</t>
  </si>
  <si>
    <t>REF-00322</t>
  </si>
  <si>
    <t>REF-00323</t>
  </si>
  <si>
    <t>REF-00324</t>
  </si>
  <si>
    <t>REF-00325</t>
  </si>
  <si>
    <t>REF-00326</t>
  </si>
  <si>
    <t>REF-00327</t>
  </si>
  <si>
    <t>REF-00328</t>
  </si>
  <si>
    <t>REF-00329</t>
  </si>
  <si>
    <t>REF-00330</t>
  </si>
  <si>
    <t>REF-00331</t>
  </si>
  <si>
    <t>REF-00332</t>
  </si>
  <si>
    <t>REF-00333</t>
  </si>
  <si>
    <t>REF-00334</t>
  </si>
  <si>
    <t>REF-00335</t>
  </si>
  <si>
    <t>REF-00336</t>
  </si>
  <si>
    <t>REF-00337</t>
  </si>
  <si>
    <t>REF-00338</t>
  </si>
  <si>
    <t>REF-00339</t>
  </si>
  <si>
    <t>REF-00340</t>
  </si>
  <si>
    <t>REF-00341</t>
  </si>
  <si>
    <t>REF-00342</t>
  </si>
  <si>
    <t>REF-00343</t>
  </si>
  <si>
    <t>REF-00344</t>
  </si>
  <si>
    <t>REF-00345</t>
  </si>
  <si>
    <t>REF-00346</t>
  </si>
  <si>
    <t>REF-00347</t>
  </si>
  <si>
    <t>REF-00348</t>
  </si>
  <si>
    <t>REF-00349</t>
  </si>
  <si>
    <t>REF-00350</t>
  </si>
  <si>
    <t>REF-00351</t>
  </si>
  <si>
    <t>REF-00352</t>
  </si>
  <si>
    <t>REF-00353</t>
  </si>
  <si>
    <t>REF-00354</t>
  </si>
  <si>
    <t>REF-00355</t>
  </si>
  <si>
    <t>REF-00356</t>
  </si>
  <si>
    <t>REF-00357</t>
  </si>
  <si>
    <t>REF-00358</t>
  </si>
  <si>
    <t>REF-00359</t>
  </si>
  <si>
    <t>REF-00360</t>
  </si>
  <si>
    <t>REF-00361</t>
  </si>
  <si>
    <t>REF-00362</t>
  </si>
  <si>
    <t>REF-00363</t>
  </si>
  <si>
    <t>REF-00364</t>
  </si>
  <si>
    <t>REF-00365</t>
  </si>
  <si>
    <t>REF-00366</t>
  </si>
  <si>
    <t>REF-00367</t>
  </si>
  <si>
    <t>REF-00368</t>
  </si>
  <si>
    <t>REF-00369</t>
  </si>
  <si>
    <t>REF-00370</t>
  </si>
  <si>
    <t>REF-00371</t>
  </si>
  <si>
    <t>REF-00372</t>
  </si>
  <si>
    <t>REF-00373</t>
  </si>
  <si>
    <t>REF-00374</t>
  </si>
  <si>
    <t>REF-00375</t>
  </si>
  <si>
    <t>REF-00376</t>
  </si>
  <si>
    <t>REF-00377</t>
  </si>
  <si>
    <t>REF-00378</t>
  </si>
  <si>
    <t>REF-00379</t>
  </si>
  <si>
    <t>REF-00380</t>
  </si>
  <si>
    <t>REF-00381</t>
  </si>
  <si>
    <t>REF-00382</t>
  </si>
  <si>
    <t>REF-00383</t>
  </si>
  <si>
    <t>REF-00384</t>
  </si>
  <si>
    <t>REF-00385</t>
  </si>
  <si>
    <t>REF-00386</t>
  </si>
  <si>
    <t>REF-00387</t>
  </si>
  <si>
    <t>REF-00388</t>
  </si>
  <si>
    <t>REF-00389</t>
  </si>
  <si>
    <t>REF-00390</t>
  </si>
  <si>
    <t>REF-00391</t>
  </si>
  <si>
    <t>REF-00392</t>
  </si>
  <si>
    <t>REF-00393</t>
  </si>
  <si>
    <t>REF-00394</t>
  </si>
  <si>
    <t>REF-00395</t>
  </si>
  <si>
    <t>REF-00396</t>
  </si>
  <si>
    <t>REF-00397</t>
  </si>
  <si>
    <t>REF-00398</t>
  </si>
  <si>
    <t>REF-00399</t>
  </si>
  <si>
    <t>REF-00400</t>
  </si>
  <si>
    <t>Location</t>
  </si>
  <si>
    <t>PNR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</si>
</sst>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0.0%"/>
    <numFmt numFmtId="167" formatCode="#,##0&quot; jours&quot;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ptos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1" xfId="0" applyFont="1" applyBorder="1" applyProtection="1">
      <protection locked="0"/>
    </xf>
    <xf numFmtId="0" fontId="5" fillId="0" borderId="1" xfId="1" applyNumberFormat="1" applyFont="1" applyFill="1" applyBorder="1" applyProtection="1">
      <protection locked="0"/>
    </xf>
    <xf numFmtId="0" fontId="6" fillId="0" borderId="1" xfId="1" applyNumberFormat="1" applyFont="1" applyFill="1" applyBorder="1" applyProtection="1">
      <protection locked="0"/>
    </xf>
    <xf numFmtId="0" fontId="6" fillId="0" borderId="1" xfId="1" applyNumberFormat="1" applyFont="1" applyFill="1" applyBorder="1" applyAlignment="1" applyProtection="1">
      <alignment horizontal="left" vertical="center" wrapText="1"/>
      <protection locked="0"/>
    </xf>
    <xf numFmtId="9" fontId="5" fillId="9" borderId="10" xfId="2" applyFont="1" applyFill="1" applyBorder="1" applyAlignment="1" applyProtection="1">
      <alignment horizontal="center" vertical="center"/>
      <protection locked="0"/>
    </xf>
    <xf numFmtId="9" fontId="5" fillId="9" borderId="11" xfId="2" applyFont="1" applyFill="1" applyBorder="1" applyAlignment="1" applyProtection="1">
      <alignment horizontal="center" vertical="center"/>
      <protection locked="0"/>
    </xf>
    <xf numFmtId="9" fontId="5" fillId="9" borderId="12" xfId="2" applyFont="1" applyFill="1" applyBorder="1" applyAlignment="1" applyProtection="1">
      <alignment horizontal="center" vertical="center"/>
      <protection locked="0"/>
    </xf>
    <xf numFmtId="9" fontId="5" fillId="9" borderId="6" xfId="2" applyFont="1" applyFill="1" applyBorder="1" applyAlignment="1" applyProtection="1">
      <alignment horizontal="center" vertical="center"/>
      <protection locked="0"/>
    </xf>
    <xf numFmtId="9" fontId="5" fillId="9" borderId="7" xfId="2" applyFont="1" applyFill="1" applyBorder="1" applyAlignment="1" applyProtection="1">
      <alignment horizontal="center" vertical="center"/>
      <protection locked="0"/>
    </xf>
    <xf numFmtId="9" fontId="5" fillId="9" borderId="8" xfId="2" applyFont="1" applyFill="1" applyBorder="1" applyAlignment="1" applyProtection="1">
      <alignment horizontal="center" vertical="center"/>
      <protection locked="0"/>
    </xf>
    <xf numFmtId="0" fontId="5" fillId="0" borderId="0" xfId="0" applyFont="1"/>
    <xf numFmtId="0" fontId="5" fillId="0" borderId="24" xfId="0" applyFont="1" applyBorder="1" applyAlignment="1">
      <alignment horizontal="center"/>
    </xf>
    <xf numFmtId="0" fontId="5" fillId="0" borderId="25" xfId="0" applyFont="1" applyBorder="1"/>
    <xf numFmtId="0" fontId="5" fillId="0" borderId="26" xfId="0" applyFont="1" applyBorder="1"/>
    <xf numFmtId="0" fontId="5" fillId="0" borderId="19" xfId="0" applyFont="1" applyBorder="1" applyAlignment="1">
      <alignment horizontal="center"/>
    </xf>
    <xf numFmtId="0" fontId="5" fillId="0" borderId="13" xfId="0" applyFont="1" applyBorder="1"/>
    <xf numFmtId="0" fontId="5" fillId="0" borderId="20" xfId="0" applyFont="1" applyBorder="1"/>
    <xf numFmtId="0" fontId="5" fillId="0" borderId="21" xfId="0" applyFont="1" applyBorder="1" applyAlignment="1">
      <alignment horizontal="center"/>
    </xf>
    <xf numFmtId="0" fontId="5" fillId="0" borderId="22" xfId="0" applyFont="1" applyBorder="1"/>
    <xf numFmtId="0" fontId="5" fillId="0" borderId="23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9" borderId="1" xfId="1" applyNumberFormat="1" applyFont="1" applyFill="1" applyBorder="1" applyAlignment="1" applyProtection="1">
      <alignment horizontal="center"/>
      <protection locked="0"/>
    </xf>
    <xf numFmtId="9" fontId="1" fillId="9" borderId="10" xfId="2" applyFont="1" applyFill="1" applyBorder="1" applyAlignment="1" applyProtection="1">
      <alignment horizontal="center" vertical="center"/>
      <protection locked="0"/>
    </xf>
    <xf numFmtId="9" fontId="1" fillId="9" borderId="11" xfId="2" applyFont="1" applyFill="1" applyBorder="1" applyAlignment="1" applyProtection="1">
      <alignment horizontal="center" vertical="center"/>
      <protection locked="0"/>
    </xf>
    <xf numFmtId="9" fontId="1" fillId="9" borderId="12" xfId="2" applyFont="1" applyFill="1" applyBorder="1" applyAlignment="1" applyProtection="1">
      <alignment horizontal="center" vertical="center"/>
      <protection locked="0"/>
    </xf>
    <xf numFmtId="9" fontId="1" fillId="9" borderId="6" xfId="2" applyFont="1" applyFill="1" applyBorder="1" applyAlignment="1" applyProtection="1">
      <alignment horizontal="center" vertical="center"/>
      <protection locked="0"/>
    </xf>
    <xf numFmtId="9" fontId="1" fillId="9" borderId="7" xfId="2" applyFont="1" applyFill="1" applyBorder="1" applyAlignment="1" applyProtection="1">
      <alignment horizontal="center" vertical="center"/>
      <protection locked="0"/>
    </xf>
    <xf numFmtId="9" fontId="1" fillId="9" borderId="8" xfId="2" applyFont="1" applyFill="1" applyBorder="1" applyAlignment="1" applyProtection="1">
      <alignment horizontal="center" vertical="center"/>
      <protection locked="0"/>
    </xf>
    <xf numFmtId="0" fontId="22" fillId="0" borderId="1" xfId="0" applyFont="1" applyBorder="1" applyAlignment="1">
      <alignment horizontal="center" vertical="center"/>
    </xf>
    <xf numFmtId="164" fontId="22" fillId="0" borderId="1" xfId="1" applyFont="1" applyBorder="1" applyAlignment="1">
      <alignment horizontal="center" vertical="center" wrapText="1"/>
    </xf>
    <xf numFmtId="164" fontId="15" fillId="0" borderId="6" xfId="1" applyFont="1" applyBorder="1" applyAlignment="1">
      <alignment horizontal="center" vertical="center" wrapText="1"/>
    </xf>
    <xf numFmtId="164" fontId="15" fillId="0" borderId="8" xfId="1" applyFont="1" applyBorder="1" applyAlignment="1">
      <alignment horizontal="center" vertical="center" wrapText="1"/>
    </xf>
    <xf numFmtId="0" fontId="15" fillId="0" borderId="0" xfId="0" applyFont="1"/>
    <xf numFmtId="166" fontId="15" fillId="10" borderId="1" xfId="2" applyNumberFormat="1" applyFont="1" applyFill="1" applyBorder="1" applyAlignment="1">
      <alignment horizontal="center" vertical="center" wrapText="1"/>
    </xf>
    <xf numFmtId="9" fontId="20" fillId="10" borderId="27" xfId="0" applyNumberFormat="1" applyFont="1" applyFill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21" fillId="0" borderId="0" xfId="0" applyFont="1" applyAlignment="1" applyProtection="1">
      <alignment horizontal="left"/>
      <protection locked="0"/>
    </xf>
    <xf numFmtId="0" fontId="21" fillId="0" borderId="0" xfId="1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21" fillId="0" borderId="0" xfId="1" applyNumberFormat="1" applyFont="1" applyFill="1" applyBorder="1" applyAlignment="1" applyProtection="1">
      <alignment horizontal="left" vertical="center" wrapText="1"/>
      <protection locked="0"/>
    </xf>
    <xf numFmtId="0" fontId="21" fillId="0" borderId="0" xfId="1" applyNumberFormat="1" applyFont="1" applyFill="1" applyBorder="1" applyAlignment="1">
      <alignment horizontal="center" vertical="center"/>
    </xf>
    <xf numFmtId="0" fontId="21" fillId="0" borderId="0" xfId="0" applyFont="1" applyProtection="1">
      <protection locked="0"/>
    </xf>
    <xf numFmtId="0" fontId="0" fillId="0" borderId="0" xfId="0" applyAlignment="1">
      <alignment vertical="center"/>
    </xf>
    <xf numFmtId="0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 applyProtection="1">
      <alignment horizontal="center"/>
      <protection locked="0"/>
    </xf>
    <xf numFmtId="0" fontId="1" fillId="0" borderId="0" xfId="1" applyNumberFormat="1" applyFont="1" applyFill="1" applyBorder="1" applyProtection="1">
      <protection locked="0"/>
    </xf>
    <xf numFmtId="165" fontId="1" fillId="0" borderId="0" xfId="1" applyNumberFormat="1" applyFont="1" applyFill="1" applyBorder="1" applyAlignment="1" applyProtection="1">
      <alignment horizontal="center" vertical="center"/>
      <protection locked="0"/>
    </xf>
    <xf numFmtId="0" fontId="0" fillId="5" borderId="0" xfId="0" applyFill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 applyProtection="1">
      <alignment horizontal="center"/>
      <protection locked="0"/>
    </xf>
    <xf numFmtId="0" fontId="1" fillId="2" borderId="0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165" fontId="1" fillId="2" borderId="0" xfId="1" applyNumberFormat="1" applyFont="1" applyFill="1" applyBorder="1" applyAlignment="1" applyProtection="1">
      <alignment horizontal="center"/>
      <protection locked="0"/>
    </xf>
    <xf numFmtId="0" fontId="21" fillId="2" borderId="0" xfId="0" applyFont="1" applyFill="1" applyProtection="1">
      <protection locked="0"/>
    </xf>
    <xf numFmtId="0" fontId="6" fillId="11" borderId="1" xfId="0" applyFont="1" applyFill="1" applyBorder="1" applyAlignment="1">
      <alignment horizontal="left"/>
    </xf>
    <xf numFmtId="0" fontId="5" fillId="0" borderId="1" xfId="0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14" fontId="5" fillId="9" borderId="15" xfId="1" applyNumberFormat="1" applyFont="1" applyFill="1" applyBorder="1" applyAlignment="1" applyProtection="1">
      <alignment horizontal="center" vertical="center"/>
      <protection locked="0"/>
    </xf>
    <xf numFmtId="165" fontId="5" fillId="0" borderId="3" xfId="1" applyNumberFormat="1" applyFont="1" applyFill="1" applyBorder="1" applyAlignment="1" applyProtection="1">
      <alignment horizontal="center" vertical="center"/>
      <protection locked="0"/>
    </xf>
    <xf numFmtId="165" fontId="5" fillId="0" borderId="1" xfId="1" applyNumberFormat="1" applyFont="1" applyFill="1" applyBorder="1" applyAlignment="1" applyProtection="1">
      <alignment horizontal="center" vertical="center"/>
      <protection locked="0"/>
    </xf>
    <xf numFmtId="165" fontId="5" fillId="4" borderId="1" xfId="1" applyNumberFormat="1" applyFont="1" applyFill="1" applyBorder="1" applyAlignment="1" applyProtection="1">
      <alignment horizontal="center" vertical="center"/>
      <protection locked="0"/>
    </xf>
    <xf numFmtId="0" fontId="0" fillId="4" borderId="0" xfId="0" applyFill="1" applyProtection="1">
      <protection locked="0"/>
    </xf>
    <xf numFmtId="14" fontId="5" fillId="9" borderId="1" xfId="0" applyNumberFormat="1" applyFont="1" applyFill="1" applyBorder="1" applyAlignment="1" applyProtection="1">
      <alignment horizontal="center"/>
      <protection locked="0"/>
    </xf>
    <xf numFmtId="0" fontId="7" fillId="6" borderId="9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165" fontId="5" fillId="0" borderId="0" xfId="1" applyNumberFormat="1" applyFont="1" applyFill="1" applyBorder="1" applyAlignment="1" applyProtection="1">
      <alignment horizontal="center" vertical="center" wrapText="1"/>
    </xf>
    <xf numFmtId="164" fontId="8" fillId="0" borderId="1" xfId="1" applyFont="1" applyFill="1" applyBorder="1" applyAlignment="1" applyProtection="1">
      <alignment horizontal="center" vertical="center" wrapText="1"/>
    </xf>
    <xf numFmtId="164" fontId="1" fillId="0" borderId="6" xfId="1" applyFont="1" applyFill="1" applyBorder="1" applyAlignment="1" applyProtection="1">
      <alignment horizontal="center" vertical="center" wrapText="1"/>
    </xf>
    <xf numFmtId="164" fontId="1" fillId="0" borderId="8" xfId="1" applyFont="1" applyFill="1" applyBorder="1" applyAlignment="1" applyProtection="1">
      <alignment horizontal="center" vertical="center" wrapText="1"/>
    </xf>
    <xf numFmtId="165" fontId="5" fillId="0" borderId="0" xfId="1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6" fontId="1" fillId="0" borderId="6" xfId="2" applyNumberFormat="1" applyFont="1" applyFill="1" applyBorder="1" applyAlignment="1" applyProtection="1">
      <alignment horizontal="center" vertical="center" wrapText="1"/>
    </xf>
    <xf numFmtId="166" fontId="1" fillId="0" borderId="8" xfId="2" applyNumberFormat="1" applyFont="1" applyFill="1" applyBorder="1" applyAlignment="1" applyProtection="1">
      <alignment horizontal="center" vertical="center" wrapText="1"/>
    </xf>
    <xf numFmtId="166" fontId="2" fillId="10" borderId="1" xfId="2" applyNumberFormat="1" applyFont="1" applyFill="1" applyBorder="1" applyAlignment="1" applyProtection="1">
      <alignment horizontal="center" vertical="center" wrapText="1"/>
    </xf>
    <xf numFmtId="166" fontId="2" fillId="0" borderId="1" xfId="2" applyNumberFormat="1" applyFont="1" applyFill="1" applyBorder="1" applyAlignment="1" applyProtection="1">
      <alignment horizontal="center" vertical="center" wrapText="1"/>
    </xf>
    <xf numFmtId="9" fontId="11" fillId="10" borderId="1" xfId="2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66" fontId="3" fillId="0" borderId="1" xfId="0" applyNumberFormat="1" applyFont="1" applyBorder="1" applyAlignment="1">
      <alignment horizontal="center" vertical="center"/>
    </xf>
    <xf numFmtId="164" fontId="8" fillId="0" borderId="0" xfId="1" applyFont="1" applyFill="1" applyBorder="1" applyAlignment="1" applyProtection="1">
      <alignment horizontal="center" vertical="center" wrapText="1"/>
    </xf>
    <xf numFmtId="164" fontId="1" fillId="0" borderId="0" xfId="1" applyFont="1" applyFill="1" applyBorder="1" applyAlignment="1" applyProtection="1">
      <alignment horizontal="center" vertical="center" wrapText="1"/>
    </xf>
    <xf numFmtId="164" fontId="5" fillId="0" borderId="0" xfId="1" applyFont="1" applyFill="1" applyAlignment="1" applyProtection="1">
      <alignment horizontal="left" vertical="center"/>
    </xf>
    <xf numFmtId="165" fontId="2" fillId="0" borderId="0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left" vertical="center"/>
    </xf>
    <xf numFmtId="164" fontId="2" fillId="0" borderId="0" xfId="1" applyFont="1" applyFill="1" applyAlignment="1" applyProtection="1">
      <alignment horizontal="left" vertical="center"/>
    </xf>
    <xf numFmtId="0" fontId="2" fillId="4" borderId="0" xfId="0" applyFont="1" applyFill="1" applyAlignment="1">
      <alignment horizontal="left" vertical="center"/>
    </xf>
    <xf numFmtId="0" fontId="0" fillId="4" borderId="0" xfId="0" applyFill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4" fontId="2" fillId="0" borderId="0" xfId="1" applyFont="1" applyFill="1" applyBorder="1" applyAlignment="1" applyProtection="1">
      <alignment horizontal="left" vertical="center"/>
    </xf>
    <xf numFmtId="164" fontId="4" fillId="0" borderId="0" xfId="1" applyFont="1" applyFill="1" applyAlignment="1" applyProtection="1">
      <alignment horizontal="left" vertical="center"/>
    </xf>
    <xf numFmtId="165" fontId="2" fillId="0" borderId="0" xfId="1" applyNumberFormat="1" applyFont="1" applyFill="1" applyAlignment="1" applyProtection="1">
      <alignment vertical="center"/>
    </xf>
    <xf numFmtId="165" fontId="2" fillId="0" borderId="0" xfId="1" applyNumberFormat="1" applyFont="1" applyFill="1" applyAlignment="1" applyProtection="1"/>
    <xf numFmtId="0" fontId="5" fillId="0" borderId="0" xfId="0" applyFont="1" applyAlignment="1">
      <alignment vertical="center"/>
    </xf>
    <xf numFmtId="0" fontId="3" fillId="0" borderId="0" xfId="1" applyNumberFormat="1" applyFont="1" applyFill="1" applyBorder="1" applyAlignment="1" applyProtection="1">
      <alignment horizontal="center" vertical="center"/>
    </xf>
    <xf numFmtId="164" fontId="2" fillId="0" borderId="0" xfId="1" applyFont="1" applyFill="1" applyAlignment="1" applyProtection="1">
      <alignment horizontal="center" vertical="center"/>
    </xf>
    <xf numFmtId="165" fontId="5" fillId="10" borderId="10" xfId="1" applyNumberFormat="1" applyFont="1" applyFill="1" applyBorder="1" applyAlignment="1" applyProtection="1">
      <alignment horizontal="center" vertical="center"/>
    </xf>
    <xf numFmtId="165" fontId="5" fillId="10" borderId="11" xfId="1" applyNumberFormat="1" applyFont="1" applyFill="1" applyBorder="1" applyAlignment="1" applyProtection="1">
      <alignment horizontal="center" vertical="center"/>
    </xf>
    <xf numFmtId="165" fontId="5" fillId="10" borderId="12" xfId="1" applyNumberFormat="1" applyFont="1" applyFill="1" applyBorder="1" applyAlignment="1" applyProtection="1">
      <alignment horizontal="center" vertical="center"/>
    </xf>
    <xf numFmtId="165" fontId="7" fillId="10" borderId="3" xfId="1" applyNumberFormat="1" applyFont="1" applyFill="1" applyBorder="1" applyAlignment="1" applyProtection="1">
      <alignment horizontal="center" vertical="center"/>
    </xf>
    <xf numFmtId="165" fontId="1" fillId="7" borderId="6" xfId="1" applyNumberFormat="1" applyFont="1" applyFill="1" applyBorder="1" applyAlignment="1" applyProtection="1">
      <alignment horizontal="center" vertical="center"/>
    </xf>
    <xf numFmtId="165" fontId="1" fillId="7" borderId="16" xfId="1" applyNumberFormat="1" applyFont="1" applyFill="1" applyBorder="1" applyAlignment="1" applyProtection="1">
      <alignment horizontal="center" vertical="center"/>
    </xf>
    <xf numFmtId="165" fontId="1" fillId="7" borderId="4" xfId="1" applyNumberFormat="1" applyFont="1" applyFill="1" applyBorder="1" applyAlignment="1" applyProtection="1">
      <alignment horizontal="center" vertical="center"/>
    </xf>
    <xf numFmtId="165" fontId="8" fillId="7" borderId="1" xfId="1" applyNumberFormat="1" applyFont="1" applyFill="1" applyBorder="1" applyAlignment="1" applyProtection="1">
      <alignment horizontal="center" vertical="center"/>
    </xf>
    <xf numFmtId="165" fontId="8" fillId="8" borderId="6" xfId="1" applyNumberFormat="1" applyFont="1" applyFill="1" applyBorder="1" applyAlignment="1" applyProtection="1">
      <alignment horizontal="center" vertical="center"/>
    </xf>
    <xf numFmtId="165" fontId="8" fillId="8" borderId="1" xfId="1" applyNumberFormat="1" applyFont="1" applyFill="1" applyBorder="1" applyAlignment="1" applyProtection="1">
      <alignment horizontal="center" vertical="center"/>
    </xf>
    <xf numFmtId="9" fontId="2" fillId="0" borderId="0" xfId="2" applyFont="1" applyFill="1" applyAlignment="1" applyProtection="1">
      <alignment horizontal="center" vertical="center"/>
    </xf>
    <xf numFmtId="0" fontId="9" fillId="0" borderId="17" xfId="0" applyFont="1" applyBorder="1" applyAlignment="1">
      <alignment horizontal="center" vertical="center"/>
    </xf>
    <xf numFmtId="164" fontId="3" fillId="0" borderId="0" xfId="1" applyFont="1" applyFill="1" applyAlignment="1" applyProtection="1">
      <alignment horizontal="center" vertical="center"/>
    </xf>
    <xf numFmtId="0" fontId="9" fillId="10" borderId="17" xfId="0" applyFont="1" applyFill="1" applyBorder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165" fontId="2" fillId="0" borderId="0" xfId="1" applyNumberFormat="1" applyFont="1" applyFill="1" applyAlignment="1" applyProtection="1">
      <alignment horizontal="center"/>
    </xf>
    <xf numFmtId="166" fontId="16" fillId="10" borderId="17" xfId="2" applyNumberFormat="1" applyFont="1" applyFill="1" applyBorder="1" applyAlignment="1" applyProtection="1">
      <alignment horizontal="center" vertical="center"/>
    </xf>
    <xf numFmtId="166" fontId="11" fillId="10" borderId="0" xfId="2" applyNumberFormat="1" applyFont="1" applyFill="1" applyAlignment="1" applyProtection="1">
      <alignment horizontal="center" vertical="center"/>
    </xf>
    <xf numFmtId="164" fontId="0" fillId="0" borderId="0" xfId="0" applyNumberFormat="1"/>
    <xf numFmtId="166" fontId="1" fillId="10" borderId="17" xfId="2" applyNumberFormat="1" applyFont="1" applyFill="1" applyBorder="1" applyAlignment="1" applyProtection="1">
      <alignment horizontal="center" vertical="center"/>
    </xf>
    <xf numFmtId="166" fontId="2" fillId="10" borderId="0" xfId="2" applyNumberFormat="1" applyFont="1" applyFill="1" applyAlignment="1" applyProtection="1">
      <alignment horizontal="center" vertical="center"/>
    </xf>
    <xf numFmtId="0" fontId="17" fillId="10" borderId="1" xfId="1" applyNumberFormat="1" applyFont="1" applyFill="1" applyBorder="1" applyAlignment="1" applyProtection="1">
      <alignment horizontal="center" vertical="center"/>
    </xf>
    <xf numFmtId="0" fontId="17" fillId="10" borderId="2" xfId="1" applyNumberFormat="1" applyFont="1" applyFill="1" applyBorder="1" applyAlignment="1" applyProtection="1">
      <alignment horizontal="center" vertical="center"/>
    </xf>
    <xf numFmtId="1" fontId="17" fillId="0" borderId="5" xfId="1" applyNumberFormat="1" applyFont="1" applyFill="1" applyBorder="1" applyAlignment="1" applyProtection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</xf>
    <xf numFmtId="166" fontId="1" fillId="8" borderId="17" xfId="2" applyNumberFormat="1" applyFont="1" applyFill="1" applyBorder="1" applyAlignment="1" applyProtection="1">
      <alignment horizontal="center"/>
    </xf>
    <xf numFmtId="166" fontId="14" fillId="8" borderId="0" xfId="2" applyNumberFormat="1" applyFont="1" applyFill="1" applyAlignment="1" applyProtection="1">
      <alignment horizontal="center" vertical="center"/>
    </xf>
    <xf numFmtId="167" fontId="5" fillId="10" borderId="15" xfId="1" applyNumberFormat="1" applyFont="1" applyFill="1" applyBorder="1" applyAlignment="1" applyProtection="1">
      <alignment horizontal="center" vertical="center"/>
    </xf>
    <xf numFmtId="165" fontId="1" fillId="7" borderId="15" xfId="1" applyNumberFormat="1" applyFont="1" applyFill="1" applyBorder="1" applyAlignment="1" applyProtection="1">
      <alignment horizontal="center" vertical="center"/>
    </xf>
    <xf numFmtId="167" fontId="1" fillId="0" borderId="15" xfId="1" applyNumberFormat="1" applyFont="1" applyFill="1" applyBorder="1" applyAlignment="1" applyProtection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0" fontId="0" fillId="7" borderId="1" xfId="0" applyFill="1" applyBorder="1" applyAlignment="1">
      <alignment horizontal="left"/>
    </xf>
    <xf numFmtId="0" fontId="8" fillId="8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65" fontId="8" fillId="10" borderId="0" xfId="1" applyNumberFormat="1" applyFont="1" applyFill="1" applyAlignment="1" applyProtection="1">
      <alignment horizontal="center" vertical="center"/>
    </xf>
    <xf numFmtId="165" fontId="8" fillId="10" borderId="18" xfId="1" applyNumberFormat="1" applyFont="1" applyFill="1" applyBorder="1" applyAlignment="1" applyProtection="1">
      <alignment horizontal="center" vertical="center"/>
    </xf>
    <xf numFmtId="165" fontId="4" fillId="10" borderId="0" xfId="1" applyNumberFormat="1" applyFont="1" applyFill="1" applyAlignment="1" applyProtection="1">
      <alignment horizontal="center" vertical="center"/>
    </xf>
    <xf numFmtId="165" fontId="3" fillId="10" borderId="0" xfId="1" applyNumberFormat="1" applyFont="1" applyFill="1" applyAlignment="1" applyProtection="1">
      <alignment horizontal="center" vertical="center"/>
    </xf>
    <xf numFmtId="165" fontId="18" fillId="10" borderId="1" xfId="1" applyNumberFormat="1" applyFont="1" applyFill="1" applyBorder="1" applyAlignment="1" applyProtection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165" fontId="1" fillId="7" borderId="3" xfId="1" applyNumberFormat="1" applyFont="1" applyFill="1" applyBorder="1" applyAlignment="1" applyProtection="1">
      <alignment horizontal="center" vertical="center"/>
    </xf>
    <xf numFmtId="9" fontId="1" fillId="7" borderId="6" xfId="2" applyFont="1" applyFill="1" applyBorder="1" applyAlignment="1" applyProtection="1">
      <alignment horizontal="center" vertical="center"/>
    </xf>
    <xf numFmtId="9" fontId="1" fillId="7" borderId="7" xfId="2" applyFont="1" applyFill="1" applyBorder="1" applyAlignment="1" applyProtection="1">
      <alignment horizontal="center" vertical="center"/>
    </xf>
    <xf numFmtId="9" fontId="1" fillId="7" borderId="8" xfId="2" applyFont="1" applyFill="1" applyBorder="1" applyAlignment="1" applyProtection="1">
      <alignment horizontal="center" vertical="center"/>
    </xf>
    <xf numFmtId="165" fontId="1" fillId="7" borderId="1" xfId="1" applyNumberFormat="1" applyFont="1" applyFill="1" applyBorder="1" applyAlignment="1" applyProtection="1">
      <alignment horizontal="center" vertical="center"/>
    </xf>
    <xf numFmtId="3" fontId="8" fillId="8" borderId="1" xfId="0" applyNumberFormat="1" applyFont="1" applyFill="1" applyBorder="1" applyAlignment="1">
      <alignment horizontal="center" vertical="center"/>
    </xf>
    <xf numFmtId="165" fontId="8" fillId="8" borderId="3" xfId="1" applyNumberFormat="1" applyFont="1" applyFill="1" applyBorder="1" applyAlignment="1" applyProtection="1">
      <alignment horizontal="center" vertical="center"/>
    </xf>
    <xf numFmtId="3" fontId="8" fillId="8" borderId="15" xfId="1" applyNumberFormat="1" applyFont="1" applyFill="1" applyBorder="1" applyAlignment="1" applyProtection="1">
      <alignment horizontal="center" vertical="center"/>
    </xf>
    <xf numFmtId="166" fontId="8" fillId="8" borderId="6" xfId="2" applyNumberFormat="1" applyFont="1" applyFill="1" applyBorder="1" applyAlignment="1" applyProtection="1">
      <alignment horizontal="center" vertical="center"/>
    </xf>
    <xf numFmtId="166" fontId="8" fillId="8" borderId="7" xfId="2" applyNumberFormat="1" applyFont="1" applyFill="1" applyBorder="1" applyAlignment="1" applyProtection="1">
      <alignment horizontal="center" vertical="center"/>
    </xf>
    <xf numFmtId="166" fontId="8" fillId="8" borderId="8" xfId="2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9" fontId="1" fillId="0" borderId="0" xfId="2" applyFont="1" applyFill="1" applyAlignment="1" applyProtection="1">
      <alignment horizontal="center" vertical="center"/>
    </xf>
    <xf numFmtId="9" fontId="2" fillId="0" borderId="17" xfId="0" applyNumberFormat="1" applyFont="1" applyBorder="1" applyAlignment="1">
      <alignment horizontal="center" vertical="center"/>
    </xf>
    <xf numFmtId="0" fontId="9" fillId="10" borderId="5" xfId="0" applyFont="1" applyFill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9" fontId="1" fillId="0" borderId="18" xfId="2" applyFont="1" applyFill="1" applyBorder="1" applyAlignment="1" applyProtection="1">
      <alignment horizontal="center" vertical="center"/>
    </xf>
    <xf numFmtId="164" fontId="2" fillId="0" borderId="17" xfId="1" applyFont="1" applyFill="1" applyBorder="1" applyAlignment="1" applyProtection="1">
      <alignment horizontal="left" vertical="center"/>
    </xf>
    <xf numFmtId="166" fontId="16" fillId="10" borderId="5" xfId="2" applyNumberFormat="1" applyFont="1" applyFill="1" applyBorder="1" applyAlignment="1" applyProtection="1">
      <alignment horizontal="center" vertical="center"/>
    </xf>
    <xf numFmtId="166" fontId="1" fillId="10" borderId="5" xfId="2" applyNumberFormat="1" applyFont="1" applyFill="1" applyBorder="1" applyAlignment="1" applyProtection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" xfId="1" applyNumberFormat="1" applyFont="1" applyFill="1" applyBorder="1" applyAlignment="1" applyProtection="1">
      <alignment horizontal="center" vertical="center"/>
    </xf>
    <xf numFmtId="0" fontId="18" fillId="0" borderId="1" xfId="0" applyFont="1" applyBorder="1" applyAlignment="1">
      <alignment horizontal="left" vertical="center"/>
    </xf>
    <xf numFmtId="9" fontId="18" fillId="0" borderId="1" xfId="0" applyNumberFormat="1" applyFont="1" applyBorder="1" applyAlignment="1">
      <alignment horizontal="center" vertical="center"/>
    </xf>
    <xf numFmtId="0" fontId="0" fillId="8" borderId="0" xfId="0" applyFill="1"/>
    <xf numFmtId="164" fontId="19" fillId="8" borderId="17" xfId="1" applyFont="1" applyFill="1" applyBorder="1" applyAlignment="1" applyProtection="1">
      <alignment horizontal="right" vertical="center"/>
    </xf>
    <xf numFmtId="166" fontId="1" fillId="8" borderId="5" xfId="2" applyNumberFormat="1" applyFont="1" applyFill="1" applyBorder="1" applyAlignment="1" applyProtection="1">
      <alignment horizontal="center"/>
    </xf>
    <xf numFmtId="0" fontId="17" fillId="0" borderId="0" xfId="0" applyFont="1" applyAlignment="1">
      <alignment horizontal="left" vertical="center"/>
    </xf>
    <xf numFmtId="0" fontId="5" fillId="10" borderId="3" xfId="0" applyFont="1" applyFill="1" applyBorder="1" applyAlignment="1">
      <alignment horizontal="center" vertical="center"/>
    </xf>
    <xf numFmtId="0" fontId="23" fillId="3" borderId="0" xfId="0" applyFont="1" applyFill="1"/>
    <xf numFmtId="165" fontId="5" fillId="10" borderId="3" xfId="1" applyNumberFormat="1" applyFont="1" applyFill="1" applyBorder="1" applyAlignment="1" applyProtection="1">
      <alignment horizontal="center" vertical="center"/>
    </xf>
    <xf numFmtId="0" fontId="1" fillId="11" borderId="0" xfId="1" applyNumberFormat="1" applyFont="1" applyFill="1" applyBorder="1" applyAlignment="1">
      <alignment horizontal="center" vertical="center"/>
    </xf>
    <xf numFmtId="166" fontId="0" fillId="11" borderId="27" xfId="0" applyNumberFormat="1" applyFill="1" applyBorder="1" applyAlignment="1">
      <alignment horizontal="center"/>
    </xf>
    <xf numFmtId="0" fontId="20" fillId="0" borderId="0" xfId="0" applyFont="1"/>
    <xf numFmtId="0" fontId="1" fillId="11" borderId="0" xfId="1" applyNumberFormat="1" applyFont="1" applyFill="1" applyBorder="1" applyProtection="1"/>
    <xf numFmtId="167" fontId="24" fillId="0" borderId="15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12"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7CE"/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42'!$AI$2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42'!$AI$3:$AI$6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0.42000000000000004</c:v>
                </c:pt>
                <c:pt idx="2">
                  <c:v>0.41629425919559987</c:v>
                </c:pt>
                <c:pt idx="3">
                  <c:v>0.32521225544481358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0-44B6-9123-B6705042F85A}"/>
            </c:ext>
          </c:extLst>
        </c:ser>
        <c:ser>
          <c:idx val="1"/>
          <c:order val="1"/>
          <c:tx>
            <c:strRef>
              <c:f>'WEEK 42'!$AJ$2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42'!$AJ$3:$AJ$6</c:f>
              <c:numCache>
                <c:formatCode>0.0%</c:formatCode>
                <c:ptCount val="4"/>
                <c:pt idx="0">
                  <c:v>0.19</c:v>
                </c:pt>
                <c:pt idx="1">
                  <c:v>0.15</c:v>
                </c:pt>
                <c:pt idx="2">
                  <c:v>0.15520797524922653</c:v>
                </c:pt>
                <c:pt idx="3">
                  <c:v>6.2200073827980804E-2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0-44B6-9123-B6705042F85A}"/>
            </c:ext>
          </c:extLst>
        </c:ser>
        <c:ser>
          <c:idx val="2"/>
          <c:order val="2"/>
          <c:tx>
            <c:strRef>
              <c:f>'WEEK 42'!$AK$2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42'!$AK$3:$AK$6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0.11816775524235132</c:v>
                </c:pt>
                <c:pt idx="3">
                  <c:v>0.20985603543743078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30-44B6-9123-B6705042F85A}"/>
            </c:ext>
          </c:extLst>
        </c:ser>
        <c:ser>
          <c:idx val="3"/>
          <c:order val="3"/>
          <c:tx>
            <c:strRef>
              <c:f>'WEEK 42'!$AL$2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42'!$AL$3:$AL$6</c:f>
              <c:numCache>
                <c:formatCode>0.0%</c:formatCode>
                <c:ptCount val="4"/>
                <c:pt idx="0">
                  <c:v>0.15</c:v>
                </c:pt>
                <c:pt idx="1">
                  <c:v>0.11</c:v>
                </c:pt>
                <c:pt idx="2">
                  <c:v>0.11112066002062565</c:v>
                </c:pt>
                <c:pt idx="3">
                  <c:v>0.19472129937246216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30-44B6-9123-B6705042F85A}"/>
            </c:ext>
          </c:extLst>
        </c:ser>
        <c:ser>
          <c:idx val="4"/>
          <c:order val="4"/>
          <c:tx>
            <c:strRef>
              <c:f>'WEEK 42'!$AM$2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42'!$AM$3:$AM$6</c:f>
              <c:numCache>
                <c:formatCode>0.0%</c:formatCode>
                <c:ptCount val="4"/>
                <c:pt idx="0">
                  <c:v>0.19</c:v>
                </c:pt>
                <c:pt idx="1">
                  <c:v>0.2</c:v>
                </c:pt>
                <c:pt idx="2">
                  <c:v>0.19920935029219664</c:v>
                </c:pt>
                <c:pt idx="3">
                  <c:v>0.20801033591731266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30-44B6-9123-B6705042F85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GMPN</c:v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0.45357766143106459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0.41887648290300067</c:v>
                </c:pt>
                <c:pt idx="4">
                  <c:v>0.35529100529100527</c:v>
                </c:pt>
                <c:pt idx="5">
                  <c:v>0.26</c:v>
                </c:pt>
                <c:pt idx="6">
                  <c:v>0.24000000000000002</c:v>
                </c:pt>
                <c:pt idx="7">
                  <c:v>0.28000000000000003</c:v>
                </c:pt>
                <c:pt idx="8">
                  <c:v>0.27</c:v>
                </c:pt>
                <c:pt idx="9">
                  <c:v>0.26</c:v>
                </c:pt>
                <c:pt idx="10">
                  <c:v>0.33999999999999997</c:v>
                </c:pt>
                <c:pt idx="11">
                  <c:v>0.33999999999999997</c:v>
                </c:pt>
                <c:pt idx="12">
                  <c:v>0.33489999999999998</c:v>
                </c:pt>
                <c:pt idx="13">
                  <c:v>0.32550000000000001</c:v>
                </c:pt>
                <c:pt idx="14">
                  <c:v>0.36890000000000001</c:v>
                </c:pt>
                <c:pt idx="15">
                  <c:v>0.378</c:v>
                </c:pt>
                <c:pt idx="16">
                  <c:v>0.30120000000000002</c:v>
                </c:pt>
                <c:pt idx="17">
                  <c:v>0.30230000000000001</c:v>
                </c:pt>
                <c:pt idx="18">
                  <c:v>0.32390000000000002</c:v>
                </c:pt>
                <c:pt idx="19">
                  <c:v>0.2646</c:v>
                </c:pt>
                <c:pt idx="20">
                  <c:v>0.26700000000000002</c:v>
                </c:pt>
                <c:pt idx="21">
                  <c:v>0.28339999999999999</c:v>
                </c:pt>
                <c:pt idx="22">
                  <c:v>0.26850000000000002</c:v>
                </c:pt>
                <c:pt idx="23">
                  <c:v>0.30099999999999999</c:v>
                </c:pt>
                <c:pt idx="24">
                  <c:v>0.29209999999999997</c:v>
                </c:pt>
                <c:pt idx="25">
                  <c:v>0.27629999999999999</c:v>
                </c:pt>
                <c:pt idx="26">
                  <c:v>0.2949</c:v>
                </c:pt>
                <c:pt idx="27">
                  <c:v>0.36720000000000003</c:v>
                </c:pt>
                <c:pt idx="28">
                  <c:v>0.35499999999999998</c:v>
                </c:pt>
                <c:pt idx="29">
                  <c:v>0.33090000000000003</c:v>
                </c:pt>
                <c:pt idx="30">
                  <c:v>0.313</c:v>
                </c:pt>
                <c:pt idx="31">
                  <c:v>0.29449999999999998</c:v>
                </c:pt>
                <c:pt idx="32">
                  <c:v>0.3115</c:v>
                </c:pt>
                <c:pt idx="33">
                  <c:v>0.2964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F-4E63-809B-79784AC7652E}"/>
            </c:ext>
          </c:extLst>
        </c:ser>
        <c:ser>
          <c:idx val="3"/>
          <c:order val="1"/>
          <c:tx>
            <c:v>GMK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8.7609075043630011E-2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>
                  <c:v>7.6413119330076759E-2</c:v>
                </c:pt>
                <c:pt idx="4">
                  <c:v>6.3844797178130505E-2</c:v>
                </c:pt>
                <c:pt idx="5">
                  <c:v>6.7000000000000004E-2</c:v>
                </c:pt>
                <c:pt idx="6">
                  <c:v>6.3E-2</c:v>
                </c:pt>
                <c:pt idx="7">
                  <c:v>6.4000000000000001E-2</c:v>
                </c:pt>
                <c:pt idx="8">
                  <c:v>7.2999999999999995E-2</c:v>
                </c:pt>
                <c:pt idx="9">
                  <c:v>7.6999999999999999E-2</c:v>
                </c:pt>
                <c:pt idx="10">
                  <c:v>7.5999999999999998E-2</c:v>
                </c:pt>
                <c:pt idx="11">
                  <c:v>7.4999999999999997E-2</c:v>
                </c:pt>
                <c:pt idx="12">
                  <c:v>0.105</c:v>
                </c:pt>
                <c:pt idx="13">
                  <c:v>9.2999999999999999E-2</c:v>
                </c:pt>
                <c:pt idx="14">
                  <c:v>0.113</c:v>
                </c:pt>
                <c:pt idx="15">
                  <c:v>0.11</c:v>
                </c:pt>
                <c:pt idx="16">
                  <c:v>0.104</c:v>
                </c:pt>
                <c:pt idx="17">
                  <c:v>8.7999999999999995E-2</c:v>
                </c:pt>
                <c:pt idx="18">
                  <c:v>7.5999999999999998E-2</c:v>
                </c:pt>
                <c:pt idx="19">
                  <c:v>9.1999999999999998E-2</c:v>
                </c:pt>
                <c:pt idx="20">
                  <c:v>7.8E-2</c:v>
                </c:pt>
                <c:pt idx="21">
                  <c:v>7.0999999999999994E-2</c:v>
                </c:pt>
                <c:pt idx="22">
                  <c:v>8.2000000000000003E-2</c:v>
                </c:pt>
                <c:pt idx="23">
                  <c:v>8.3000000000000004E-2</c:v>
                </c:pt>
                <c:pt idx="24">
                  <c:v>8.5999999999999993E-2</c:v>
                </c:pt>
                <c:pt idx="25">
                  <c:v>0.09</c:v>
                </c:pt>
                <c:pt idx="26">
                  <c:v>7.4999999999999997E-2</c:v>
                </c:pt>
                <c:pt idx="27">
                  <c:v>6.9000000000000006E-2</c:v>
                </c:pt>
                <c:pt idx="28">
                  <c:v>9.2999999999999999E-2</c:v>
                </c:pt>
                <c:pt idx="29">
                  <c:v>0.10299999999999999</c:v>
                </c:pt>
                <c:pt idx="30">
                  <c:v>9.9000000000000005E-2</c:v>
                </c:pt>
                <c:pt idx="31">
                  <c:v>0.121</c:v>
                </c:pt>
                <c:pt idx="32">
                  <c:v>7.5999999999999998E-2</c:v>
                </c:pt>
                <c:pt idx="33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DF-4E63-809B-79784AC7652E}"/>
            </c:ext>
          </c:extLst>
        </c:ser>
        <c:ser>
          <c:idx val="4"/>
          <c:order val="2"/>
          <c:tx>
            <c:v>SGMP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0.14607329842931938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0.16591067690160502</c:v>
                </c:pt>
                <c:pt idx="4">
                  <c:v>0.14691358024691359</c:v>
                </c:pt>
                <c:pt idx="5">
                  <c:v>0.16200000000000001</c:v>
                </c:pt>
                <c:pt idx="6">
                  <c:v>0.17599999999999999</c:v>
                </c:pt>
                <c:pt idx="7">
                  <c:v>0.16900000000000001</c:v>
                </c:pt>
                <c:pt idx="8">
                  <c:v>0.14099999999999999</c:v>
                </c:pt>
                <c:pt idx="9">
                  <c:v>0.111</c:v>
                </c:pt>
                <c:pt idx="10">
                  <c:v>0.114</c:v>
                </c:pt>
                <c:pt idx="11">
                  <c:v>9.0999999999999998E-2</c:v>
                </c:pt>
                <c:pt idx="12">
                  <c:v>0.11899999999999999</c:v>
                </c:pt>
                <c:pt idx="13">
                  <c:v>0.11700000000000001</c:v>
                </c:pt>
                <c:pt idx="14">
                  <c:v>8.5000000000000006E-2</c:v>
                </c:pt>
                <c:pt idx="15">
                  <c:v>9.2999999999999999E-2</c:v>
                </c:pt>
                <c:pt idx="16">
                  <c:v>0.157</c:v>
                </c:pt>
                <c:pt idx="17">
                  <c:v>0.21</c:v>
                </c:pt>
                <c:pt idx="18">
                  <c:v>0.182</c:v>
                </c:pt>
                <c:pt idx="19">
                  <c:v>0.20100000000000001</c:v>
                </c:pt>
                <c:pt idx="20">
                  <c:v>0.20100000000000001</c:v>
                </c:pt>
                <c:pt idx="21">
                  <c:v>0.20300000000000001</c:v>
                </c:pt>
                <c:pt idx="22">
                  <c:v>0.21</c:v>
                </c:pt>
                <c:pt idx="23">
                  <c:v>0.189</c:v>
                </c:pt>
                <c:pt idx="24">
                  <c:v>0.19400000000000001</c:v>
                </c:pt>
                <c:pt idx="25">
                  <c:v>0.192</c:v>
                </c:pt>
                <c:pt idx="26">
                  <c:v>0.17100000000000001</c:v>
                </c:pt>
                <c:pt idx="27">
                  <c:v>0.188</c:v>
                </c:pt>
                <c:pt idx="28">
                  <c:v>0.187</c:v>
                </c:pt>
                <c:pt idx="29">
                  <c:v>0.23899999999999999</c:v>
                </c:pt>
                <c:pt idx="30">
                  <c:v>0.23</c:v>
                </c:pt>
                <c:pt idx="31">
                  <c:v>0.19400000000000001</c:v>
                </c:pt>
                <c:pt idx="32">
                  <c:v>0.187</c:v>
                </c:pt>
                <c:pt idx="33">
                  <c:v>0.16800000000000001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DF-4E63-809B-79784AC7652E}"/>
            </c:ext>
          </c:extLst>
        </c:ser>
        <c:ser>
          <c:idx val="5"/>
          <c:order val="3"/>
          <c:tx>
            <c:v>MFB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0.10575916230366492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0.10258199581297976</c:v>
                </c:pt>
                <c:pt idx="4">
                  <c:v>0.18439153439153438</c:v>
                </c:pt>
                <c:pt idx="5">
                  <c:v>0.22800000000000001</c:v>
                </c:pt>
                <c:pt idx="6">
                  <c:v>0.24199999999999999</c:v>
                </c:pt>
                <c:pt idx="7">
                  <c:v>0.24</c:v>
                </c:pt>
                <c:pt idx="8">
                  <c:v>0.246</c:v>
                </c:pt>
                <c:pt idx="9">
                  <c:v>0.246</c:v>
                </c:pt>
                <c:pt idx="10">
                  <c:v>0.23899999999999999</c:v>
                </c:pt>
                <c:pt idx="11">
                  <c:v>0.217</c:v>
                </c:pt>
                <c:pt idx="12">
                  <c:v>0.185</c:v>
                </c:pt>
                <c:pt idx="13">
                  <c:v>0.20100000000000001</c:v>
                </c:pt>
                <c:pt idx="14">
                  <c:v>0.189</c:v>
                </c:pt>
                <c:pt idx="15">
                  <c:v>0.19600000000000001</c:v>
                </c:pt>
                <c:pt idx="16">
                  <c:v>0.185</c:v>
                </c:pt>
                <c:pt idx="17">
                  <c:v>0.17</c:v>
                </c:pt>
                <c:pt idx="18">
                  <c:v>0.193</c:v>
                </c:pt>
                <c:pt idx="19">
                  <c:v>0.222</c:v>
                </c:pt>
                <c:pt idx="20">
                  <c:v>0.219</c:v>
                </c:pt>
                <c:pt idx="21">
                  <c:v>0.182</c:v>
                </c:pt>
                <c:pt idx="22">
                  <c:v>0.20799999999999999</c:v>
                </c:pt>
                <c:pt idx="23">
                  <c:v>0.20599999999999999</c:v>
                </c:pt>
                <c:pt idx="24">
                  <c:v>0.189</c:v>
                </c:pt>
                <c:pt idx="25">
                  <c:v>0.21299999999999999</c:v>
                </c:pt>
                <c:pt idx="26">
                  <c:v>0.192</c:v>
                </c:pt>
                <c:pt idx="27">
                  <c:v>0.19400000000000001</c:v>
                </c:pt>
                <c:pt idx="28">
                  <c:v>0.29499999999999998</c:v>
                </c:pt>
                <c:pt idx="29">
                  <c:v>0.25700000000000001</c:v>
                </c:pt>
                <c:pt idx="30">
                  <c:v>0.27</c:v>
                </c:pt>
                <c:pt idx="31">
                  <c:v>0.22600000000000001</c:v>
                </c:pt>
                <c:pt idx="32">
                  <c:v>0.222</c:v>
                </c:pt>
                <c:pt idx="33">
                  <c:v>0.247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F-4E63-809B-79784AC7652E}"/>
            </c:ext>
          </c:extLst>
        </c:ser>
        <c:ser>
          <c:idx val="6"/>
          <c:order val="4"/>
          <c:tx>
            <c:v>GMC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0.20698080279232112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0.23621772505233776</c:v>
                </c:pt>
                <c:pt idx="4">
                  <c:v>0.24955908289241621</c:v>
                </c:pt>
                <c:pt idx="5">
                  <c:v>0.28399999999999997</c:v>
                </c:pt>
                <c:pt idx="6">
                  <c:v>0.27500000000000002</c:v>
                </c:pt>
                <c:pt idx="7">
                  <c:v>0.247</c:v>
                </c:pt>
                <c:pt idx="8">
                  <c:v>0.27</c:v>
                </c:pt>
                <c:pt idx="9">
                  <c:v>0.309</c:v>
                </c:pt>
                <c:pt idx="10">
                  <c:v>0.23499999999999999</c:v>
                </c:pt>
                <c:pt idx="11">
                  <c:v>0.28100000000000003</c:v>
                </c:pt>
                <c:pt idx="12">
                  <c:v>0.25600000000000001</c:v>
                </c:pt>
                <c:pt idx="13">
                  <c:v>0.26300000000000001</c:v>
                </c:pt>
                <c:pt idx="14">
                  <c:v>0.247</c:v>
                </c:pt>
                <c:pt idx="15">
                  <c:v>0.224</c:v>
                </c:pt>
                <c:pt idx="16">
                  <c:v>0.252</c:v>
                </c:pt>
                <c:pt idx="17">
                  <c:v>0.23</c:v>
                </c:pt>
                <c:pt idx="18">
                  <c:v>0.22900000000000001</c:v>
                </c:pt>
                <c:pt idx="19">
                  <c:v>0.22</c:v>
                </c:pt>
                <c:pt idx="20">
                  <c:v>0.23499999999999999</c:v>
                </c:pt>
                <c:pt idx="21">
                  <c:v>0.26100000000000001</c:v>
                </c:pt>
                <c:pt idx="22">
                  <c:v>0.23100000000000001</c:v>
                </c:pt>
                <c:pt idx="23">
                  <c:v>0.221</c:v>
                </c:pt>
                <c:pt idx="24">
                  <c:v>0.24</c:v>
                </c:pt>
                <c:pt idx="25">
                  <c:v>0.22800000000000001</c:v>
                </c:pt>
                <c:pt idx="26">
                  <c:v>0.26700000000000002</c:v>
                </c:pt>
                <c:pt idx="27">
                  <c:v>0.182</c:v>
                </c:pt>
                <c:pt idx="28">
                  <c:v>7.0000000000000007E-2</c:v>
                </c:pt>
                <c:pt idx="29">
                  <c:v>6.9000000000000006E-2</c:v>
                </c:pt>
                <c:pt idx="30">
                  <c:v>8.8999999999999996E-2</c:v>
                </c:pt>
                <c:pt idx="31">
                  <c:v>0.16400000000000001</c:v>
                </c:pt>
                <c:pt idx="32">
                  <c:v>0.20399999999999999</c:v>
                </c:pt>
                <c:pt idx="33">
                  <c:v>0.23599999999999999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FDF-4E63-809B-79784AC76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24263</xdr:colOff>
      <xdr:row>22</xdr:row>
      <xdr:rowOff>0</xdr:rowOff>
    </xdr:from>
    <xdr:to>
      <xdr:col>37</xdr:col>
      <xdr:colOff>38100</xdr:colOff>
      <xdr:row>34</xdr:row>
      <xdr:rowOff>68580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DEF28E3-8D8D-4BBB-B21F-123353463B05}"/>
            </a:ext>
          </a:extLst>
        </xdr:cNvPr>
        <xdr:cNvSpPr txBox="1"/>
      </xdr:nvSpPr>
      <xdr:spPr>
        <a:xfrm>
          <a:off x="29008838" y="4686300"/>
          <a:ext cx="4300087" cy="25831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16.500 - 16500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30</xdr:col>
      <xdr:colOff>777240</xdr:colOff>
      <xdr:row>7</xdr:row>
      <xdr:rowOff>129540</xdr:rowOff>
    </xdr:from>
    <xdr:to>
      <xdr:col>39</xdr:col>
      <xdr:colOff>754379</xdr:colOff>
      <xdr:row>20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F7DBE70-B223-4935-969D-B2F2603E0C9F}"/>
            </a:ext>
            <a:ext uri="{147F2762-F138-4A5C-976F-8EAC2B608ADB}">
              <a16:predDERef xmlns:a16="http://schemas.microsoft.com/office/drawing/2014/main" pred="{A098509A-12C9-4F92-9FD4-8D52E88E8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180975</xdr:rowOff>
    </xdr:from>
    <xdr:to>
      <xdr:col>20</xdr:col>
      <xdr:colOff>333375</xdr:colOff>
      <xdr:row>25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C757780-B8D9-4C03-A510-A9DDBA8AE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0.19954</cdr:x>
      <cdr:y>0.1</cdr:y>
    </cdr:from>
    <cdr:to>
      <cdr:x>0.20302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638300" y="457199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0.59783</cdr:x>
      <cdr:y>0.10694</cdr:y>
    </cdr:from>
    <cdr:to>
      <cdr:x>0.60131</cdr:x>
      <cdr:y>0.87778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4908550" y="488950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8956-59A3-4CAF-994A-6F0326F7D69A}">
  <dimension ref="A1:C4"/>
  <sheetViews>
    <sheetView workbookViewId="0">
      <selection activeCell="C27" sqref="C27"/>
    </sheetView>
  </sheetViews>
  <sheetFormatPr defaultColWidth="11.5703125" defaultRowHeight="14.25"/>
  <cols>
    <col min="1" max="1" width="11.5703125" style="17"/>
    <col min="2" max="2" width="15.5703125" style="17" customWidth="1"/>
    <col min="3" max="3" width="25.28515625" style="17" customWidth="1"/>
    <col min="4" max="16384" width="11.5703125" style="17"/>
  </cols>
  <sheetData>
    <row r="1" spans="1:3" ht="15">
      <c r="A1" s="27" t="s">
        <v>0</v>
      </c>
      <c r="B1" s="28" t="s">
        <v>1</v>
      </c>
      <c r="C1" s="29" t="s">
        <v>2</v>
      </c>
    </row>
    <row r="2" spans="1:3">
      <c r="A2" s="18">
        <v>1</v>
      </c>
      <c r="B2" s="19" t="s">
        <v>3</v>
      </c>
      <c r="C2" s="20" t="s">
        <v>4</v>
      </c>
    </row>
    <row r="3" spans="1:3">
      <c r="A3" s="21">
        <v>2</v>
      </c>
      <c r="B3" s="22" t="s">
        <v>5</v>
      </c>
      <c r="C3" s="23" t="s">
        <v>6</v>
      </c>
    </row>
    <row r="4" spans="1:3">
      <c r="A4" s="24">
        <v>3</v>
      </c>
      <c r="B4" s="25" t="s">
        <v>7</v>
      </c>
      <c r="C4" s="26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51C45-0E70-4ED0-A57C-EBBF539ADA2B}">
  <dimension ref="A1:AZ303"/>
  <sheetViews>
    <sheetView zoomScaleNormal="100" workbookViewId="0">
      <pane xSplit="9" ySplit="1" topLeftCell="X123" activePane="bottomRight" state="frozen"/>
      <selection pane="topRight" activeCell="G1" sqref="G1"/>
      <selection pane="bottomLeft" activeCell="A3" sqref="A3"/>
      <selection pane="bottomRight" activeCell="Y123" sqref="Y123"/>
    </sheetView>
  </sheetViews>
  <sheetFormatPr defaultColWidth="11.42578125" defaultRowHeight="15"/>
  <cols>
    <col min="1" max="1" width="10.28515625" customWidth="1"/>
    <col min="2" max="2" width="45.42578125" style="66" customWidth="1"/>
    <col min="3" max="7" width="22.85546875" customWidth="1"/>
    <col min="8" max="8" width="11.42578125" style="66"/>
    <col min="9" max="9" width="8.28515625" customWidth="1"/>
    <col min="10" max="10" width="20" style="66" bestFit="1" customWidth="1"/>
    <col min="11" max="11" width="16.42578125" bestFit="1" customWidth="1"/>
    <col min="12" max="17" width="19.140625" style="66" customWidth="1"/>
    <col min="18" max="18" width="20.7109375" bestFit="1" customWidth="1"/>
    <col min="19" max="19" width="18.5703125" bestFit="1" customWidth="1"/>
    <col min="20" max="20" width="16.7109375" bestFit="1" customWidth="1"/>
    <col min="21" max="21" width="18.140625" bestFit="1" customWidth="1"/>
    <col min="22" max="22" width="16.28515625" bestFit="1" customWidth="1"/>
    <col min="23" max="23" width="17.28515625" bestFit="1" customWidth="1"/>
    <col min="24" max="28" width="15" customWidth="1"/>
    <col min="29" max="29" width="47" style="66" bestFit="1" customWidth="1"/>
    <col min="32" max="39" width="10.7109375" customWidth="1"/>
    <col min="53" max="16384" width="11.42578125" style="66"/>
  </cols>
  <sheetData>
    <row r="1" spans="1:52" s="67" customFormat="1" ht="39" customHeight="1" thickBot="1">
      <c r="A1" s="74" t="s">
        <v>0</v>
      </c>
      <c r="B1" s="74" t="s">
        <v>658</v>
      </c>
      <c r="C1" s="74" t="s">
        <v>657</v>
      </c>
      <c r="D1" s="74" t="s">
        <v>641</v>
      </c>
      <c r="E1" s="74" t="s">
        <v>124</v>
      </c>
      <c r="F1" s="74" t="s">
        <v>659</v>
      </c>
      <c r="G1" s="74" t="s">
        <v>234</v>
      </c>
      <c r="H1" s="74" t="s">
        <v>9</v>
      </c>
      <c r="I1" s="74" t="s">
        <v>10</v>
      </c>
      <c r="J1" s="75" t="s">
        <v>122</v>
      </c>
      <c r="K1" s="75" t="s">
        <v>123</v>
      </c>
      <c r="L1" s="75" t="s">
        <v>646</v>
      </c>
      <c r="M1" s="75" t="s">
        <v>647</v>
      </c>
      <c r="N1" s="75" t="s">
        <v>648</v>
      </c>
      <c r="O1" s="75" t="s">
        <v>649</v>
      </c>
      <c r="P1" s="75" t="s">
        <v>650</v>
      </c>
      <c r="Q1" s="75" t="s">
        <v>651</v>
      </c>
      <c r="R1" s="75" t="s">
        <v>126</v>
      </c>
      <c r="S1" s="75" t="s">
        <v>645</v>
      </c>
      <c r="T1" s="75" t="s">
        <v>12</v>
      </c>
      <c r="U1" s="75" t="s">
        <v>13</v>
      </c>
      <c r="V1" s="75" t="s">
        <v>14</v>
      </c>
      <c r="W1" s="75" t="s">
        <v>15</v>
      </c>
      <c r="X1" s="75" t="s">
        <v>652</v>
      </c>
      <c r="Y1" s="75" t="s">
        <v>653</v>
      </c>
      <c r="Z1" s="75" t="s">
        <v>655</v>
      </c>
      <c r="AA1" s="75" t="s">
        <v>656</v>
      </c>
      <c r="AB1" s="75" t="s">
        <v>654</v>
      </c>
      <c r="AC1" s="75" t="s">
        <v>17</v>
      </c>
      <c r="AD1" s="76"/>
      <c r="AE1"/>
    </row>
    <row r="2" spans="1:52" s="67" customFormat="1" ht="16.899999999999999" customHeight="1" thickTop="1">
      <c r="A2" s="181">
        <f>+IF(H2&gt;0,1,0)</f>
        <v>1</v>
      </c>
      <c r="B2" s="6" t="s">
        <v>48</v>
      </c>
      <c r="C2" s="64" t="str">
        <f>IF(B2="","",_xlfn.XLOOKUP(B2, Sites!G:G, Sites!F:F, "N/A"))</f>
        <v>PNR-00001</v>
      </c>
      <c r="D2" s="64" t="str">
        <f>IF(B2="","",_xlfn.XLOOKUP(B2, Sites!G:G, Sites!E:E, "N/A"))</f>
        <v>Félix OVOURA</v>
      </c>
      <c r="E2" s="64">
        <f>IF(B2="","",_xlfn.XLOOKUP(B2, Sites!G:G, Sites!D:D, "N/A"))</f>
        <v>2</v>
      </c>
      <c r="F2" s="64" t="str">
        <f>IF(B2="","",_xlfn.XLOOKUP(B2, Sites!G:G, Sites!H:H, "N/A"))</f>
        <v>CLIENT 7</v>
      </c>
      <c r="G2" s="64" t="str">
        <f>IF(B2="","",_xlfn.XLOOKUP(B2, Sites!G:G, Sites!I:I, "N/A"))</f>
        <v>REF-00007</v>
      </c>
      <c r="H2" s="31">
        <v>14</v>
      </c>
      <c r="I2" s="183">
        <f t="shared" ref="I2:I65" si="0">H2*7</f>
        <v>98</v>
      </c>
      <c r="J2" s="68">
        <v>46297</v>
      </c>
      <c r="K2" s="135">
        <f ca="1">IF(C2="","",IF(J2="","N/A",+IF(A2=1,(+TODAY())-J2,"N/A")))</f>
        <v>13</v>
      </c>
      <c r="L2" s="11"/>
      <c r="M2" s="12"/>
      <c r="N2" s="12"/>
      <c r="O2" s="12"/>
      <c r="P2" s="12"/>
      <c r="Q2" s="13">
        <v>1</v>
      </c>
      <c r="R2" s="108">
        <f>+$I2*L2</f>
        <v>0</v>
      </c>
      <c r="S2" s="109">
        <f t="shared" ref="S2" si="1">+$I2*M2</f>
        <v>0</v>
      </c>
      <c r="T2" s="109">
        <f t="shared" ref="T2" si="2">+$I2*N2</f>
        <v>0</v>
      </c>
      <c r="U2" s="109">
        <f t="shared" ref="U2" si="3">+$I2*O2</f>
        <v>0</v>
      </c>
      <c r="V2" s="109">
        <f t="shared" ref="V2" si="4">+$I2*P2</f>
        <v>0</v>
      </c>
      <c r="W2" s="110">
        <f t="shared" ref="W2" si="5">+$I2*Q2</f>
        <v>98</v>
      </c>
      <c r="X2" s="111">
        <f t="shared" ref="X2" si="6">SUM(R2:W2)</f>
        <v>98</v>
      </c>
      <c r="Y2" s="188" t="str">
        <f>IF(C2="","",IF(L2+M2+N2+O2+P2+Q2=1,"OK","ERREUR"))</f>
        <v>OK</v>
      </c>
      <c r="Z2" s="188" t="str">
        <f>IF(C2="","",IF(H2="","ERREUR","OK"))</f>
        <v>OK</v>
      </c>
      <c r="AA2" s="188" t="str">
        <f t="shared" ref="AA2:AA67" si="7">IF(D2="","",IF(J2="","ERREUR","OK"))</f>
        <v>OK</v>
      </c>
      <c r="AB2" s="188"/>
      <c r="AC2" s="69"/>
      <c r="AD2" s="80">
        <f t="shared" ref="AD2:AD33" si="8">+X2-I2</f>
        <v>0</v>
      </c>
      <c r="AE2"/>
      <c r="AF2" s="77" t="s">
        <v>127</v>
      </c>
      <c r="AG2" s="78" t="s">
        <v>128</v>
      </c>
      <c r="AH2" s="79" t="s">
        <v>118</v>
      </c>
      <c r="AI2" s="77" t="s">
        <v>11</v>
      </c>
      <c r="AJ2" s="77" t="s">
        <v>12</v>
      </c>
      <c r="AK2" s="77" t="s">
        <v>13</v>
      </c>
      <c r="AL2" s="77" t="s">
        <v>14</v>
      </c>
      <c r="AM2" s="77" t="s">
        <v>15</v>
      </c>
      <c r="AN2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</row>
    <row r="3" spans="1:52" s="67" customFormat="1" ht="16.899999999999999" customHeight="1">
      <c r="A3" s="181">
        <f t="shared" ref="A3:A66" si="9">+IF(H3&gt;0,1,0)</f>
        <v>1</v>
      </c>
      <c r="B3" s="6" t="s">
        <v>49</v>
      </c>
      <c r="C3" s="64" t="str">
        <f>IF(B3="","",_xlfn.XLOOKUP(B3, Sites!G:G, Sites!F:F, "N/A"))</f>
        <v>PNR-00002</v>
      </c>
      <c r="D3" s="64" t="str">
        <f>IF(B3="","",_xlfn.XLOOKUP(B3, Sites!G:G, Sites!E:E, "N/A"))</f>
        <v>Félix OVOURA</v>
      </c>
      <c r="E3" s="64">
        <f>IF(B3="","",_xlfn.XLOOKUP(B3, Sites!G:G, Sites!D:D, "N/A"))</f>
        <v>2</v>
      </c>
      <c r="F3" s="64" t="str">
        <f>IF(B3="","",_xlfn.XLOOKUP(B3, Sites!G:G, Sites!H:H, "N/A"))</f>
        <v>CLIENT 1</v>
      </c>
      <c r="G3" s="64" t="str">
        <f>IF(B3="","",_xlfn.XLOOKUP(B3, Sites!G:G, Sites!I:I, "N/A"))</f>
        <v>REF-00001</v>
      </c>
      <c r="H3" s="31">
        <v>34</v>
      </c>
      <c r="I3" s="183">
        <f t="shared" si="0"/>
        <v>238</v>
      </c>
      <c r="J3" s="68">
        <v>46302</v>
      </c>
      <c r="K3" s="135">
        <f t="shared" ref="K3:K66" ca="1" si="10">IF(C3="","",IF(J3="","N/A",+IF(A3=1,(+TODAY())-J3,"N/A")))</f>
        <v>8</v>
      </c>
      <c r="L3" s="14"/>
      <c r="M3" s="15"/>
      <c r="N3" s="15">
        <v>0.5</v>
      </c>
      <c r="O3" s="15"/>
      <c r="P3" s="15">
        <v>0.5</v>
      </c>
      <c r="Q3" s="16"/>
      <c r="R3" s="108">
        <f t="shared" ref="R3:R66" si="11">+$I3*L3</f>
        <v>0</v>
      </c>
      <c r="S3" s="109">
        <f t="shared" ref="S3:S66" si="12">+$I3*M3</f>
        <v>0</v>
      </c>
      <c r="T3" s="109">
        <f t="shared" ref="T3:T66" si="13">+$I3*N3</f>
        <v>119</v>
      </c>
      <c r="U3" s="109">
        <f t="shared" ref="U3:U66" si="14">+$I3*O3</f>
        <v>0</v>
      </c>
      <c r="V3" s="109">
        <f t="shared" ref="V3:V66" si="15">+$I3*P3</f>
        <v>119</v>
      </c>
      <c r="W3" s="110">
        <f t="shared" ref="W3:W66" si="16">+$I3*Q3</f>
        <v>0</v>
      </c>
      <c r="X3" s="111">
        <f t="shared" ref="X3:X66" si="17">SUM(R3:W3)</f>
        <v>238</v>
      </c>
      <c r="Y3" s="188" t="str">
        <f t="shared" ref="Y3:Y66" si="18">IF(C3="","",IF(L3+M3+N3+O3+P3+Q3=1,"OK","ERREUR"))</f>
        <v>OK</v>
      </c>
      <c r="Z3" s="188" t="str">
        <f t="shared" ref="Z3:Z66" si="19">IF(C3="","",IF(H3="","ERREUR","OK"))</f>
        <v>OK</v>
      </c>
      <c r="AA3" s="188" t="str">
        <f t="shared" si="7"/>
        <v>OK</v>
      </c>
      <c r="AB3" s="188"/>
      <c r="AC3" s="70"/>
      <c r="AD3" s="80">
        <f t="shared" si="8"/>
        <v>0</v>
      </c>
      <c r="AE3"/>
      <c r="AF3" s="81">
        <v>39</v>
      </c>
      <c r="AG3" s="82">
        <v>0.28000000000000003</v>
      </c>
      <c r="AH3" s="83">
        <v>7.0000000000000007E-2</v>
      </c>
      <c r="AI3" s="84">
        <f>+AG3+AH3</f>
        <v>0.35000000000000003</v>
      </c>
      <c r="AJ3" s="85">
        <v>0.19</v>
      </c>
      <c r="AK3" s="85">
        <v>0.12</v>
      </c>
      <c r="AL3" s="85">
        <v>0.15</v>
      </c>
      <c r="AM3" s="85">
        <v>0.19</v>
      </c>
      <c r="AN3" s="86">
        <f>SUM(AI3:AM3)</f>
        <v>1</v>
      </c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</row>
    <row r="4" spans="1:52" s="67" customFormat="1" ht="16.899999999999999" customHeight="1">
      <c r="A4" s="181">
        <f t="shared" si="9"/>
        <v>1</v>
      </c>
      <c r="B4" s="6" t="s">
        <v>50</v>
      </c>
      <c r="C4" s="64" t="str">
        <f>IF(B4="","",_xlfn.XLOOKUP(B4, Sites!G:G, Sites!F:F, "N/A"))</f>
        <v>PNR-00003</v>
      </c>
      <c r="D4" s="64" t="str">
        <f>IF(B4="","",_xlfn.XLOOKUP(B4, Sites!G:G, Sites!E:E, "N/A"))</f>
        <v>Félix OVOURA</v>
      </c>
      <c r="E4" s="64">
        <f>IF(B4="","",_xlfn.XLOOKUP(B4, Sites!G:G, Sites!D:D, "N/A"))</f>
        <v>2</v>
      </c>
      <c r="F4" s="64" t="str">
        <f>IF(B4="","",_xlfn.XLOOKUP(B4, Sites!G:G, Sites!H:H, "N/A"))</f>
        <v>CLIENT 3</v>
      </c>
      <c r="G4" s="64" t="str">
        <f>IF(B4="","",_xlfn.XLOOKUP(B4, Sites!G:G, Sites!I:I, "N/A"))</f>
        <v>REF-00003</v>
      </c>
      <c r="H4" s="31">
        <v>26</v>
      </c>
      <c r="I4" s="183">
        <f t="shared" si="0"/>
        <v>182</v>
      </c>
      <c r="J4" s="68">
        <v>46296</v>
      </c>
      <c r="K4" s="135">
        <f t="shared" ca="1" si="10"/>
        <v>14</v>
      </c>
      <c r="L4" s="14">
        <v>0.5</v>
      </c>
      <c r="M4" s="15"/>
      <c r="N4" s="15"/>
      <c r="O4" s="15"/>
      <c r="P4" s="15">
        <v>0.5</v>
      </c>
      <c r="Q4" s="16"/>
      <c r="R4" s="108">
        <f t="shared" si="11"/>
        <v>91</v>
      </c>
      <c r="S4" s="109">
        <f t="shared" si="12"/>
        <v>0</v>
      </c>
      <c r="T4" s="109">
        <f t="shared" si="13"/>
        <v>0</v>
      </c>
      <c r="U4" s="109">
        <f t="shared" si="14"/>
        <v>0</v>
      </c>
      <c r="V4" s="109">
        <f t="shared" si="15"/>
        <v>91</v>
      </c>
      <c r="W4" s="110">
        <f t="shared" si="16"/>
        <v>0</v>
      </c>
      <c r="X4" s="111">
        <f t="shared" si="17"/>
        <v>182</v>
      </c>
      <c r="Y4" s="188" t="str">
        <f t="shared" si="18"/>
        <v>OK</v>
      </c>
      <c r="Z4" s="188" t="str">
        <f t="shared" si="19"/>
        <v>OK</v>
      </c>
      <c r="AA4" s="188" t="str">
        <f t="shared" si="7"/>
        <v>OK</v>
      </c>
      <c r="AB4" s="188"/>
      <c r="AC4" s="70"/>
      <c r="AD4" s="80">
        <f t="shared" si="8"/>
        <v>0</v>
      </c>
      <c r="AE4"/>
      <c r="AF4" s="87">
        <v>40</v>
      </c>
      <c r="AG4" s="82">
        <v>0.33</v>
      </c>
      <c r="AH4" s="83">
        <v>0.09</v>
      </c>
      <c r="AI4" s="84">
        <f>+AG4+AH4</f>
        <v>0.42000000000000004</v>
      </c>
      <c r="AJ4" s="85">
        <v>0.15</v>
      </c>
      <c r="AK4" s="85">
        <v>0.12</v>
      </c>
      <c r="AL4" s="85">
        <v>0.11</v>
      </c>
      <c r="AM4" s="85">
        <v>0.2</v>
      </c>
      <c r="AN4" s="86">
        <f>SUM(AI4:AM4)</f>
        <v>1</v>
      </c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</row>
    <row r="5" spans="1:52" s="67" customFormat="1" ht="16.899999999999999" customHeight="1">
      <c r="A5" s="181">
        <f t="shared" si="9"/>
        <v>1</v>
      </c>
      <c r="B5" s="6" t="s">
        <v>51</v>
      </c>
      <c r="C5" s="64" t="str">
        <f>IF(B5="","",_xlfn.XLOOKUP(B5, Sites!G:G, Sites!F:F, "N/A"))</f>
        <v>PNR-00004</v>
      </c>
      <c r="D5" s="64" t="str">
        <f>IF(B5="","",_xlfn.XLOOKUP(B5, Sites!G:G, Sites!E:E, "N/A"))</f>
        <v>Alexis MABOUNDA</v>
      </c>
      <c r="E5" s="64">
        <f>IF(B5="","",_xlfn.XLOOKUP(B5, Sites!G:G, Sites!D:D, "N/A"))</f>
        <v>1</v>
      </c>
      <c r="F5" s="64">
        <f>IF(B5="","",_xlfn.XLOOKUP(B5, Sites!G:G, Sites!H:H, "N/A"))</f>
        <v>0</v>
      </c>
      <c r="G5" s="64" t="str">
        <f>IF(B5="","",_xlfn.XLOOKUP(B5, Sites!G:G, Sites!I:I, "N/A"))</f>
        <v/>
      </c>
      <c r="H5" s="31">
        <v>24</v>
      </c>
      <c r="I5" s="183">
        <f t="shared" si="0"/>
        <v>168</v>
      </c>
      <c r="J5" s="68">
        <v>46294</v>
      </c>
      <c r="K5" s="135">
        <f t="shared" ca="1" si="10"/>
        <v>16</v>
      </c>
      <c r="L5" s="14">
        <v>0.5</v>
      </c>
      <c r="M5" s="15"/>
      <c r="N5" s="15"/>
      <c r="O5" s="15"/>
      <c r="P5" s="15">
        <v>0.5</v>
      </c>
      <c r="Q5" s="16"/>
      <c r="R5" s="108">
        <f t="shared" si="11"/>
        <v>84</v>
      </c>
      <c r="S5" s="109">
        <f t="shared" si="12"/>
        <v>0</v>
      </c>
      <c r="T5" s="109">
        <f t="shared" si="13"/>
        <v>0</v>
      </c>
      <c r="U5" s="109">
        <f t="shared" si="14"/>
        <v>0</v>
      </c>
      <c r="V5" s="109">
        <f t="shared" si="15"/>
        <v>84</v>
      </c>
      <c r="W5" s="110">
        <f t="shared" si="16"/>
        <v>0</v>
      </c>
      <c r="X5" s="111">
        <f t="shared" si="17"/>
        <v>168</v>
      </c>
      <c r="Y5" s="188" t="str">
        <f t="shared" si="18"/>
        <v>OK</v>
      </c>
      <c r="Z5" s="188" t="str">
        <f t="shared" si="19"/>
        <v>OK</v>
      </c>
      <c r="AA5" s="188" t="str">
        <f t="shared" si="7"/>
        <v>OK</v>
      </c>
      <c r="AB5" s="188"/>
      <c r="AC5" s="70"/>
      <c r="AD5" s="80">
        <f t="shared" si="8"/>
        <v>0</v>
      </c>
      <c r="AE5"/>
      <c r="AF5" s="87">
        <v>41</v>
      </c>
      <c r="AG5" s="82">
        <v>0.33190099690615332</v>
      </c>
      <c r="AH5" s="83">
        <v>8.4393262289446547E-2</v>
      </c>
      <c r="AI5" s="84">
        <f>+AG5+AH5</f>
        <v>0.41629425919559987</v>
      </c>
      <c r="AJ5" s="85">
        <v>0.15520797524922653</v>
      </c>
      <c r="AK5" s="85">
        <v>0.11816775524235132</v>
      </c>
      <c r="AL5" s="85">
        <v>0.11112066002062565</v>
      </c>
      <c r="AM5" s="85">
        <v>0.19920935029219664</v>
      </c>
      <c r="AN5" s="86">
        <f>SUM(AI5:AM5)</f>
        <v>1</v>
      </c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</row>
    <row r="6" spans="1:52" s="67" customFormat="1" ht="16.899999999999999" customHeight="1">
      <c r="A6" s="181">
        <f t="shared" si="9"/>
        <v>1</v>
      </c>
      <c r="B6" s="6" t="s">
        <v>52</v>
      </c>
      <c r="C6" s="64" t="str">
        <f>IF(B6="","",_xlfn.XLOOKUP(B6, Sites!G:G, Sites!F:F, "N/A"))</f>
        <v>PNR-00005</v>
      </c>
      <c r="D6" s="64" t="str">
        <f>IF(B6="","",_xlfn.XLOOKUP(B6, Sites!G:G, Sites!E:E, "N/A"))</f>
        <v>Alexis MABOUNDA</v>
      </c>
      <c r="E6" s="64">
        <f>IF(B6="","",_xlfn.XLOOKUP(B6, Sites!G:G, Sites!D:D, "N/A"))</f>
        <v>1</v>
      </c>
      <c r="F6" s="64">
        <f>IF(B6="","",_xlfn.XLOOKUP(B6, Sites!G:G, Sites!H:H, "N/A"))</f>
        <v>0</v>
      </c>
      <c r="G6" s="64" t="str">
        <f>IF(B6="","",_xlfn.XLOOKUP(B6, Sites!G:G, Sites!I:I, "N/A"))</f>
        <v/>
      </c>
      <c r="H6" s="31">
        <v>7</v>
      </c>
      <c r="I6" s="183">
        <f t="shared" si="0"/>
        <v>49</v>
      </c>
      <c r="J6" s="68">
        <v>46301</v>
      </c>
      <c r="K6" s="135">
        <f t="shared" ca="1" si="10"/>
        <v>9</v>
      </c>
      <c r="L6" s="14">
        <v>0.5</v>
      </c>
      <c r="M6" s="15"/>
      <c r="N6" s="15"/>
      <c r="O6" s="15"/>
      <c r="P6" s="15">
        <v>0.5</v>
      </c>
      <c r="Q6" s="16"/>
      <c r="R6" s="108">
        <f t="shared" si="11"/>
        <v>24.5</v>
      </c>
      <c r="S6" s="109">
        <f t="shared" si="12"/>
        <v>0</v>
      </c>
      <c r="T6" s="109">
        <f t="shared" si="13"/>
        <v>0</v>
      </c>
      <c r="U6" s="109">
        <f t="shared" si="14"/>
        <v>0</v>
      </c>
      <c r="V6" s="109">
        <f t="shared" si="15"/>
        <v>24.5</v>
      </c>
      <c r="W6" s="110">
        <f t="shared" si="16"/>
        <v>0</v>
      </c>
      <c r="X6" s="111">
        <f t="shared" si="17"/>
        <v>49</v>
      </c>
      <c r="Y6" s="188" t="str">
        <f t="shared" si="18"/>
        <v>OK</v>
      </c>
      <c r="Z6" s="188" t="str">
        <f t="shared" si="19"/>
        <v>OK</v>
      </c>
      <c r="AA6" s="188" t="str">
        <f t="shared" si="7"/>
        <v>OK</v>
      </c>
      <c r="AB6" s="188"/>
      <c r="AC6" s="70"/>
      <c r="AD6" s="80">
        <f t="shared" si="8"/>
        <v>0</v>
      </c>
      <c r="AE6"/>
      <c r="AF6" s="87">
        <v>42</v>
      </c>
      <c r="AG6" s="82">
        <f>R173</f>
        <v>0.22812846068660023</v>
      </c>
      <c r="AH6" s="83">
        <f>S173</f>
        <v>9.7083794758213368E-2</v>
      </c>
      <c r="AI6" s="84">
        <f>+AG6+AH6</f>
        <v>0.32521225544481358</v>
      </c>
      <c r="AJ6" s="85">
        <f>T173</f>
        <v>6.2200073827980804E-2</v>
      </c>
      <c r="AK6" s="85">
        <f>U173</f>
        <v>0.20985603543743078</v>
      </c>
      <c r="AL6" s="85">
        <f>V173</f>
        <v>0.19472129937246216</v>
      </c>
      <c r="AM6" s="85">
        <f>W173</f>
        <v>0.20801033591731266</v>
      </c>
      <c r="AN6" s="86">
        <f>SUM(AI6:AM6)</f>
        <v>1</v>
      </c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</row>
    <row r="7" spans="1:52" s="67" customFormat="1" ht="16.899999999999999" customHeight="1">
      <c r="A7" s="181">
        <f t="shared" si="9"/>
        <v>1</v>
      </c>
      <c r="B7" s="6" t="s">
        <v>53</v>
      </c>
      <c r="C7" s="64" t="str">
        <f>IF(B7="","",_xlfn.XLOOKUP(B7, Sites!G:G, Sites!F:F, "N/A"))</f>
        <v>PNR-00006</v>
      </c>
      <c r="D7" s="64" t="str">
        <f>IF(B7="","",_xlfn.XLOOKUP(B7, Sites!G:G, Sites!E:E, "N/A"))</f>
        <v>Armel SOKAMBA</v>
      </c>
      <c r="E7" s="64">
        <f>IF(B7="","",_xlfn.XLOOKUP(B7, Sites!G:G, Sites!D:D, "N/A"))</f>
        <v>3</v>
      </c>
      <c r="F7" s="64">
        <f>IF(B7="","",_xlfn.XLOOKUP(B7, Sites!G:G, Sites!H:H, "N/A"))</f>
        <v>0</v>
      </c>
      <c r="G7" s="64" t="str">
        <f>IF(B7="","",_xlfn.XLOOKUP(B7, Sites!G:G, Sites!I:I, "N/A"))</f>
        <v/>
      </c>
      <c r="H7" s="31">
        <v>36</v>
      </c>
      <c r="I7" s="183">
        <f t="shared" si="0"/>
        <v>252</v>
      </c>
      <c r="J7" s="68">
        <v>46295</v>
      </c>
      <c r="K7" s="135">
        <f t="shared" ca="1" si="10"/>
        <v>15</v>
      </c>
      <c r="L7" s="14">
        <v>0.25</v>
      </c>
      <c r="M7" s="15">
        <v>0.5</v>
      </c>
      <c r="N7" s="15"/>
      <c r="O7" s="15"/>
      <c r="P7" s="15">
        <v>0.25</v>
      </c>
      <c r="Q7" s="16"/>
      <c r="R7" s="108">
        <f t="shared" si="11"/>
        <v>63</v>
      </c>
      <c r="S7" s="109">
        <f t="shared" si="12"/>
        <v>126</v>
      </c>
      <c r="T7" s="109">
        <f t="shared" si="13"/>
        <v>0</v>
      </c>
      <c r="U7" s="109">
        <f t="shared" si="14"/>
        <v>0</v>
      </c>
      <c r="V7" s="109">
        <f t="shared" si="15"/>
        <v>63</v>
      </c>
      <c r="W7" s="110">
        <f t="shared" si="16"/>
        <v>0</v>
      </c>
      <c r="X7" s="111">
        <f t="shared" si="17"/>
        <v>252</v>
      </c>
      <c r="Y7" s="188" t="str">
        <f t="shared" si="18"/>
        <v>OK</v>
      </c>
      <c r="Z7" s="188" t="str">
        <f t="shared" si="19"/>
        <v>OK</v>
      </c>
      <c r="AA7" s="188" t="str">
        <f t="shared" si="7"/>
        <v>OK</v>
      </c>
      <c r="AB7" s="188"/>
      <c r="AC7" s="70"/>
      <c r="AD7" s="80">
        <f t="shared" si="8"/>
        <v>0</v>
      </c>
      <c r="AE7"/>
      <c r="AF7" s="88" t="s">
        <v>133</v>
      </c>
      <c r="AG7" s="89"/>
      <c r="AH7" s="89"/>
      <c r="AI7" s="89"/>
      <c r="AJ7" s="89"/>
      <c r="AK7" s="89"/>
      <c r="AL7" s="89"/>
      <c r="AM7" s="89"/>
      <c r="AN7" s="87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</row>
    <row r="8" spans="1:52" s="67" customFormat="1" ht="16.899999999999999" customHeight="1">
      <c r="A8" s="181">
        <f t="shared" si="9"/>
        <v>1</v>
      </c>
      <c r="B8" s="6" t="s">
        <v>231</v>
      </c>
      <c r="C8" s="64" t="str">
        <f>IF(B8="","",_xlfn.XLOOKUP(B8, Sites!G:G, Sites!F:F, "N/A"))</f>
        <v>PNR-00007</v>
      </c>
      <c r="D8" s="64" t="str">
        <f>IF(B8="","",_xlfn.XLOOKUP(B8, Sites!G:G, Sites!E:E, "N/A"))</f>
        <v>Félix OVOURA</v>
      </c>
      <c r="E8" s="64">
        <f>IF(B8="","",_xlfn.XLOOKUP(B8, Sites!G:G, Sites!D:D, "N/A"))</f>
        <v>2</v>
      </c>
      <c r="F8" s="64">
        <f>IF(B8="","",_xlfn.XLOOKUP(B8, Sites!G:G, Sites!H:H, "N/A"))</f>
        <v>0</v>
      </c>
      <c r="G8" s="64" t="str">
        <f>IF(B8="","",_xlfn.XLOOKUP(B8, Sites!G:G, Sites!I:I, "N/A"))</f>
        <v/>
      </c>
      <c r="H8" s="31">
        <v>26</v>
      </c>
      <c r="I8" s="183">
        <f t="shared" si="0"/>
        <v>182</v>
      </c>
      <c r="J8" s="68">
        <v>46294</v>
      </c>
      <c r="K8" s="135">
        <f t="shared" ca="1" si="10"/>
        <v>16</v>
      </c>
      <c r="L8" s="14">
        <v>0.5</v>
      </c>
      <c r="M8" s="15"/>
      <c r="N8" s="15"/>
      <c r="O8" s="15"/>
      <c r="P8" s="15">
        <v>0.5</v>
      </c>
      <c r="Q8" s="16"/>
      <c r="R8" s="108">
        <f t="shared" si="11"/>
        <v>91</v>
      </c>
      <c r="S8" s="109">
        <f t="shared" si="12"/>
        <v>0</v>
      </c>
      <c r="T8" s="109">
        <f t="shared" si="13"/>
        <v>0</v>
      </c>
      <c r="U8" s="109">
        <f t="shared" si="14"/>
        <v>0</v>
      </c>
      <c r="V8" s="109">
        <f t="shared" si="15"/>
        <v>91</v>
      </c>
      <c r="W8" s="110">
        <f t="shared" si="16"/>
        <v>0</v>
      </c>
      <c r="X8" s="111">
        <f t="shared" si="17"/>
        <v>182</v>
      </c>
      <c r="Y8" s="188" t="str">
        <f t="shared" si="18"/>
        <v>OK</v>
      </c>
      <c r="Z8" s="188" t="str">
        <f t="shared" si="19"/>
        <v>OK</v>
      </c>
      <c r="AA8" s="188" t="str">
        <f t="shared" si="7"/>
        <v>OK</v>
      </c>
      <c r="AB8" s="188"/>
      <c r="AC8" s="70"/>
      <c r="AD8" s="92">
        <f t="shared" si="8"/>
        <v>0</v>
      </c>
      <c r="AE8"/>
      <c r="AF8" s="90"/>
      <c r="AG8" s="91"/>
      <c r="AH8" s="91"/>
      <c r="AI8" s="90"/>
      <c r="AJ8" s="90"/>
      <c r="AK8" s="90"/>
      <c r="AL8" s="90"/>
      <c r="AM8" s="90"/>
      <c r="AN8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</row>
    <row r="9" spans="1:52" s="67" customFormat="1" ht="16.899999999999999" customHeight="1">
      <c r="A9" s="181">
        <f t="shared" si="9"/>
        <v>1</v>
      </c>
      <c r="B9" s="6" t="s">
        <v>162</v>
      </c>
      <c r="C9" s="64" t="str">
        <f>IF(B9="","",_xlfn.XLOOKUP(B9, Sites!G:G, Sites!F:F, "N/A"))</f>
        <v>PNR-00008</v>
      </c>
      <c r="D9" s="64" t="str">
        <f>IF(B9="","",_xlfn.XLOOKUP(B9, Sites!G:G, Sites!E:E, "N/A"))</f>
        <v>Armel SOKAMBA</v>
      </c>
      <c r="E9" s="64">
        <f>IF(B9="","",_xlfn.XLOOKUP(B9, Sites!G:G, Sites!D:D, "N/A"))</f>
        <v>3</v>
      </c>
      <c r="F9" s="64">
        <f>IF(B9="","",_xlfn.XLOOKUP(B9, Sites!G:G, Sites!H:H, "N/A"))</f>
        <v>0</v>
      </c>
      <c r="G9" s="64" t="str">
        <f>IF(B9="","",_xlfn.XLOOKUP(B9, Sites!G:G, Sites!I:I, "N/A"))</f>
        <v/>
      </c>
      <c r="H9" s="31">
        <v>20</v>
      </c>
      <c r="I9" s="183">
        <f t="shared" si="0"/>
        <v>140</v>
      </c>
      <c r="J9" s="68">
        <v>46300</v>
      </c>
      <c r="K9" s="135">
        <f t="shared" ca="1" si="10"/>
        <v>10</v>
      </c>
      <c r="L9" s="14">
        <v>0.75</v>
      </c>
      <c r="M9" s="15"/>
      <c r="N9" s="15"/>
      <c r="O9" s="15"/>
      <c r="P9" s="15">
        <v>0.25</v>
      </c>
      <c r="Q9" s="16"/>
      <c r="R9" s="108">
        <f t="shared" si="11"/>
        <v>105</v>
      </c>
      <c r="S9" s="109">
        <f t="shared" si="12"/>
        <v>0</v>
      </c>
      <c r="T9" s="109">
        <f t="shared" si="13"/>
        <v>0</v>
      </c>
      <c r="U9" s="109">
        <f t="shared" si="14"/>
        <v>0</v>
      </c>
      <c r="V9" s="109">
        <f t="shared" si="15"/>
        <v>35</v>
      </c>
      <c r="W9" s="110">
        <f t="shared" si="16"/>
        <v>0</v>
      </c>
      <c r="X9" s="111">
        <f t="shared" si="17"/>
        <v>140</v>
      </c>
      <c r="Y9" s="188" t="str">
        <f t="shared" si="18"/>
        <v>OK</v>
      </c>
      <c r="Z9" s="188" t="str">
        <f t="shared" si="19"/>
        <v>OK</v>
      </c>
      <c r="AA9" s="188" t="str">
        <f t="shared" si="7"/>
        <v>OK</v>
      </c>
      <c r="AB9" s="188"/>
      <c r="AC9" s="70"/>
      <c r="AD9" s="80">
        <f t="shared" si="8"/>
        <v>0</v>
      </c>
      <c r="AE9"/>
      <c r="AF9" s="90"/>
      <c r="AG9" s="91"/>
      <c r="AH9" s="91"/>
      <c r="AI9" s="90"/>
      <c r="AJ9" s="90"/>
      <c r="AK9" s="90"/>
      <c r="AL9" s="90"/>
      <c r="AM9" s="90"/>
      <c r="AN9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</row>
    <row r="10" spans="1:52" s="67" customFormat="1" ht="16.899999999999999" customHeight="1">
      <c r="A10" s="181">
        <f t="shared" si="9"/>
        <v>1</v>
      </c>
      <c r="B10" s="6" t="s">
        <v>209</v>
      </c>
      <c r="C10" s="64" t="str">
        <f>IF(B10="","",_xlfn.XLOOKUP(B10, Sites!G:G, Sites!F:F, "N/A"))</f>
        <v>PNR-00009</v>
      </c>
      <c r="D10" s="64">
        <f>IF(B10="","",_xlfn.XLOOKUP(B10, Sites!G:G, Sites!E:E, "N/A"))</f>
        <v>0</v>
      </c>
      <c r="E10" s="64">
        <f>IF(B10="","",_xlfn.XLOOKUP(B10, Sites!G:G, Sites!D:D, "N/A"))</f>
        <v>0</v>
      </c>
      <c r="F10" s="64">
        <f>IF(B10="","",_xlfn.XLOOKUP(B10, Sites!G:G, Sites!H:H, "N/A"))</f>
        <v>0</v>
      </c>
      <c r="G10" s="64" t="str">
        <f>IF(B10="","",_xlfn.XLOOKUP(B10, Sites!G:G, Sites!I:I, "N/A"))</f>
        <v/>
      </c>
      <c r="H10" s="31">
        <v>24</v>
      </c>
      <c r="I10" s="183">
        <f t="shared" si="0"/>
        <v>168</v>
      </c>
      <c r="J10" s="68">
        <v>46300</v>
      </c>
      <c r="K10" s="135">
        <f t="shared" ca="1" si="10"/>
        <v>10</v>
      </c>
      <c r="L10" s="14">
        <v>0.5</v>
      </c>
      <c r="M10" s="15"/>
      <c r="N10" s="15"/>
      <c r="O10" s="15"/>
      <c r="P10" s="15">
        <v>0.5</v>
      </c>
      <c r="Q10" s="16"/>
      <c r="R10" s="108">
        <f t="shared" si="11"/>
        <v>84</v>
      </c>
      <c r="S10" s="109">
        <f t="shared" si="12"/>
        <v>0</v>
      </c>
      <c r="T10" s="109">
        <f t="shared" si="13"/>
        <v>0</v>
      </c>
      <c r="U10" s="109">
        <f t="shared" si="14"/>
        <v>0</v>
      </c>
      <c r="V10" s="109">
        <f t="shared" si="15"/>
        <v>84</v>
      </c>
      <c r="W10" s="110">
        <f t="shared" si="16"/>
        <v>0</v>
      </c>
      <c r="X10" s="111">
        <f t="shared" si="17"/>
        <v>168</v>
      </c>
      <c r="Y10" s="188" t="str">
        <f t="shared" si="18"/>
        <v>OK</v>
      </c>
      <c r="Z10" s="188" t="str">
        <f t="shared" si="19"/>
        <v>OK</v>
      </c>
      <c r="AA10" s="188" t="str">
        <f t="shared" si="7"/>
        <v>OK</v>
      </c>
      <c r="AB10" s="188"/>
      <c r="AC10" s="70"/>
      <c r="AD10" s="80">
        <f t="shared" si="8"/>
        <v>0</v>
      </c>
      <c r="AE10"/>
      <c r="AF10" s="90"/>
      <c r="AG10" s="91"/>
      <c r="AH10" s="91"/>
      <c r="AI10" s="90"/>
      <c r="AJ10" s="90"/>
      <c r="AK10" s="90"/>
      <c r="AL10" s="90"/>
      <c r="AM10" s="90"/>
      <c r="AN1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</row>
    <row r="11" spans="1:52" s="67" customFormat="1" ht="16.899999999999999" customHeight="1">
      <c r="A11" s="181">
        <f t="shared" si="9"/>
        <v>1</v>
      </c>
      <c r="B11" s="6" t="s">
        <v>202</v>
      </c>
      <c r="C11" s="64" t="str">
        <f>IF(B11="","",_xlfn.XLOOKUP(B11, Sites!G:G, Sites!F:F, "N/A"))</f>
        <v>PNR-00010</v>
      </c>
      <c r="D11" s="64">
        <f>IF(B11="","",_xlfn.XLOOKUP(B11, Sites!G:G, Sites!E:E, "N/A"))</f>
        <v>0</v>
      </c>
      <c r="E11" s="64">
        <f>IF(B11="","",_xlfn.XLOOKUP(B11, Sites!G:G, Sites!D:D, "N/A"))</f>
        <v>0</v>
      </c>
      <c r="F11" s="64">
        <f>IF(B11="","",_xlfn.XLOOKUP(B11, Sites!G:G, Sites!H:H, "N/A"))</f>
        <v>0</v>
      </c>
      <c r="G11" s="64" t="str">
        <f>IF(B11="","",_xlfn.XLOOKUP(B11, Sites!G:G, Sites!I:I, "N/A"))</f>
        <v/>
      </c>
      <c r="H11" s="31">
        <v>24</v>
      </c>
      <c r="I11" s="183">
        <f t="shared" si="0"/>
        <v>168</v>
      </c>
      <c r="J11" s="68">
        <v>46294</v>
      </c>
      <c r="K11" s="135">
        <f t="shared" ca="1" si="10"/>
        <v>16</v>
      </c>
      <c r="L11" s="14">
        <v>0.5</v>
      </c>
      <c r="M11" s="15"/>
      <c r="N11" s="15"/>
      <c r="O11" s="15"/>
      <c r="P11" s="15">
        <v>0.5</v>
      </c>
      <c r="Q11" s="16"/>
      <c r="R11" s="108">
        <f t="shared" si="11"/>
        <v>84</v>
      </c>
      <c r="S11" s="109">
        <f t="shared" si="12"/>
        <v>0</v>
      </c>
      <c r="T11" s="109">
        <f t="shared" si="13"/>
        <v>0</v>
      </c>
      <c r="U11" s="109">
        <f t="shared" si="14"/>
        <v>0</v>
      </c>
      <c r="V11" s="109">
        <f t="shared" si="15"/>
        <v>84</v>
      </c>
      <c r="W11" s="110">
        <f t="shared" si="16"/>
        <v>0</v>
      </c>
      <c r="X11" s="111">
        <f t="shared" si="17"/>
        <v>168</v>
      </c>
      <c r="Y11" s="188" t="str">
        <f t="shared" si="18"/>
        <v>OK</v>
      </c>
      <c r="Z11" s="188" t="str">
        <f t="shared" si="19"/>
        <v>OK</v>
      </c>
      <c r="AA11" s="188" t="str">
        <f t="shared" si="7"/>
        <v>OK</v>
      </c>
      <c r="AB11" s="188"/>
      <c r="AC11" s="70"/>
      <c r="AD11" s="80">
        <f t="shared" si="8"/>
        <v>0</v>
      </c>
      <c r="AE11"/>
      <c r="AF11" s="90"/>
      <c r="AG11" s="91"/>
      <c r="AH11" s="91"/>
      <c r="AI11" s="90"/>
      <c r="AJ11" s="90"/>
      <c r="AK11" s="90"/>
      <c r="AL11" s="90"/>
      <c r="AM11" s="90"/>
      <c r="AN11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</row>
    <row r="12" spans="1:52" s="67" customFormat="1" ht="16.899999999999999" customHeight="1">
      <c r="A12" s="181">
        <f t="shared" si="9"/>
        <v>1</v>
      </c>
      <c r="B12" s="6" t="s">
        <v>232</v>
      </c>
      <c r="C12" s="64" t="str">
        <f>IF(B12="","",_xlfn.XLOOKUP(B12, Sites!G:G, Sites!F:F, "N/A"))</f>
        <v>PNR-00011</v>
      </c>
      <c r="D12" s="64" t="str">
        <f>IF(B12="","",_xlfn.XLOOKUP(B12, Sites!G:G, Sites!E:E, "N/A"))</f>
        <v>Armel SOKAMBA</v>
      </c>
      <c r="E12" s="64">
        <f>IF(B12="","",_xlfn.XLOOKUP(B12, Sites!G:G, Sites!D:D, "N/A"))</f>
        <v>3</v>
      </c>
      <c r="F12" s="64">
        <f>IF(B12="","",_xlfn.XLOOKUP(B12, Sites!G:G, Sites!H:H, "N/A"))</f>
        <v>0</v>
      </c>
      <c r="G12" s="64" t="str">
        <f>IF(B12="","",_xlfn.XLOOKUP(B12, Sites!G:G, Sites!I:I, "N/A"))</f>
        <v/>
      </c>
      <c r="H12" s="31">
        <v>24</v>
      </c>
      <c r="I12" s="183">
        <f t="shared" si="0"/>
        <v>168</v>
      </c>
      <c r="J12" s="68">
        <v>46301</v>
      </c>
      <c r="K12" s="135">
        <f t="shared" ca="1" si="10"/>
        <v>9</v>
      </c>
      <c r="L12" s="14">
        <v>0.5</v>
      </c>
      <c r="M12" s="15"/>
      <c r="N12" s="15"/>
      <c r="O12" s="15"/>
      <c r="P12" s="15">
        <v>0.5</v>
      </c>
      <c r="Q12" s="16"/>
      <c r="R12" s="108">
        <f t="shared" si="11"/>
        <v>84</v>
      </c>
      <c r="S12" s="109">
        <f t="shared" si="12"/>
        <v>0</v>
      </c>
      <c r="T12" s="109">
        <f t="shared" si="13"/>
        <v>0</v>
      </c>
      <c r="U12" s="109">
        <f t="shared" si="14"/>
        <v>0</v>
      </c>
      <c r="V12" s="109">
        <f t="shared" si="15"/>
        <v>84</v>
      </c>
      <c r="W12" s="110">
        <f t="shared" si="16"/>
        <v>0</v>
      </c>
      <c r="X12" s="111">
        <f t="shared" si="17"/>
        <v>168</v>
      </c>
      <c r="Y12" s="188" t="str">
        <f t="shared" si="18"/>
        <v>OK</v>
      </c>
      <c r="Z12" s="188" t="str">
        <f t="shared" si="19"/>
        <v>OK</v>
      </c>
      <c r="AA12" s="188" t="str">
        <f t="shared" si="7"/>
        <v>OK</v>
      </c>
      <c r="AB12" s="188"/>
      <c r="AC12" s="70"/>
      <c r="AD12" s="80">
        <f t="shared" si="8"/>
        <v>0</v>
      </c>
      <c r="AE12"/>
      <c r="AF12" s="90"/>
      <c r="AG12" s="91"/>
      <c r="AH12" s="91"/>
      <c r="AI12" s="90"/>
      <c r="AJ12" s="90"/>
      <c r="AK12" s="90"/>
      <c r="AL12" s="90"/>
      <c r="AM12" s="90"/>
      <c r="AN12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</row>
    <row r="13" spans="1:52" s="67" customFormat="1" ht="16.899999999999999" customHeight="1">
      <c r="A13" s="181">
        <f t="shared" si="9"/>
        <v>1</v>
      </c>
      <c r="B13" s="6" t="s">
        <v>233</v>
      </c>
      <c r="C13" s="64" t="str">
        <f>IF(B13="","",_xlfn.XLOOKUP(B13, Sites!G:G, Sites!F:F, "N/A"))</f>
        <v>PNR-00012</v>
      </c>
      <c r="D13" s="64" t="str">
        <f>IF(B13="","",_xlfn.XLOOKUP(B13, Sites!G:G, Sites!E:E, "N/A"))</f>
        <v>Félix OVOURA</v>
      </c>
      <c r="E13" s="64">
        <f>IF(B13="","",_xlfn.XLOOKUP(B13, Sites!G:G, Sites!D:D, "N/A"))</f>
        <v>2</v>
      </c>
      <c r="F13" s="64">
        <f>IF(B13="","",_xlfn.XLOOKUP(B13, Sites!G:G, Sites!H:H, "N/A"))</f>
        <v>0</v>
      </c>
      <c r="G13" s="64" t="str">
        <f>IF(B13="","",_xlfn.XLOOKUP(B13, Sites!G:G, Sites!I:I, "N/A"))</f>
        <v/>
      </c>
      <c r="H13" s="31">
        <v>36</v>
      </c>
      <c r="I13" s="183">
        <f t="shared" si="0"/>
        <v>252</v>
      </c>
      <c r="J13" s="68">
        <v>46302</v>
      </c>
      <c r="K13" s="135">
        <f t="shared" ca="1" si="10"/>
        <v>8</v>
      </c>
      <c r="L13" s="14"/>
      <c r="M13" s="15"/>
      <c r="N13" s="15"/>
      <c r="O13" s="15"/>
      <c r="P13" s="15">
        <v>0.5</v>
      </c>
      <c r="Q13" s="16">
        <v>0.5</v>
      </c>
      <c r="R13" s="108">
        <f t="shared" si="11"/>
        <v>0</v>
      </c>
      <c r="S13" s="109">
        <f t="shared" si="12"/>
        <v>0</v>
      </c>
      <c r="T13" s="109">
        <f t="shared" si="13"/>
        <v>0</v>
      </c>
      <c r="U13" s="109">
        <f t="shared" si="14"/>
        <v>0</v>
      </c>
      <c r="V13" s="109">
        <f t="shared" si="15"/>
        <v>126</v>
      </c>
      <c r="W13" s="110">
        <f t="shared" si="16"/>
        <v>126</v>
      </c>
      <c r="X13" s="111">
        <f t="shared" si="17"/>
        <v>252</v>
      </c>
      <c r="Y13" s="188" t="str">
        <f t="shared" si="18"/>
        <v>OK</v>
      </c>
      <c r="Z13" s="188" t="str">
        <f t="shared" si="19"/>
        <v>OK</v>
      </c>
      <c r="AA13" s="188" t="str">
        <f t="shared" si="7"/>
        <v>OK</v>
      </c>
      <c r="AB13" s="188"/>
      <c r="AC13" s="70"/>
      <c r="AD13" s="80">
        <f t="shared" si="8"/>
        <v>0</v>
      </c>
      <c r="AE13"/>
      <c r="AF13" s="90"/>
      <c r="AG13" s="91"/>
      <c r="AH13" s="91"/>
      <c r="AI13" s="90"/>
      <c r="AJ13" s="90"/>
      <c r="AK13" s="90"/>
      <c r="AL13" s="90"/>
      <c r="AM13" s="90"/>
      <c r="AN13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</row>
    <row r="14" spans="1:52" s="67" customFormat="1" ht="16.899999999999999" customHeight="1">
      <c r="A14" s="181">
        <f t="shared" si="9"/>
        <v>1</v>
      </c>
      <c r="B14" s="6" t="s">
        <v>28</v>
      </c>
      <c r="C14" s="64" t="str">
        <f>IF(B14="","",_xlfn.XLOOKUP(B14, Sites!G:G, Sites!F:F, "N/A"))</f>
        <v>PNR-00013</v>
      </c>
      <c r="D14" s="64" t="str">
        <f>IF(B14="","",_xlfn.XLOOKUP(B14, Sites!G:G, Sites!E:E, "N/A"))</f>
        <v>Alexis MABOUNDA</v>
      </c>
      <c r="E14" s="64">
        <f>IF(B14="","",_xlfn.XLOOKUP(B14, Sites!G:G, Sites!D:D, "N/A"))</f>
        <v>1</v>
      </c>
      <c r="F14" s="64">
        <f>IF(B14="","",_xlfn.XLOOKUP(B14, Sites!G:G, Sites!H:H, "N/A"))</f>
        <v>0</v>
      </c>
      <c r="G14" s="64" t="str">
        <f>IF(B14="","",_xlfn.XLOOKUP(B14, Sites!G:G, Sites!I:I, "N/A"))</f>
        <v/>
      </c>
      <c r="H14" s="31">
        <v>20</v>
      </c>
      <c r="I14" s="183">
        <f t="shared" si="0"/>
        <v>140</v>
      </c>
      <c r="J14" s="68">
        <v>46294</v>
      </c>
      <c r="K14" s="135">
        <f t="shared" ca="1" si="10"/>
        <v>16</v>
      </c>
      <c r="L14" s="14"/>
      <c r="M14" s="15"/>
      <c r="N14" s="15"/>
      <c r="O14" s="15">
        <v>0.5</v>
      </c>
      <c r="P14" s="15"/>
      <c r="Q14" s="16">
        <v>0.5</v>
      </c>
      <c r="R14" s="108">
        <f t="shared" si="11"/>
        <v>0</v>
      </c>
      <c r="S14" s="109">
        <f t="shared" si="12"/>
        <v>0</v>
      </c>
      <c r="T14" s="109">
        <f t="shared" si="13"/>
        <v>0</v>
      </c>
      <c r="U14" s="109">
        <f t="shared" si="14"/>
        <v>70</v>
      </c>
      <c r="V14" s="109">
        <f t="shared" si="15"/>
        <v>0</v>
      </c>
      <c r="W14" s="110">
        <f t="shared" si="16"/>
        <v>70</v>
      </c>
      <c r="X14" s="111">
        <f t="shared" si="17"/>
        <v>140</v>
      </c>
      <c r="Y14" s="188" t="str">
        <f t="shared" si="18"/>
        <v>OK</v>
      </c>
      <c r="Z14" s="188" t="str">
        <f t="shared" si="19"/>
        <v>OK</v>
      </c>
      <c r="AA14" s="188" t="str">
        <f t="shared" si="7"/>
        <v>OK</v>
      </c>
      <c r="AB14" s="188"/>
      <c r="AC14" s="70"/>
      <c r="AD14" s="92">
        <f t="shared" si="8"/>
        <v>0</v>
      </c>
      <c r="AE14"/>
      <c r="AF14" s="90"/>
      <c r="AG14" s="91"/>
      <c r="AH14" s="91"/>
      <c r="AI14" s="90"/>
      <c r="AJ14" s="90"/>
      <c r="AK14" s="90"/>
      <c r="AL14" s="90"/>
      <c r="AM14" s="90"/>
      <c r="AN14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</row>
    <row r="15" spans="1:52" s="67" customFormat="1" ht="16.899999999999999" customHeight="1">
      <c r="A15" s="181">
        <f t="shared" si="9"/>
        <v>1</v>
      </c>
      <c r="B15" s="6" t="s">
        <v>173</v>
      </c>
      <c r="C15" s="64" t="str">
        <f>IF(B15="","",_xlfn.XLOOKUP(B15, Sites!G:G, Sites!F:F, "N/A"))</f>
        <v>PNR-00014</v>
      </c>
      <c r="D15" s="64" t="str">
        <f>IF(B15="","",_xlfn.XLOOKUP(B15, Sites!G:G, Sites!E:E, "N/A"))</f>
        <v>Félix OVOURA</v>
      </c>
      <c r="E15" s="64">
        <f>IF(B15="","",_xlfn.XLOOKUP(B15, Sites!G:G, Sites!D:D, "N/A"))</f>
        <v>2</v>
      </c>
      <c r="F15" s="64">
        <f>IF(B15="","",_xlfn.XLOOKUP(B15, Sites!G:G, Sites!H:H, "N/A"))</f>
        <v>0</v>
      </c>
      <c r="G15" s="64" t="str">
        <f>IF(B15="","",_xlfn.XLOOKUP(B15, Sites!G:G, Sites!I:I, "N/A"))</f>
        <v/>
      </c>
      <c r="H15" s="31">
        <v>10</v>
      </c>
      <c r="I15" s="183">
        <f t="shared" si="0"/>
        <v>70</v>
      </c>
      <c r="J15" s="68">
        <v>46300</v>
      </c>
      <c r="K15" s="135">
        <f t="shared" ca="1" si="10"/>
        <v>10</v>
      </c>
      <c r="L15" s="14"/>
      <c r="M15" s="15"/>
      <c r="N15" s="15"/>
      <c r="O15" s="15"/>
      <c r="P15" s="15">
        <v>0.5</v>
      </c>
      <c r="Q15" s="16">
        <v>0.5</v>
      </c>
      <c r="R15" s="108">
        <f t="shared" si="11"/>
        <v>0</v>
      </c>
      <c r="S15" s="109">
        <f t="shared" si="12"/>
        <v>0</v>
      </c>
      <c r="T15" s="109">
        <f t="shared" si="13"/>
        <v>0</v>
      </c>
      <c r="U15" s="109">
        <f t="shared" si="14"/>
        <v>0</v>
      </c>
      <c r="V15" s="109">
        <f t="shared" si="15"/>
        <v>35</v>
      </c>
      <c r="W15" s="110">
        <f t="shared" si="16"/>
        <v>35</v>
      </c>
      <c r="X15" s="111">
        <f t="shared" si="17"/>
        <v>70</v>
      </c>
      <c r="Y15" s="188" t="str">
        <f t="shared" si="18"/>
        <v>OK</v>
      </c>
      <c r="Z15" s="188" t="str">
        <f t="shared" si="19"/>
        <v>OK</v>
      </c>
      <c r="AA15" s="188" t="str">
        <f t="shared" si="7"/>
        <v>OK</v>
      </c>
      <c r="AB15" s="188"/>
      <c r="AC15" s="70"/>
      <c r="AD15" s="80">
        <f t="shared" si="8"/>
        <v>0</v>
      </c>
      <c r="AE15"/>
      <c r="AF15" s="90"/>
      <c r="AG15" s="91"/>
      <c r="AH15" s="91"/>
      <c r="AI15" s="90"/>
      <c r="AJ15" s="90"/>
      <c r="AK15" s="90"/>
      <c r="AL15" s="90"/>
      <c r="AM15" s="90"/>
      <c r="AN15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</row>
    <row r="16" spans="1:52" s="67" customFormat="1" ht="16.899999999999999" customHeight="1">
      <c r="A16" s="181">
        <f t="shared" si="9"/>
        <v>1</v>
      </c>
      <c r="B16" s="6" t="s">
        <v>172</v>
      </c>
      <c r="C16" s="64" t="str">
        <f>IF(B16="","",_xlfn.XLOOKUP(B16, Sites!G:G, Sites!F:F, "N/A"))</f>
        <v>PNR-00015</v>
      </c>
      <c r="D16" s="64" t="str">
        <f>IF(B16="","",_xlfn.XLOOKUP(B16, Sites!G:G, Sites!E:E, "N/A"))</f>
        <v>Félix OVOURA</v>
      </c>
      <c r="E16" s="64">
        <f>IF(B16="","",_xlfn.XLOOKUP(B16, Sites!G:G, Sites!D:D, "N/A"))</f>
        <v>2</v>
      </c>
      <c r="F16" s="64">
        <f>IF(B16="","",_xlfn.XLOOKUP(B16, Sites!G:G, Sites!H:H, "N/A"))</f>
        <v>0</v>
      </c>
      <c r="G16" s="64" t="str">
        <f>IF(B16="","",_xlfn.XLOOKUP(B16, Sites!G:G, Sites!I:I, "N/A"))</f>
        <v/>
      </c>
      <c r="H16" s="31">
        <v>26</v>
      </c>
      <c r="I16" s="183">
        <f t="shared" si="0"/>
        <v>182</v>
      </c>
      <c r="J16" s="68">
        <v>46300</v>
      </c>
      <c r="K16" s="135">
        <f t="shared" ca="1" si="10"/>
        <v>10</v>
      </c>
      <c r="L16" s="14">
        <v>0.5</v>
      </c>
      <c r="M16" s="15"/>
      <c r="N16" s="15"/>
      <c r="O16" s="15"/>
      <c r="P16" s="15">
        <v>0.5</v>
      </c>
      <c r="Q16" s="16"/>
      <c r="R16" s="108">
        <f t="shared" si="11"/>
        <v>91</v>
      </c>
      <c r="S16" s="109">
        <f t="shared" si="12"/>
        <v>0</v>
      </c>
      <c r="T16" s="109">
        <f t="shared" si="13"/>
        <v>0</v>
      </c>
      <c r="U16" s="109">
        <f t="shared" si="14"/>
        <v>0</v>
      </c>
      <c r="V16" s="109">
        <f t="shared" si="15"/>
        <v>91</v>
      </c>
      <c r="W16" s="110">
        <f t="shared" si="16"/>
        <v>0</v>
      </c>
      <c r="X16" s="111">
        <f t="shared" si="17"/>
        <v>182</v>
      </c>
      <c r="Y16" s="188" t="str">
        <f t="shared" si="18"/>
        <v>OK</v>
      </c>
      <c r="Z16" s="188" t="str">
        <f t="shared" si="19"/>
        <v>OK</v>
      </c>
      <c r="AA16" s="188" t="str">
        <f t="shared" si="7"/>
        <v>OK</v>
      </c>
      <c r="AB16" s="188"/>
      <c r="AC16" s="70"/>
      <c r="AD16" s="80">
        <f t="shared" si="8"/>
        <v>0</v>
      </c>
      <c r="AE16"/>
      <c r="AF16" s="90"/>
      <c r="AG16" s="91"/>
      <c r="AH16" s="91"/>
      <c r="AI16" s="90"/>
      <c r="AJ16" s="90"/>
      <c r="AK16" s="90"/>
      <c r="AL16" s="90"/>
      <c r="AM16" s="90"/>
      <c r="AN16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</row>
    <row r="17" spans="1:52" s="67" customFormat="1" ht="16.899999999999999" customHeight="1">
      <c r="A17" s="181">
        <f t="shared" si="9"/>
        <v>1</v>
      </c>
      <c r="B17" s="6" t="s">
        <v>56</v>
      </c>
      <c r="C17" s="64" t="str">
        <f>IF(B17="","",_xlfn.XLOOKUP(B17, Sites!G:G, Sites!F:F, "N/A"))</f>
        <v>PNR-00016</v>
      </c>
      <c r="D17" s="64" t="str">
        <f>IF(B17="","",_xlfn.XLOOKUP(B17, Sites!G:G, Sites!E:E, "N/A"))</f>
        <v>Félix OVOURA</v>
      </c>
      <c r="E17" s="64">
        <f>IF(B17="","",_xlfn.XLOOKUP(B17, Sites!G:G, Sites!D:D, "N/A"))</f>
        <v>2</v>
      </c>
      <c r="F17" s="64">
        <f>IF(B17="","",_xlfn.XLOOKUP(B17, Sites!G:G, Sites!H:H, "N/A"))</f>
        <v>0</v>
      </c>
      <c r="G17" s="64" t="str">
        <f>IF(B17="","",_xlfn.XLOOKUP(B17, Sites!G:G, Sites!I:I, "N/A"))</f>
        <v/>
      </c>
      <c r="H17" s="31">
        <v>26</v>
      </c>
      <c r="I17" s="183">
        <f t="shared" si="0"/>
        <v>182</v>
      </c>
      <c r="J17" s="68">
        <v>46302</v>
      </c>
      <c r="K17" s="135">
        <f t="shared" ca="1" si="10"/>
        <v>8</v>
      </c>
      <c r="L17" s="14"/>
      <c r="M17" s="15"/>
      <c r="N17" s="15">
        <v>0.5</v>
      </c>
      <c r="O17" s="15"/>
      <c r="P17" s="15">
        <v>0.5</v>
      </c>
      <c r="Q17" s="16"/>
      <c r="R17" s="108">
        <f t="shared" si="11"/>
        <v>0</v>
      </c>
      <c r="S17" s="109">
        <f t="shared" si="12"/>
        <v>0</v>
      </c>
      <c r="T17" s="109">
        <f t="shared" si="13"/>
        <v>91</v>
      </c>
      <c r="U17" s="109">
        <f t="shared" si="14"/>
        <v>0</v>
      </c>
      <c r="V17" s="109">
        <f t="shared" si="15"/>
        <v>91</v>
      </c>
      <c r="W17" s="110">
        <f t="shared" si="16"/>
        <v>0</v>
      </c>
      <c r="X17" s="111">
        <f t="shared" si="17"/>
        <v>182</v>
      </c>
      <c r="Y17" s="188" t="str">
        <f t="shared" si="18"/>
        <v>OK</v>
      </c>
      <c r="Z17" s="188" t="str">
        <f t="shared" si="19"/>
        <v>OK</v>
      </c>
      <c r="AA17" s="188" t="str">
        <f t="shared" si="7"/>
        <v>OK</v>
      </c>
      <c r="AB17" s="188"/>
      <c r="AC17" s="70"/>
      <c r="AD17" s="80">
        <f t="shared" si="8"/>
        <v>0</v>
      </c>
      <c r="AE17"/>
      <c r="AF17" s="90"/>
      <c r="AG17" s="91"/>
      <c r="AH17" s="91"/>
      <c r="AI17" s="90"/>
      <c r="AJ17" s="90"/>
      <c r="AK17" s="90"/>
      <c r="AL17" s="90"/>
      <c r="AM17" s="90"/>
      <c r="AN17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</row>
    <row r="18" spans="1:52" s="67" customFormat="1" ht="16.899999999999999" customHeight="1">
      <c r="A18" s="181">
        <f t="shared" si="9"/>
        <v>1</v>
      </c>
      <c r="B18" s="6" t="s">
        <v>188</v>
      </c>
      <c r="C18" s="64" t="str">
        <f>IF(B18="","",_xlfn.XLOOKUP(B18, Sites!G:G, Sites!F:F, "N/A"))</f>
        <v>PNR-00017</v>
      </c>
      <c r="D18" s="64">
        <f>IF(B18="","",_xlfn.XLOOKUP(B18, Sites!G:G, Sites!E:E, "N/A"))</f>
        <v>0</v>
      </c>
      <c r="E18" s="64">
        <f>IF(B18="","",_xlfn.XLOOKUP(B18, Sites!G:G, Sites!D:D, "N/A"))</f>
        <v>0</v>
      </c>
      <c r="F18" s="64">
        <f>IF(B18="","",_xlfn.XLOOKUP(B18, Sites!G:G, Sites!H:H, "N/A"))</f>
        <v>0</v>
      </c>
      <c r="G18" s="64" t="str">
        <f>IF(B18="","",_xlfn.XLOOKUP(B18, Sites!G:G, Sites!I:I, "N/A"))</f>
        <v/>
      </c>
      <c r="H18" s="31">
        <v>24</v>
      </c>
      <c r="I18" s="183">
        <f t="shared" si="0"/>
        <v>168</v>
      </c>
      <c r="J18" s="68">
        <v>46300</v>
      </c>
      <c r="K18" s="135">
        <f t="shared" ca="1" si="10"/>
        <v>10</v>
      </c>
      <c r="L18" s="14">
        <v>0.5</v>
      </c>
      <c r="M18" s="15"/>
      <c r="N18" s="15"/>
      <c r="O18" s="15"/>
      <c r="P18" s="15">
        <v>0.5</v>
      </c>
      <c r="Q18" s="16"/>
      <c r="R18" s="108">
        <f t="shared" si="11"/>
        <v>84</v>
      </c>
      <c r="S18" s="109">
        <f t="shared" si="12"/>
        <v>0</v>
      </c>
      <c r="T18" s="109">
        <f t="shared" si="13"/>
        <v>0</v>
      </c>
      <c r="U18" s="109">
        <f t="shared" si="14"/>
        <v>0</v>
      </c>
      <c r="V18" s="109">
        <f t="shared" si="15"/>
        <v>84</v>
      </c>
      <c r="W18" s="110">
        <f t="shared" si="16"/>
        <v>0</v>
      </c>
      <c r="X18" s="111">
        <f t="shared" si="17"/>
        <v>168</v>
      </c>
      <c r="Y18" s="188" t="str">
        <f t="shared" si="18"/>
        <v>OK</v>
      </c>
      <c r="Z18" s="188" t="str">
        <f t="shared" si="19"/>
        <v>OK</v>
      </c>
      <c r="AA18" s="188" t="str">
        <f t="shared" si="7"/>
        <v>OK</v>
      </c>
      <c r="AB18" s="188"/>
      <c r="AC18" s="70"/>
      <c r="AD18" s="80">
        <f t="shared" si="8"/>
        <v>0</v>
      </c>
      <c r="AE18"/>
      <c r="AF18" s="90"/>
      <c r="AG18" s="91"/>
      <c r="AH18" s="91"/>
      <c r="AI18" s="90"/>
      <c r="AJ18" s="90"/>
      <c r="AK18" s="90"/>
      <c r="AL18" s="90"/>
      <c r="AM18" s="90"/>
      <c r="AN18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</row>
    <row r="19" spans="1:52" s="67" customFormat="1" ht="16.899999999999999" customHeight="1">
      <c r="A19" s="181">
        <f t="shared" si="9"/>
        <v>1</v>
      </c>
      <c r="B19" s="6" t="s">
        <v>142</v>
      </c>
      <c r="C19" s="64" t="str">
        <f>IF(B19="","",_xlfn.XLOOKUP(B19, Sites!G:G, Sites!F:F, "N/A"))</f>
        <v>PNR-00018</v>
      </c>
      <c r="D19" s="64" t="str">
        <f>IF(B19="","",_xlfn.XLOOKUP(B19, Sites!G:G, Sites!E:E, "N/A"))</f>
        <v>Alexis MABOUNDA</v>
      </c>
      <c r="E19" s="64">
        <f>IF(B19="","",_xlfn.XLOOKUP(B19, Sites!G:G, Sites!D:D, "N/A"))</f>
        <v>1</v>
      </c>
      <c r="F19" s="64">
        <f>IF(B19="","",_xlfn.XLOOKUP(B19, Sites!G:G, Sites!H:H, "N/A"))</f>
        <v>0</v>
      </c>
      <c r="G19" s="64" t="str">
        <f>IF(B19="","",_xlfn.XLOOKUP(B19, Sites!G:G, Sites!I:I, "N/A"))</f>
        <v/>
      </c>
      <c r="H19" s="31">
        <v>36</v>
      </c>
      <c r="I19" s="183">
        <f t="shared" si="0"/>
        <v>252</v>
      </c>
      <c r="J19" s="68">
        <v>46301</v>
      </c>
      <c r="K19" s="135">
        <f t="shared" ca="1" si="10"/>
        <v>9</v>
      </c>
      <c r="L19" s="14">
        <v>0.5</v>
      </c>
      <c r="M19" s="15"/>
      <c r="N19" s="15"/>
      <c r="O19" s="15"/>
      <c r="P19" s="15">
        <v>0.5</v>
      </c>
      <c r="Q19" s="16"/>
      <c r="R19" s="108">
        <f t="shared" si="11"/>
        <v>126</v>
      </c>
      <c r="S19" s="109">
        <f t="shared" si="12"/>
        <v>0</v>
      </c>
      <c r="T19" s="109">
        <f t="shared" si="13"/>
        <v>0</v>
      </c>
      <c r="U19" s="109">
        <f t="shared" si="14"/>
        <v>0</v>
      </c>
      <c r="V19" s="109">
        <f t="shared" si="15"/>
        <v>126</v>
      </c>
      <c r="W19" s="110">
        <f t="shared" si="16"/>
        <v>0</v>
      </c>
      <c r="X19" s="111">
        <f t="shared" si="17"/>
        <v>252</v>
      </c>
      <c r="Y19" s="188" t="str">
        <f t="shared" si="18"/>
        <v>OK</v>
      </c>
      <c r="Z19" s="188" t="str">
        <f t="shared" si="19"/>
        <v>OK</v>
      </c>
      <c r="AA19" s="188" t="str">
        <f t="shared" si="7"/>
        <v>OK</v>
      </c>
      <c r="AB19" s="188"/>
      <c r="AC19" s="70"/>
      <c r="AD19" s="80">
        <f t="shared" si="8"/>
        <v>0</v>
      </c>
      <c r="AE19"/>
      <c r="AF19" s="90"/>
      <c r="AG19" s="91"/>
      <c r="AH19" s="91"/>
      <c r="AI19" s="90"/>
      <c r="AJ19" s="90"/>
      <c r="AK19" s="90"/>
      <c r="AL19" s="90"/>
      <c r="AM19" s="90"/>
      <c r="AN19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</row>
    <row r="20" spans="1:52" s="67" customFormat="1" ht="16.899999999999999" customHeight="1">
      <c r="A20" s="181">
        <f t="shared" si="9"/>
        <v>1</v>
      </c>
      <c r="B20" s="6" t="s">
        <v>211</v>
      </c>
      <c r="C20" s="64" t="str">
        <f>IF(B20="","",_xlfn.XLOOKUP(B20, Sites!G:G, Sites!F:F, "N/A"))</f>
        <v>PNR-00019</v>
      </c>
      <c r="D20" s="64" t="str">
        <f>IF(B20="","",_xlfn.XLOOKUP(B20, Sites!G:G, Sites!E:E, "N/A"))</f>
        <v>Armel SOKAMBA</v>
      </c>
      <c r="E20" s="64">
        <f>IF(B20="","",_xlfn.XLOOKUP(B20, Sites!G:G, Sites!D:D, "N/A"))</f>
        <v>3</v>
      </c>
      <c r="F20" s="64">
        <f>IF(B20="","",_xlfn.XLOOKUP(B20, Sites!G:G, Sites!H:H, "N/A"))</f>
        <v>0</v>
      </c>
      <c r="G20" s="64" t="str">
        <f>IF(B20="","",_xlfn.XLOOKUP(B20, Sites!G:G, Sites!I:I, "N/A"))</f>
        <v/>
      </c>
      <c r="H20" s="31">
        <v>28</v>
      </c>
      <c r="I20" s="183">
        <f t="shared" si="0"/>
        <v>196</v>
      </c>
      <c r="J20" s="68">
        <v>46301</v>
      </c>
      <c r="K20" s="135">
        <f t="shared" ca="1" si="10"/>
        <v>9</v>
      </c>
      <c r="L20" s="14">
        <v>0.75</v>
      </c>
      <c r="M20" s="15"/>
      <c r="N20" s="15"/>
      <c r="O20" s="15"/>
      <c r="P20" s="15">
        <v>0.25</v>
      </c>
      <c r="Q20" s="16"/>
      <c r="R20" s="108">
        <f t="shared" si="11"/>
        <v>147</v>
      </c>
      <c r="S20" s="109">
        <f t="shared" si="12"/>
        <v>0</v>
      </c>
      <c r="T20" s="109">
        <f t="shared" si="13"/>
        <v>0</v>
      </c>
      <c r="U20" s="109">
        <f t="shared" si="14"/>
        <v>0</v>
      </c>
      <c r="V20" s="109">
        <f t="shared" si="15"/>
        <v>49</v>
      </c>
      <c r="W20" s="110">
        <f t="shared" si="16"/>
        <v>0</v>
      </c>
      <c r="X20" s="111">
        <f t="shared" si="17"/>
        <v>196</v>
      </c>
      <c r="Y20" s="188" t="str">
        <f t="shared" si="18"/>
        <v>OK</v>
      </c>
      <c r="Z20" s="188" t="str">
        <f t="shared" si="19"/>
        <v>OK</v>
      </c>
      <c r="AA20" s="188" t="str">
        <f t="shared" si="7"/>
        <v>OK</v>
      </c>
      <c r="AB20" s="188"/>
      <c r="AC20" s="70"/>
      <c r="AD20" s="80">
        <f t="shared" si="8"/>
        <v>0</v>
      </c>
      <c r="AE20"/>
      <c r="AF20" s="90"/>
      <c r="AG20" s="91"/>
      <c r="AH20" s="91"/>
      <c r="AI20" s="90"/>
      <c r="AJ20" s="90"/>
      <c r="AK20" s="90"/>
      <c r="AL20" s="90"/>
      <c r="AM20" s="90"/>
      <c r="AN2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</row>
    <row r="21" spans="1:52" ht="16.899999999999999" customHeight="1">
      <c r="A21" s="181">
        <f t="shared" si="9"/>
        <v>1</v>
      </c>
      <c r="B21" s="6" t="s">
        <v>22</v>
      </c>
      <c r="C21" s="64" t="str">
        <f>IF(B21="","",_xlfn.XLOOKUP(B21, Sites!G:G, Sites!F:F, "N/A"))</f>
        <v>PNR-00020</v>
      </c>
      <c r="D21" s="64" t="str">
        <f>IF(B21="","",_xlfn.XLOOKUP(B21, Sites!G:G, Sites!E:E, "N/A"))</f>
        <v>Félix OVOURA</v>
      </c>
      <c r="E21" s="64">
        <f>IF(B21="","",_xlfn.XLOOKUP(B21, Sites!G:G, Sites!D:D, "N/A"))</f>
        <v>2</v>
      </c>
      <c r="F21" s="64">
        <f>IF(B21="","",_xlfn.XLOOKUP(B21, Sites!G:G, Sites!H:H, "N/A"))</f>
        <v>0</v>
      </c>
      <c r="G21" s="64" t="str">
        <f>IF(B21="","",_xlfn.XLOOKUP(B21, Sites!G:G, Sites!I:I, "N/A"))</f>
        <v/>
      </c>
      <c r="H21" s="31">
        <v>36</v>
      </c>
      <c r="I21" s="183">
        <f t="shared" si="0"/>
        <v>252</v>
      </c>
      <c r="J21" s="68">
        <v>46302</v>
      </c>
      <c r="K21" s="135">
        <f t="shared" ca="1" si="10"/>
        <v>8</v>
      </c>
      <c r="L21" s="32">
        <v>0.5</v>
      </c>
      <c r="M21" s="33"/>
      <c r="N21" s="33"/>
      <c r="O21" s="33"/>
      <c r="P21" s="33">
        <v>0.5</v>
      </c>
      <c r="Q21" s="34"/>
      <c r="R21" s="108">
        <f t="shared" si="11"/>
        <v>126</v>
      </c>
      <c r="S21" s="109">
        <f t="shared" si="12"/>
        <v>0</v>
      </c>
      <c r="T21" s="109">
        <f t="shared" si="13"/>
        <v>0</v>
      </c>
      <c r="U21" s="109">
        <f t="shared" si="14"/>
        <v>0</v>
      </c>
      <c r="V21" s="109">
        <f t="shared" si="15"/>
        <v>126</v>
      </c>
      <c r="W21" s="110">
        <f t="shared" si="16"/>
        <v>0</v>
      </c>
      <c r="X21" s="111">
        <f t="shared" si="17"/>
        <v>252</v>
      </c>
      <c r="Y21" s="188" t="str">
        <f t="shared" si="18"/>
        <v>OK</v>
      </c>
      <c r="Z21" s="188" t="str">
        <f t="shared" si="19"/>
        <v>OK</v>
      </c>
      <c r="AA21" s="188" t="str">
        <f t="shared" si="7"/>
        <v>OK</v>
      </c>
      <c r="AB21" s="188"/>
      <c r="AC21" s="69"/>
      <c r="AD21" s="80">
        <f t="shared" si="8"/>
        <v>0</v>
      </c>
      <c r="AE21" s="30"/>
      <c r="AF21" s="90"/>
      <c r="AG21" s="91"/>
      <c r="AH21" s="91"/>
      <c r="AI21" s="90"/>
      <c r="AJ21" s="90"/>
      <c r="AK21" s="90"/>
      <c r="AL21" s="90"/>
      <c r="AM21" s="90"/>
      <c r="AO21" s="30"/>
    </row>
    <row r="22" spans="1:52" ht="16.899999999999999" customHeight="1">
      <c r="A22" s="181">
        <f t="shared" si="9"/>
        <v>1</v>
      </c>
      <c r="B22" s="6" t="s">
        <v>21</v>
      </c>
      <c r="C22" s="64" t="str">
        <f>IF(B22="","",_xlfn.XLOOKUP(B22, Sites!G:G, Sites!F:F, "N/A"))</f>
        <v>PNR-00021</v>
      </c>
      <c r="D22" s="64" t="str">
        <f>IF(B22="","",_xlfn.XLOOKUP(B22, Sites!G:G, Sites!E:E, "N/A"))</f>
        <v>Félix OVOURA</v>
      </c>
      <c r="E22" s="64">
        <f>IF(B22="","",_xlfn.XLOOKUP(B22, Sites!G:G, Sites!D:D, "N/A"))</f>
        <v>2</v>
      </c>
      <c r="F22" s="64">
        <f>IF(B22="","",_xlfn.XLOOKUP(B22, Sites!G:G, Sites!H:H, "N/A"))</f>
        <v>0</v>
      </c>
      <c r="G22" s="64" t="str">
        <f>IF(B22="","",_xlfn.XLOOKUP(B22, Sites!G:G, Sites!I:I, "N/A"))</f>
        <v/>
      </c>
      <c r="H22" s="31">
        <v>28</v>
      </c>
      <c r="I22" s="183">
        <f t="shared" si="0"/>
        <v>196</v>
      </c>
      <c r="J22" s="68">
        <v>46295</v>
      </c>
      <c r="K22" s="135">
        <f t="shared" ca="1" si="10"/>
        <v>15</v>
      </c>
      <c r="L22" s="35">
        <v>0.5</v>
      </c>
      <c r="M22" s="36"/>
      <c r="N22" s="36"/>
      <c r="O22" s="36"/>
      <c r="P22" s="36"/>
      <c r="Q22" s="37">
        <v>0.5</v>
      </c>
      <c r="R22" s="108">
        <f t="shared" si="11"/>
        <v>98</v>
      </c>
      <c r="S22" s="109">
        <f t="shared" si="12"/>
        <v>0</v>
      </c>
      <c r="T22" s="109">
        <f t="shared" si="13"/>
        <v>0</v>
      </c>
      <c r="U22" s="109">
        <f t="shared" si="14"/>
        <v>0</v>
      </c>
      <c r="V22" s="109">
        <f t="shared" si="15"/>
        <v>0</v>
      </c>
      <c r="W22" s="110">
        <f t="shared" si="16"/>
        <v>98</v>
      </c>
      <c r="X22" s="111">
        <f t="shared" si="17"/>
        <v>196</v>
      </c>
      <c r="Y22" s="188" t="str">
        <f t="shared" si="18"/>
        <v>OK</v>
      </c>
      <c r="Z22" s="188" t="str">
        <f t="shared" si="19"/>
        <v>OK</v>
      </c>
      <c r="AA22" s="188" t="str">
        <f t="shared" si="7"/>
        <v>OK</v>
      </c>
      <c r="AB22" s="188"/>
      <c r="AC22" s="70"/>
      <c r="AD22" s="80">
        <f t="shared" si="8"/>
        <v>0</v>
      </c>
    </row>
    <row r="23" spans="1:52" ht="16.899999999999999" customHeight="1">
      <c r="A23" s="181">
        <f t="shared" si="9"/>
        <v>1</v>
      </c>
      <c r="B23" s="6" t="s">
        <v>197</v>
      </c>
      <c r="C23" s="64" t="str">
        <f>IF(B23="","",_xlfn.XLOOKUP(B23, Sites!G:G, Sites!F:F, "N/A"))</f>
        <v>PNR-00022</v>
      </c>
      <c r="D23" s="64" t="str">
        <f>IF(B23="","",_xlfn.XLOOKUP(B23, Sites!G:G, Sites!E:E, "N/A"))</f>
        <v>Félix OVOURA</v>
      </c>
      <c r="E23" s="64">
        <f>IF(B23="","",_xlfn.XLOOKUP(B23, Sites!G:G, Sites!D:D, "N/A"))</f>
        <v>2</v>
      </c>
      <c r="F23" s="64">
        <f>IF(B23="","",_xlfn.XLOOKUP(B23, Sites!G:G, Sites!H:H, "N/A"))</f>
        <v>0</v>
      </c>
      <c r="G23" s="64" t="str">
        <f>IF(B23="","",_xlfn.XLOOKUP(B23, Sites!G:G, Sites!I:I, "N/A"))</f>
        <v/>
      </c>
      <c r="H23" s="31">
        <v>22</v>
      </c>
      <c r="I23" s="183">
        <f t="shared" si="0"/>
        <v>154</v>
      </c>
      <c r="J23" s="68">
        <v>46295</v>
      </c>
      <c r="K23" s="135">
        <f t="shared" ca="1" si="10"/>
        <v>15</v>
      </c>
      <c r="L23" s="35">
        <v>0.5</v>
      </c>
      <c r="M23" s="36"/>
      <c r="N23" s="36"/>
      <c r="O23" s="36"/>
      <c r="P23" s="36">
        <v>0.5</v>
      </c>
      <c r="Q23" s="37"/>
      <c r="R23" s="108">
        <f t="shared" si="11"/>
        <v>77</v>
      </c>
      <c r="S23" s="109">
        <f t="shared" si="12"/>
        <v>0</v>
      </c>
      <c r="T23" s="109">
        <f t="shared" si="13"/>
        <v>0</v>
      </c>
      <c r="U23" s="109">
        <f t="shared" si="14"/>
        <v>0</v>
      </c>
      <c r="V23" s="109">
        <f t="shared" si="15"/>
        <v>77</v>
      </c>
      <c r="W23" s="110">
        <f t="shared" si="16"/>
        <v>0</v>
      </c>
      <c r="X23" s="111">
        <f t="shared" si="17"/>
        <v>154</v>
      </c>
      <c r="Y23" s="188" t="str">
        <f t="shared" si="18"/>
        <v>OK</v>
      </c>
      <c r="Z23" s="188" t="str">
        <f t="shared" si="19"/>
        <v>OK</v>
      </c>
      <c r="AA23" s="188" t="str">
        <f t="shared" si="7"/>
        <v>OK</v>
      </c>
      <c r="AB23" s="188"/>
      <c r="AC23" s="70"/>
      <c r="AD23" s="80">
        <f t="shared" si="8"/>
        <v>0</v>
      </c>
    </row>
    <row r="24" spans="1:52" ht="16.899999999999999" customHeight="1">
      <c r="A24" s="181">
        <f t="shared" si="9"/>
        <v>1</v>
      </c>
      <c r="B24" s="6" t="s">
        <v>19</v>
      </c>
      <c r="C24" s="64" t="str">
        <f>IF(B24="","",_xlfn.XLOOKUP(B24, Sites!G:G, Sites!F:F, "N/A"))</f>
        <v>PNR-00023</v>
      </c>
      <c r="D24" s="64" t="str">
        <f>IF(B24="","",_xlfn.XLOOKUP(B24, Sites!G:G, Sites!E:E, "N/A"))</f>
        <v>Armel SOKAMBA</v>
      </c>
      <c r="E24" s="64">
        <f>IF(B24="","",_xlfn.XLOOKUP(B24, Sites!G:G, Sites!D:D, "N/A"))</f>
        <v>3</v>
      </c>
      <c r="F24" s="64">
        <f>IF(B24="","",_xlfn.XLOOKUP(B24, Sites!G:G, Sites!H:H, "N/A"))</f>
        <v>0</v>
      </c>
      <c r="G24" s="64" t="str">
        <f>IF(B24="","",_xlfn.XLOOKUP(B24, Sites!G:G, Sites!I:I, "N/A"))</f>
        <v/>
      </c>
      <c r="H24" s="31">
        <v>24</v>
      </c>
      <c r="I24" s="183">
        <f t="shared" si="0"/>
        <v>168</v>
      </c>
      <c r="J24" s="68">
        <v>46294</v>
      </c>
      <c r="K24" s="135">
        <f t="shared" ca="1" si="10"/>
        <v>16</v>
      </c>
      <c r="L24" s="35">
        <v>0.5</v>
      </c>
      <c r="M24" s="36"/>
      <c r="N24" s="36"/>
      <c r="O24" s="36"/>
      <c r="P24" s="36">
        <v>0.5</v>
      </c>
      <c r="Q24" s="37"/>
      <c r="R24" s="108">
        <f t="shared" si="11"/>
        <v>84</v>
      </c>
      <c r="S24" s="109">
        <f t="shared" si="12"/>
        <v>0</v>
      </c>
      <c r="T24" s="109">
        <f t="shared" si="13"/>
        <v>0</v>
      </c>
      <c r="U24" s="109">
        <f t="shared" si="14"/>
        <v>0</v>
      </c>
      <c r="V24" s="109">
        <f t="shared" si="15"/>
        <v>84</v>
      </c>
      <c r="W24" s="110">
        <f t="shared" si="16"/>
        <v>0</v>
      </c>
      <c r="X24" s="111">
        <f t="shared" si="17"/>
        <v>168</v>
      </c>
      <c r="Y24" s="188" t="str">
        <f t="shared" si="18"/>
        <v>OK</v>
      </c>
      <c r="Z24" s="188" t="str">
        <f t="shared" si="19"/>
        <v>OK</v>
      </c>
      <c r="AA24" s="188" t="str">
        <f t="shared" si="7"/>
        <v>OK</v>
      </c>
      <c r="AB24" s="188"/>
      <c r="AC24" s="70"/>
      <c r="AD24" s="80">
        <f t="shared" si="8"/>
        <v>0</v>
      </c>
      <c r="AE24" s="4"/>
    </row>
    <row r="25" spans="1:52" ht="16.899999999999999" customHeight="1">
      <c r="A25" s="181">
        <f t="shared" si="9"/>
        <v>1</v>
      </c>
      <c r="B25" s="6" t="s">
        <v>137</v>
      </c>
      <c r="C25" s="64" t="str">
        <f>IF(B25="","",_xlfn.XLOOKUP(B25, Sites!G:G, Sites!F:F, "N/A"))</f>
        <v>PNR-00024</v>
      </c>
      <c r="D25" s="64" t="str">
        <f>IF(B25="","",_xlfn.XLOOKUP(B25, Sites!G:G, Sites!E:E, "N/A"))</f>
        <v>Armel SOKAMBA</v>
      </c>
      <c r="E25" s="64">
        <f>IF(B25="","",_xlfn.XLOOKUP(B25, Sites!G:G, Sites!D:D, "N/A"))</f>
        <v>3</v>
      </c>
      <c r="F25" s="64">
        <f>IF(B25="","",_xlfn.XLOOKUP(B25, Sites!G:G, Sites!H:H, "N/A"))</f>
        <v>0</v>
      </c>
      <c r="G25" s="64" t="str">
        <f>IF(B25="","",_xlfn.XLOOKUP(B25, Sites!G:G, Sites!I:I, "N/A"))</f>
        <v/>
      </c>
      <c r="H25" s="31">
        <v>22</v>
      </c>
      <c r="I25" s="183">
        <f t="shared" si="0"/>
        <v>154</v>
      </c>
      <c r="J25" s="68">
        <v>46301</v>
      </c>
      <c r="K25" s="135">
        <f t="shared" ca="1" si="10"/>
        <v>9</v>
      </c>
      <c r="L25" s="35">
        <v>0.5</v>
      </c>
      <c r="M25" s="36"/>
      <c r="N25" s="36"/>
      <c r="O25" s="36"/>
      <c r="P25" s="36">
        <v>0.5</v>
      </c>
      <c r="Q25" s="37"/>
      <c r="R25" s="108">
        <f t="shared" si="11"/>
        <v>77</v>
      </c>
      <c r="S25" s="109">
        <f t="shared" si="12"/>
        <v>0</v>
      </c>
      <c r="T25" s="109">
        <f t="shared" si="13"/>
        <v>0</v>
      </c>
      <c r="U25" s="109">
        <f t="shared" si="14"/>
        <v>0</v>
      </c>
      <c r="V25" s="109">
        <f t="shared" si="15"/>
        <v>77</v>
      </c>
      <c r="W25" s="110">
        <f t="shared" si="16"/>
        <v>0</v>
      </c>
      <c r="X25" s="111">
        <f t="shared" si="17"/>
        <v>154</v>
      </c>
      <c r="Y25" s="188" t="str">
        <f t="shared" si="18"/>
        <v>OK</v>
      </c>
      <c r="Z25" s="188" t="str">
        <f t="shared" si="19"/>
        <v>OK</v>
      </c>
      <c r="AA25" s="188" t="str">
        <f t="shared" si="7"/>
        <v>OK</v>
      </c>
      <c r="AB25" s="188"/>
      <c r="AC25" s="70"/>
      <c r="AD25" s="80">
        <f t="shared" si="8"/>
        <v>0</v>
      </c>
      <c r="AE25" s="93"/>
    </row>
    <row r="26" spans="1:52" ht="16.899999999999999" customHeight="1">
      <c r="A26" s="181">
        <f t="shared" si="9"/>
        <v>0</v>
      </c>
      <c r="B26" s="6" t="s">
        <v>20</v>
      </c>
      <c r="C26" s="64" t="str">
        <f>IF(B26="","",_xlfn.XLOOKUP(B26, Sites!G:G, Sites!F:F, "N/A"))</f>
        <v>PNR-00025</v>
      </c>
      <c r="D26" s="64" t="str">
        <f>IF(B26="","",_xlfn.XLOOKUP(B26, Sites!G:G, Sites!E:E, "N/A"))</f>
        <v>Félix OVOURA</v>
      </c>
      <c r="E26" s="64">
        <f>IF(B26="","",_xlfn.XLOOKUP(B26, Sites!G:G, Sites!D:D, "N/A"))</f>
        <v>2</v>
      </c>
      <c r="F26" s="64">
        <f>IF(B26="","",_xlfn.XLOOKUP(B26, Sites!G:G, Sites!H:H, "N/A"))</f>
        <v>0</v>
      </c>
      <c r="G26" s="64" t="str">
        <f>IF(B26="","",_xlfn.XLOOKUP(B26, Sites!G:G, Sites!I:I, "N/A"))</f>
        <v/>
      </c>
      <c r="H26" s="31">
        <v>0</v>
      </c>
      <c r="I26" s="183">
        <f t="shared" si="0"/>
        <v>0</v>
      </c>
      <c r="J26" s="68">
        <v>46301</v>
      </c>
      <c r="K26" s="135" t="str">
        <f t="shared" ca="1" si="10"/>
        <v>N/A</v>
      </c>
      <c r="L26" s="35">
        <v>1</v>
      </c>
      <c r="M26" s="36"/>
      <c r="N26" s="36"/>
      <c r="O26" s="36"/>
      <c r="P26" s="36"/>
      <c r="Q26" s="37"/>
      <c r="R26" s="108">
        <f t="shared" si="11"/>
        <v>0</v>
      </c>
      <c r="S26" s="109">
        <f t="shared" si="12"/>
        <v>0</v>
      </c>
      <c r="T26" s="109">
        <f t="shared" si="13"/>
        <v>0</v>
      </c>
      <c r="U26" s="109">
        <f t="shared" si="14"/>
        <v>0</v>
      </c>
      <c r="V26" s="109">
        <f t="shared" si="15"/>
        <v>0</v>
      </c>
      <c r="W26" s="110">
        <f t="shared" si="16"/>
        <v>0</v>
      </c>
      <c r="X26" s="111">
        <f t="shared" si="17"/>
        <v>0</v>
      </c>
      <c r="Y26" s="188" t="str">
        <f t="shared" si="18"/>
        <v>OK</v>
      </c>
      <c r="Z26" s="188" t="str">
        <f t="shared" si="19"/>
        <v>OK</v>
      </c>
      <c r="AA26" s="188" t="str">
        <f t="shared" si="7"/>
        <v>OK</v>
      </c>
      <c r="AB26" s="188"/>
      <c r="AC26" s="70"/>
      <c r="AD26" s="80">
        <f t="shared" si="8"/>
        <v>0</v>
      </c>
      <c r="AE26" s="93"/>
    </row>
    <row r="27" spans="1:52" ht="16.899999999999999" customHeight="1">
      <c r="A27" s="181">
        <f t="shared" si="9"/>
        <v>1</v>
      </c>
      <c r="B27" s="6" t="s">
        <v>184</v>
      </c>
      <c r="C27" s="64" t="str">
        <f>IF(B27="","",_xlfn.XLOOKUP(B27, Sites!G:G, Sites!F:F, "N/A"))</f>
        <v>PNR-00026</v>
      </c>
      <c r="D27" s="64">
        <f>IF(B27="","",_xlfn.XLOOKUP(B27, Sites!G:G, Sites!E:E, "N/A"))</f>
        <v>0</v>
      </c>
      <c r="E27" s="64">
        <f>IF(B27="","",_xlfn.XLOOKUP(B27, Sites!G:G, Sites!D:D, "N/A"))</f>
        <v>0</v>
      </c>
      <c r="F27" s="64">
        <f>IF(B27="","",_xlfn.XLOOKUP(B27, Sites!G:G, Sites!H:H, "N/A"))</f>
        <v>0</v>
      </c>
      <c r="G27" s="64" t="str">
        <f>IF(B27="","",_xlfn.XLOOKUP(B27, Sites!G:G, Sites!I:I, "N/A"))</f>
        <v/>
      </c>
      <c r="H27" s="31">
        <v>26</v>
      </c>
      <c r="I27" s="183">
        <f t="shared" si="0"/>
        <v>182</v>
      </c>
      <c r="J27" s="68">
        <v>46301</v>
      </c>
      <c r="K27" s="135">
        <f t="shared" ca="1" si="10"/>
        <v>9</v>
      </c>
      <c r="L27" s="35">
        <v>0.5</v>
      </c>
      <c r="M27" s="36"/>
      <c r="N27" s="36"/>
      <c r="O27" s="36">
        <v>0.5</v>
      </c>
      <c r="P27" s="36"/>
      <c r="Q27" s="37"/>
      <c r="R27" s="108">
        <f t="shared" si="11"/>
        <v>91</v>
      </c>
      <c r="S27" s="109">
        <f t="shared" si="12"/>
        <v>0</v>
      </c>
      <c r="T27" s="109">
        <f t="shared" si="13"/>
        <v>0</v>
      </c>
      <c r="U27" s="109">
        <f t="shared" si="14"/>
        <v>91</v>
      </c>
      <c r="V27" s="109">
        <f t="shared" si="15"/>
        <v>0</v>
      </c>
      <c r="W27" s="110">
        <f t="shared" si="16"/>
        <v>0</v>
      </c>
      <c r="X27" s="111">
        <f t="shared" si="17"/>
        <v>182</v>
      </c>
      <c r="Y27" s="188" t="str">
        <f t="shared" si="18"/>
        <v>OK</v>
      </c>
      <c r="Z27" s="188" t="str">
        <f t="shared" si="19"/>
        <v>OK</v>
      </c>
      <c r="AA27" s="188" t="str">
        <f t="shared" si="7"/>
        <v>OK</v>
      </c>
      <c r="AB27" s="188"/>
      <c r="AC27" s="70"/>
      <c r="AD27" s="92">
        <f t="shared" si="8"/>
        <v>0</v>
      </c>
      <c r="AE27" s="93"/>
      <c r="AF27" s="94"/>
      <c r="AG27" s="4"/>
      <c r="AH27" s="4"/>
      <c r="AI27" s="4"/>
      <c r="AJ27" s="4"/>
      <c r="AK27" s="4"/>
      <c r="AL27" s="4"/>
      <c r="AM27" s="4"/>
    </row>
    <row r="28" spans="1:52" ht="16.899999999999999" customHeight="1">
      <c r="A28" s="181">
        <f t="shared" si="9"/>
        <v>1</v>
      </c>
      <c r="B28" s="6" t="s">
        <v>191</v>
      </c>
      <c r="C28" s="64" t="str">
        <f>IF(B28="","",_xlfn.XLOOKUP(B28, Sites!G:G, Sites!F:F, "N/A"))</f>
        <v>PNR-00027</v>
      </c>
      <c r="D28" s="64">
        <f>IF(B28="","",_xlfn.XLOOKUP(B28, Sites!G:G, Sites!E:E, "N/A"))</f>
        <v>0</v>
      </c>
      <c r="E28" s="64">
        <f>IF(B28="","",_xlfn.XLOOKUP(B28, Sites!G:G, Sites!D:D, "N/A"))</f>
        <v>0</v>
      </c>
      <c r="F28" s="64">
        <f>IF(B28="","",_xlfn.XLOOKUP(B28, Sites!G:G, Sites!H:H, "N/A"))</f>
        <v>0</v>
      </c>
      <c r="G28" s="64" t="str">
        <f>IF(B28="","",_xlfn.XLOOKUP(B28, Sites!G:G, Sites!I:I, "N/A"))</f>
        <v/>
      </c>
      <c r="H28" s="31">
        <v>26</v>
      </c>
      <c r="I28" s="183">
        <f t="shared" si="0"/>
        <v>182</v>
      </c>
      <c r="J28" s="68">
        <v>46295</v>
      </c>
      <c r="K28" s="135">
        <f t="shared" ca="1" si="10"/>
        <v>15</v>
      </c>
      <c r="L28" s="35">
        <v>0.75</v>
      </c>
      <c r="M28" s="36"/>
      <c r="N28" s="36"/>
      <c r="O28" s="36"/>
      <c r="P28" s="36"/>
      <c r="Q28" s="37">
        <v>0.25</v>
      </c>
      <c r="R28" s="108">
        <f t="shared" si="11"/>
        <v>136.5</v>
      </c>
      <c r="S28" s="109">
        <f t="shared" si="12"/>
        <v>0</v>
      </c>
      <c r="T28" s="109">
        <f t="shared" si="13"/>
        <v>0</v>
      </c>
      <c r="U28" s="109">
        <f t="shared" si="14"/>
        <v>0</v>
      </c>
      <c r="V28" s="109">
        <f t="shared" si="15"/>
        <v>0</v>
      </c>
      <c r="W28" s="110">
        <f t="shared" si="16"/>
        <v>45.5</v>
      </c>
      <c r="X28" s="111">
        <f t="shared" si="17"/>
        <v>182</v>
      </c>
      <c r="Y28" s="188" t="str">
        <f t="shared" si="18"/>
        <v>OK</v>
      </c>
      <c r="Z28" s="188" t="str">
        <f t="shared" si="19"/>
        <v>OK</v>
      </c>
      <c r="AA28" s="188" t="str">
        <f t="shared" si="7"/>
        <v>OK</v>
      </c>
      <c r="AB28" s="188"/>
      <c r="AC28" s="70"/>
      <c r="AD28" s="80">
        <f t="shared" si="8"/>
        <v>0</v>
      </c>
      <c r="AE28" s="95"/>
      <c r="AF28" s="4"/>
      <c r="AG28" s="4"/>
      <c r="AH28" s="4"/>
      <c r="AI28" s="4"/>
      <c r="AJ28" s="4"/>
      <c r="AK28" s="4"/>
      <c r="AL28" s="4"/>
      <c r="AM28" s="4"/>
    </row>
    <row r="29" spans="1:52" ht="16.899999999999999" customHeight="1">
      <c r="A29" s="181">
        <f t="shared" si="9"/>
        <v>1</v>
      </c>
      <c r="B29" s="6" t="s">
        <v>84</v>
      </c>
      <c r="C29" s="64" t="str">
        <f>IF(B29="","",_xlfn.XLOOKUP(B29, Sites!G:G, Sites!F:F, "N/A"))</f>
        <v>PNR-00028</v>
      </c>
      <c r="D29" s="64" t="str">
        <f>IF(B29="","",_xlfn.XLOOKUP(B29, Sites!G:G, Sites!E:E, "N/A"))</f>
        <v>Armel SOKAMBA</v>
      </c>
      <c r="E29" s="64">
        <f>IF(B29="","",_xlfn.XLOOKUP(B29, Sites!G:G, Sites!D:D, "N/A"))</f>
        <v>3</v>
      </c>
      <c r="F29" s="64">
        <f>IF(B29="","",_xlfn.XLOOKUP(B29, Sites!G:G, Sites!H:H, "N/A"))</f>
        <v>0</v>
      </c>
      <c r="G29" s="64" t="str">
        <f>IF(B29="","",_xlfn.XLOOKUP(B29, Sites!G:G, Sites!I:I, "N/A"))</f>
        <v/>
      </c>
      <c r="H29" s="31">
        <v>28</v>
      </c>
      <c r="I29" s="183">
        <f t="shared" si="0"/>
        <v>196</v>
      </c>
      <c r="J29" s="68">
        <v>46302</v>
      </c>
      <c r="K29" s="135">
        <f t="shared" ca="1" si="10"/>
        <v>8</v>
      </c>
      <c r="L29" s="35">
        <v>0.5</v>
      </c>
      <c r="M29" s="36"/>
      <c r="N29" s="36"/>
      <c r="O29" s="36"/>
      <c r="P29" s="36">
        <v>0.5</v>
      </c>
      <c r="Q29" s="37"/>
      <c r="R29" s="108">
        <f t="shared" si="11"/>
        <v>98</v>
      </c>
      <c r="S29" s="109">
        <f t="shared" si="12"/>
        <v>0</v>
      </c>
      <c r="T29" s="109">
        <f t="shared" si="13"/>
        <v>0</v>
      </c>
      <c r="U29" s="109">
        <f t="shared" si="14"/>
        <v>0</v>
      </c>
      <c r="V29" s="109">
        <f t="shared" si="15"/>
        <v>98</v>
      </c>
      <c r="W29" s="110">
        <f t="shared" si="16"/>
        <v>0</v>
      </c>
      <c r="X29" s="111">
        <f t="shared" si="17"/>
        <v>196</v>
      </c>
      <c r="Y29" s="188" t="str">
        <f t="shared" si="18"/>
        <v>OK</v>
      </c>
      <c r="Z29" s="188" t="str">
        <f t="shared" si="19"/>
        <v>OK</v>
      </c>
      <c r="AA29" s="188" t="str">
        <f t="shared" si="7"/>
        <v>OK</v>
      </c>
      <c r="AB29" s="188"/>
      <c r="AC29" s="70"/>
      <c r="AD29" s="80">
        <f t="shared" si="8"/>
        <v>0</v>
      </c>
      <c r="AE29" s="93"/>
      <c r="AF29" s="4"/>
      <c r="AG29" s="4"/>
      <c r="AH29" s="4"/>
      <c r="AI29" s="4"/>
      <c r="AJ29" s="4"/>
      <c r="AK29" s="4"/>
      <c r="AL29" s="4"/>
      <c r="AM29" s="4"/>
    </row>
    <row r="30" spans="1:52" ht="16.899999999999999" customHeight="1">
      <c r="A30" s="181">
        <f t="shared" si="9"/>
        <v>1</v>
      </c>
      <c r="B30" s="6" t="s">
        <v>136</v>
      </c>
      <c r="C30" s="64" t="str">
        <f>IF(B30="","",_xlfn.XLOOKUP(B30, Sites!G:G, Sites!F:F, "N/A"))</f>
        <v>PNR-00029</v>
      </c>
      <c r="D30" s="64" t="str">
        <f>IF(B30="","",_xlfn.XLOOKUP(B30, Sites!G:G, Sites!E:E, "N/A"))</f>
        <v>Armel SOKAMBA</v>
      </c>
      <c r="E30" s="64">
        <f>IF(B30="","",_xlfn.XLOOKUP(B30, Sites!G:G, Sites!D:D, "N/A"))</f>
        <v>3</v>
      </c>
      <c r="F30" s="64">
        <f>IF(B30="","",_xlfn.XLOOKUP(B30, Sites!G:G, Sites!H:H, "N/A"))</f>
        <v>0</v>
      </c>
      <c r="G30" s="64" t="str">
        <f>IF(B30="","",_xlfn.XLOOKUP(B30, Sites!G:G, Sites!I:I, "N/A"))</f>
        <v/>
      </c>
      <c r="H30" s="31">
        <v>8</v>
      </c>
      <c r="I30" s="183">
        <f t="shared" si="0"/>
        <v>56</v>
      </c>
      <c r="J30" s="68">
        <v>46302</v>
      </c>
      <c r="K30" s="135">
        <f t="shared" ca="1" si="10"/>
        <v>8</v>
      </c>
      <c r="L30" s="35">
        <v>0.5</v>
      </c>
      <c r="M30" s="36"/>
      <c r="N30" s="36"/>
      <c r="O30" s="36"/>
      <c r="P30" s="36">
        <v>0.5</v>
      </c>
      <c r="Q30" s="37"/>
      <c r="R30" s="108">
        <f t="shared" si="11"/>
        <v>28</v>
      </c>
      <c r="S30" s="109">
        <f t="shared" si="12"/>
        <v>0</v>
      </c>
      <c r="T30" s="109">
        <f t="shared" si="13"/>
        <v>0</v>
      </c>
      <c r="U30" s="109">
        <f t="shared" si="14"/>
        <v>0</v>
      </c>
      <c r="V30" s="109">
        <f t="shared" si="15"/>
        <v>28</v>
      </c>
      <c r="W30" s="110">
        <f t="shared" si="16"/>
        <v>0</v>
      </c>
      <c r="X30" s="111">
        <f t="shared" si="17"/>
        <v>56</v>
      </c>
      <c r="Y30" s="188" t="str">
        <f t="shared" si="18"/>
        <v>OK</v>
      </c>
      <c r="Z30" s="188" t="str">
        <f t="shared" si="19"/>
        <v>OK</v>
      </c>
      <c r="AA30" s="188" t="str">
        <f t="shared" si="7"/>
        <v>OK</v>
      </c>
      <c r="AB30" s="188"/>
      <c r="AC30" s="70"/>
      <c r="AD30" s="80">
        <f t="shared" si="8"/>
        <v>0</v>
      </c>
      <c r="AE30" s="93"/>
      <c r="AF30" s="4"/>
      <c r="AG30" s="4"/>
      <c r="AH30" s="4"/>
      <c r="AI30" s="4"/>
      <c r="AJ30" s="4"/>
      <c r="AK30" s="4"/>
      <c r="AL30" s="4"/>
      <c r="AM30" s="4"/>
    </row>
    <row r="31" spans="1:52" ht="16.899999999999999" customHeight="1">
      <c r="A31" s="181">
        <f t="shared" si="9"/>
        <v>1</v>
      </c>
      <c r="B31" s="6" t="s">
        <v>134</v>
      </c>
      <c r="C31" s="64" t="str">
        <f>IF(B31="","",_xlfn.XLOOKUP(B31, Sites!G:G, Sites!F:F, "N/A"))</f>
        <v>PNR-00030</v>
      </c>
      <c r="D31" s="64" t="str">
        <f>IF(B31="","",_xlfn.XLOOKUP(B31, Sites!G:G, Sites!E:E, "N/A"))</f>
        <v>Armel SOKAMBA</v>
      </c>
      <c r="E31" s="64">
        <f>IF(B31="","",_xlfn.XLOOKUP(B31, Sites!G:G, Sites!D:D, "N/A"))</f>
        <v>3</v>
      </c>
      <c r="F31" s="64">
        <f>IF(B31="","",_xlfn.XLOOKUP(B31, Sites!G:G, Sites!H:H, "N/A"))</f>
        <v>0</v>
      </c>
      <c r="G31" s="64" t="str">
        <f>IF(B31="","",_xlfn.XLOOKUP(B31, Sites!G:G, Sites!I:I, "N/A"))</f>
        <v/>
      </c>
      <c r="H31" s="31">
        <v>20</v>
      </c>
      <c r="I31" s="183">
        <f t="shared" si="0"/>
        <v>140</v>
      </c>
      <c r="J31" s="68">
        <v>46301</v>
      </c>
      <c r="K31" s="135">
        <f t="shared" ca="1" si="10"/>
        <v>9</v>
      </c>
      <c r="L31" s="35">
        <v>0.5</v>
      </c>
      <c r="M31" s="36"/>
      <c r="N31" s="36"/>
      <c r="O31" s="36"/>
      <c r="P31" s="36">
        <v>0.5</v>
      </c>
      <c r="Q31" s="37"/>
      <c r="R31" s="108">
        <f t="shared" si="11"/>
        <v>70</v>
      </c>
      <c r="S31" s="109">
        <f t="shared" si="12"/>
        <v>0</v>
      </c>
      <c r="T31" s="109">
        <f t="shared" si="13"/>
        <v>0</v>
      </c>
      <c r="U31" s="109">
        <f t="shared" si="14"/>
        <v>0</v>
      </c>
      <c r="V31" s="109">
        <f t="shared" si="15"/>
        <v>70</v>
      </c>
      <c r="W31" s="110">
        <f t="shared" si="16"/>
        <v>0</v>
      </c>
      <c r="X31" s="111">
        <f t="shared" si="17"/>
        <v>140</v>
      </c>
      <c r="Y31" s="188" t="str">
        <f t="shared" si="18"/>
        <v>OK</v>
      </c>
      <c r="Z31" s="188" t="str">
        <f t="shared" si="19"/>
        <v>OK</v>
      </c>
      <c r="AA31" s="188" t="str">
        <f t="shared" si="7"/>
        <v>OK</v>
      </c>
      <c r="AB31" s="188"/>
      <c r="AC31" s="70"/>
      <c r="AD31" s="80">
        <f t="shared" si="8"/>
        <v>0</v>
      </c>
      <c r="AE31" s="93"/>
      <c r="AF31" s="4"/>
      <c r="AG31" s="4"/>
      <c r="AH31" s="4"/>
      <c r="AI31" s="4"/>
      <c r="AJ31" s="4"/>
      <c r="AK31" s="4"/>
      <c r="AL31" s="4"/>
      <c r="AM31" s="4"/>
    </row>
    <row r="32" spans="1:52" ht="16.899999999999999" customHeight="1">
      <c r="A32" s="181">
        <f t="shared" si="9"/>
        <v>1</v>
      </c>
      <c r="B32" s="6" t="s">
        <v>135</v>
      </c>
      <c r="C32" s="64" t="str">
        <f>IF(B32="","",_xlfn.XLOOKUP(B32, Sites!G:G, Sites!F:F, "N/A"))</f>
        <v>PNR-00031</v>
      </c>
      <c r="D32" s="64" t="str">
        <f>IF(B32="","",_xlfn.XLOOKUP(B32, Sites!G:G, Sites!E:E, "N/A"))</f>
        <v>Félix OVOURA</v>
      </c>
      <c r="E32" s="64">
        <f>IF(B32="","",_xlfn.XLOOKUP(B32, Sites!G:G, Sites!D:D, "N/A"))</f>
        <v>2</v>
      </c>
      <c r="F32" s="64">
        <f>IF(B32="","",_xlfn.XLOOKUP(B32, Sites!G:G, Sites!H:H, "N/A"))</f>
        <v>0</v>
      </c>
      <c r="G32" s="64" t="str">
        <f>IF(B32="","",_xlfn.XLOOKUP(B32, Sites!G:G, Sites!I:I, "N/A"))</f>
        <v/>
      </c>
      <c r="H32" s="31">
        <v>20</v>
      </c>
      <c r="I32" s="183">
        <f t="shared" si="0"/>
        <v>140</v>
      </c>
      <c r="J32" s="68">
        <v>46293</v>
      </c>
      <c r="K32" s="135">
        <f t="shared" ca="1" si="10"/>
        <v>17</v>
      </c>
      <c r="L32" s="35">
        <v>0.5</v>
      </c>
      <c r="M32" s="36"/>
      <c r="N32" s="36"/>
      <c r="O32" s="36">
        <v>0.5</v>
      </c>
      <c r="P32" s="36"/>
      <c r="Q32" s="37"/>
      <c r="R32" s="108">
        <f t="shared" si="11"/>
        <v>70</v>
      </c>
      <c r="S32" s="109">
        <f t="shared" si="12"/>
        <v>0</v>
      </c>
      <c r="T32" s="109">
        <f t="shared" si="13"/>
        <v>0</v>
      </c>
      <c r="U32" s="109">
        <f t="shared" si="14"/>
        <v>70</v>
      </c>
      <c r="V32" s="109">
        <f t="shared" si="15"/>
        <v>0</v>
      </c>
      <c r="W32" s="110">
        <f t="shared" si="16"/>
        <v>0</v>
      </c>
      <c r="X32" s="111">
        <f t="shared" si="17"/>
        <v>140</v>
      </c>
      <c r="Y32" s="188" t="str">
        <f t="shared" si="18"/>
        <v>OK</v>
      </c>
      <c r="Z32" s="188" t="str">
        <f t="shared" si="19"/>
        <v>OK</v>
      </c>
      <c r="AA32" s="188" t="str">
        <f t="shared" si="7"/>
        <v>OK</v>
      </c>
      <c r="AB32" s="188"/>
      <c r="AC32" s="70"/>
      <c r="AD32" s="80">
        <f t="shared" si="8"/>
        <v>0</v>
      </c>
      <c r="AE32" s="93"/>
      <c r="AF32" s="4"/>
      <c r="AG32" s="4"/>
      <c r="AH32" s="4"/>
      <c r="AI32" s="4"/>
      <c r="AJ32" s="4"/>
      <c r="AK32" s="4"/>
      <c r="AL32" s="4"/>
      <c r="AM32" s="4"/>
    </row>
    <row r="33" spans="1:39" ht="16.899999999999999" customHeight="1">
      <c r="A33" s="181">
        <f t="shared" si="9"/>
        <v>1</v>
      </c>
      <c r="B33" s="6" t="s">
        <v>230</v>
      </c>
      <c r="C33" s="64" t="str">
        <f>IF(B33="","",_xlfn.XLOOKUP(B33, Sites!G:G, Sites!F:F, "N/A"))</f>
        <v>PNR-00032</v>
      </c>
      <c r="D33" s="64" t="str">
        <f>IF(B33="","",_xlfn.XLOOKUP(B33, Sites!G:G, Sites!E:E, "N/A"))</f>
        <v>Armel SOKAMBA</v>
      </c>
      <c r="E33" s="64">
        <f>IF(B33="","",_xlfn.XLOOKUP(B33, Sites!G:G, Sites!D:D, "N/A"))</f>
        <v>3</v>
      </c>
      <c r="F33" s="64">
        <f>IF(B33="","",_xlfn.XLOOKUP(B33, Sites!G:G, Sites!H:H, "N/A"))</f>
        <v>0</v>
      </c>
      <c r="G33" s="64" t="str">
        <f>IF(B33="","",_xlfn.XLOOKUP(B33, Sites!G:G, Sites!I:I, "N/A"))</f>
        <v/>
      </c>
      <c r="H33" s="31">
        <v>40</v>
      </c>
      <c r="I33" s="183">
        <f t="shared" si="0"/>
        <v>280</v>
      </c>
      <c r="J33" s="68">
        <v>46300</v>
      </c>
      <c r="K33" s="135">
        <f t="shared" ca="1" si="10"/>
        <v>10</v>
      </c>
      <c r="L33" s="35">
        <v>0.5</v>
      </c>
      <c r="M33" s="36"/>
      <c r="N33" s="36"/>
      <c r="O33" s="36">
        <v>0.5</v>
      </c>
      <c r="P33" s="36"/>
      <c r="Q33" s="37"/>
      <c r="R33" s="108">
        <f t="shared" si="11"/>
        <v>140</v>
      </c>
      <c r="S33" s="109">
        <f t="shared" si="12"/>
        <v>0</v>
      </c>
      <c r="T33" s="109">
        <f t="shared" si="13"/>
        <v>0</v>
      </c>
      <c r="U33" s="109">
        <f t="shared" si="14"/>
        <v>140</v>
      </c>
      <c r="V33" s="109">
        <f t="shared" si="15"/>
        <v>0</v>
      </c>
      <c r="W33" s="110">
        <f t="shared" si="16"/>
        <v>0</v>
      </c>
      <c r="X33" s="111">
        <f t="shared" si="17"/>
        <v>280</v>
      </c>
      <c r="Y33" s="188" t="str">
        <f t="shared" si="18"/>
        <v>OK</v>
      </c>
      <c r="Z33" s="188" t="str">
        <f t="shared" si="19"/>
        <v>OK</v>
      </c>
      <c r="AA33" s="188" t="str">
        <f t="shared" si="7"/>
        <v>OK</v>
      </c>
      <c r="AB33" s="188"/>
      <c r="AC33" s="70"/>
      <c r="AD33" s="92">
        <f t="shared" si="8"/>
        <v>0</v>
      </c>
      <c r="AE33" s="93"/>
      <c r="AF33" s="4"/>
      <c r="AG33" s="4"/>
      <c r="AH33" s="4"/>
      <c r="AI33" s="4"/>
      <c r="AJ33" s="4"/>
      <c r="AK33" s="4"/>
      <c r="AL33" s="4"/>
      <c r="AM33" s="4"/>
    </row>
    <row r="34" spans="1:39" ht="16.899999999999999" customHeight="1">
      <c r="A34" s="181">
        <f t="shared" si="9"/>
        <v>1</v>
      </c>
      <c r="B34" s="6" t="s">
        <v>148</v>
      </c>
      <c r="C34" s="64" t="str">
        <f>IF(B34="","",_xlfn.XLOOKUP(B34, Sites!G:G, Sites!F:F, "N/A"))</f>
        <v>PNR-00033</v>
      </c>
      <c r="D34" s="64" t="str">
        <f>IF(B34="","",_xlfn.XLOOKUP(B34, Sites!G:G, Sites!E:E, "N/A"))</f>
        <v>Alexis MABOUNDA</v>
      </c>
      <c r="E34" s="64">
        <f>IF(B34="","",_xlfn.XLOOKUP(B34, Sites!G:G, Sites!D:D, "N/A"))</f>
        <v>1</v>
      </c>
      <c r="F34" s="64">
        <f>IF(B34="","",_xlfn.XLOOKUP(B34, Sites!G:G, Sites!H:H, "N/A"))</f>
        <v>0</v>
      </c>
      <c r="G34" s="64" t="str">
        <f>IF(B34="","",_xlfn.XLOOKUP(B34, Sites!G:G, Sites!I:I, "N/A"))</f>
        <v/>
      </c>
      <c r="H34" s="31">
        <v>36</v>
      </c>
      <c r="I34" s="183">
        <f t="shared" si="0"/>
        <v>252</v>
      </c>
      <c r="J34" s="68">
        <v>46300</v>
      </c>
      <c r="K34" s="135">
        <f t="shared" ca="1" si="10"/>
        <v>10</v>
      </c>
      <c r="L34" s="35">
        <v>0.5</v>
      </c>
      <c r="M34" s="36"/>
      <c r="N34" s="36"/>
      <c r="O34" s="36">
        <v>0.5</v>
      </c>
      <c r="P34" s="36"/>
      <c r="Q34" s="37"/>
      <c r="R34" s="108">
        <f t="shared" si="11"/>
        <v>126</v>
      </c>
      <c r="S34" s="109">
        <f t="shared" si="12"/>
        <v>0</v>
      </c>
      <c r="T34" s="109">
        <f t="shared" si="13"/>
        <v>0</v>
      </c>
      <c r="U34" s="109">
        <f t="shared" si="14"/>
        <v>126</v>
      </c>
      <c r="V34" s="109">
        <f t="shared" si="15"/>
        <v>0</v>
      </c>
      <c r="W34" s="110">
        <f t="shared" si="16"/>
        <v>0</v>
      </c>
      <c r="X34" s="111">
        <f t="shared" si="17"/>
        <v>252</v>
      </c>
      <c r="Y34" s="188" t="str">
        <f t="shared" si="18"/>
        <v>OK</v>
      </c>
      <c r="Z34" s="188" t="str">
        <f t="shared" si="19"/>
        <v>OK</v>
      </c>
      <c r="AA34" s="188" t="str">
        <f t="shared" si="7"/>
        <v>OK</v>
      </c>
      <c r="AB34" s="188"/>
      <c r="AC34" s="70"/>
      <c r="AD34" s="80">
        <f t="shared" ref="AD34:AD65" si="20">+X34-I34</f>
        <v>0</v>
      </c>
      <c r="AE34" s="95"/>
      <c r="AF34" s="4"/>
      <c r="AG34" s="4"/>
      <c r="AH34" s="4"/>
      <c r="AI34" s="4"/>
      <c r="AJ34" s="4"/>
      <c r="AK34" s="4"/>
      <c r="AL34" s="4"/>
      <c r="AM34" s="4"/>
    </row>
    <row r="35" spans="1:39" ht="16.899999999999999" customHeight="1">
      <c r="A35" s="181">
        <f t="shared" si="9"/>
        <v>1</v>
      </c>
      <c r="B35" s="6" t="s">
        <v>160</v>
      </c>
      <c r="C35" s="64" t="str">
        <f>IF(B35="","",_xlfn.XLOOKUP(B35, Sites!G:G, Sites!F:F, "N/A"))</f>
        <v>PNR-00034</v>
      </c>
      <c r="D35" s="64" t="str">
        <f>IF(B35="","",_xlfn.XLOOKUP(B35, Sites!G:G, Sites!E:E, "N/A"))</f>
        <v>Félix OVOURA</v>
      </c>
      <c r="E35" s="64">
        <f>IF(B35="","",_xlfn.XLOOKUP(B35, Sites!G:G, Sites!D:D, "N/A"))</f>
        <v>2</v>
      </c>
      <c r="F35" s="64">
        <f>IF(B35="","",_xlfn.XLOOKUP(B35, Sites!G:G, Sites!H:H, "N/A"))</f>
        <v>0</v>
      </c>
      <c r="G35" s="64" t="str">
        <f>IF(B35="","",_xlfn.XLOOKUP(B35, Sites!G:G, Sites!I:I, "N/A"))</f>
        <v/>
      </c>
      <c r="H35" s="31">
        <v>22</v>
      </c>
      <c r="I35" s="183">
        <f t="shared" si="0"/>
        <v>154</v>
      </c>
      <c r="J35" s="68">
        <v>46293</v>
      </c>
      <c r="K35" s="135">
        <f t="shared" ca="1" si="10"/>
        <v>17</v>
      </c>
      <c r="L35" s="35">
        <v>0.5</v>
      </c>
      <c r="M35" s="36"/>
      <c r="N35" s="36"/>
      <c r="O35" s="36"/>
      <c r="P35" s="36">
        <v>0.5</v>
      </c>
      <c r="Q35" s="37"/>
      <c r="R35" s="108">
        <f t="shared" si="11"/>
        <v>77</v>
      </c>
      <c r="S35" s="109">
        <f t="shared" si="12"/>
        <v>0</v>
      </c>
      <c r="T35" s="109">
        <f t="shared" si="13"/>
        <v>0</v>
      </c>
      <c r="U35" s="109">
        <f t="shared" si="14"/>
        <v>0</v>
      </c>
      <c r="V35" s="109">
        <f t="shared" si="15"/>
        <v>77</v>
      </c>
      <c r="W35" s="110">
        <f t="shared" si="16"/>
        <v>0</v>
      </c>
      <c r="X35" s="111">
        <f t="shared" si="17"/>
        <v>154</v>
      </c>
      <c r="Y35" s="188" t="str">
        <f t="shared" si="18"/>
        <v>OK</v>
      </c>
      <c r="Z35" s="188" t="str">
        <f t="shared" si="19"/>
        <v>OK</v>
      </c>
      <c r="AA35" s="188" t="str">
        <f t="shared" si="7"/>
        <v>OK</v>
      </c>
      <c r="AB35" s="188"/>
      <c r="AC35" s="70"/>
      <c r="AD35" s="80">
        <f t="shared" si="20"/>
        <v>0</v>
      </c>
      <c r="AE35" s="93"/>
      <c r="AF35" s="4"/>
      <c r="AG35" s="4"/>
      <c r="AH35" s="4"/>
      <c r="AI35" s="4"/>
      <c r="AJ35" s="4"/>
      <c r="AK35" s="4"/>
      <c r="AL35" s="4"/>
      <c r="AM35" s="4"/>
    </row>
    <row r="36" spans="1:39" ht="16.899999999999999" customHeight="1">
      <c r="A36" s="181">
        <f t="shared" si="9"/>
        <v>1</v>
      </c>
      <c r="B36" s="6" t="s">
        <v>224</v>
      </c>
      <c r="C36" s="64" t="str">
        <f>IF(B36="","",_xlfn.XLOOKUP(B36, Sites!G:G, Sites!F:F, "N/A"))</f>
        <v>PNR-00035</v>
      </c>
      <c r="D36" s="64">
        <f>IF(B36="","",_xlfn.XLOOKUP(B36, Sites!G:G, Sites!E:E, "N/A"))</f>
        <v>0</v>
      </c>
      <c r="E36" s="64">
        <f>IF(B36="","",_xlfn.XLOOKUP(B36, Sites!G:G, Sites!D:D, "N/A"))</f>
        <v>0</v>
      </c>
      <c r="F36" s="64">
        <f>IF(B36="","",_xlfn.XLOOKUP(B36, Sites!G:G, Sites!H:H, "N/A"))</f>
        <v>0</v>
      </c>
      <c r="G36" s="64" t="str">
        <f>IF(B36="","",_xlfn.XLOOKUP(B36, Sites!G:G, Sites!I:I, "N/A"))</f>
        <v/>
      </c>
      <c r="H36" s="31">
        <v>6</v>
      </c>
      <c r="I36" s="183">
        <f t="shared" si="0"/>
        <v>42</v>
      </c>
      <c r="J36" s="68">
        <v>46300</v>
      </c>
      <c r="K36" s="135">
        <f t="shared" ca="1" si="10"/>
        <v>10</v>
      </c>
      <c r="L36" s="35">
        <v>1</v>
      </c>
      <c r="M36" s="36"/>
      <c r="N36" s="36"/>
      <c r="O36" s="36"/>
      <c r="P36" s="36"/>
      <c r="Q36" s="37"/>
      <c r="R36" s="108">
        <f t="shared" si="11"/>
        <v>42</v>
      </c>
      <c r="S36" s="109">
        <f t="shared" si="12"/>
        <v>0</v>
      </c>
      <c r="T36" s="109">
        <f t="shared" si="13"/>
        <v>0</v>
      </c>
      <c r="U36" s="109">
        <f t="shared" si="14"/>
        <v>0</v>
      </c>
      <c r="V36" s="109">
        <f t="shared" si="15"/>
        <v>0</v>
      </c>
      <c r="W36" s="110">
        <f t="shared" si="16"/>
        <v>0</v>
      </c>
      <c r="X36" s="111">
        <f t="shared" si="17"/>
        <v>42</v>
      </c>
      <c r="Y36" s="188" t="str">
        <f t="shared" si="18"/>
        <v>OK</v>
      </c>
      <c r="Z36" s="188" t="str">
        <f t="shared" si="19"/>
        <v>OK</v>
      </c>
      <c r="AA36" s="188" t="str">
        <f t="shared" si="7"/>
        <v>OK</v>
      </c>
      <c r="AB36" s="188"/>
      <c r="AC36" s="70"/>
      <c r="AD36" s="80">
        <f t="shared" si="20"/>
        <v>0</v>
      </c>
      <c r="AE36" s="93"/>
      <c r="AF36" s="4"/>
      <c r="AG36" s="4"/>
      <c r="AH36" s="4"/>
      <c r="AI36" s="4"/>
      <c r="AJ36" s="4"/>
      <c r="AK36" s="4"/>
      <c r="AL36" s="4"/>
      <c r="AM36" s="4"/>
    </row>
    <row r="37" spans="1:39" ht="16.899999999999999" customHeight="1">
      <c r="A37" s="181">
        <f t="shared" si="9"/>
        <v>1</v>
      </c>
      <c r="B37" s="8" t="s">
        <v>73</v>
      </c>
      <c r="C37" s="64" t="str">
        <f>IF(B37="","",_xlfn.XLOOKUP(B37, Sites!G:G, Sites!F:F, "N/A"))</f>
        <v>PNR-00036</v>
      </c>
      <c r="D37" s="64" t="str">
        <f>IF(B37="","",_xlfn.XLOOKUP(B37, Sites!G:G, Sites!E:E, "N/A"))</f>
        <v>Alexis MABOUNDA</v>
      </c>
      <c r="E37" s="64">
        <f>IF(B37="","",_xlfn.XLOOKUP(B37, Sites!G:G, Sites!D:D, "N/A"))</f>
        <v>1</v>
      </c>
      <c r="F37" s="64">
        <f>IF(B37="","",_xlfn.XLOOKUP(B37, Sites!G:G, Sites!H:H, "N/A"))</f>
        <v>0</v>
      </c>
      <c r="G37" s="64" t="str">
        <f>IF(B37="","",_xlfn.XLOOKUP(B37, Sites!G:G, Sites!I:I, "N/A"))</f>
        <v/>
      </c>
      <c r="H37" s="31">
        <v>22</v>
      </c>
      <c r="I37" s="183">
        <f t="shared" si="0"/>
        <v>154</v>
      </c>
      <c r="J37" s="68">
        <v>46300</v>
      </c>
      <c r="K37" s="135">
        <f t="shared" ca="1" si="10"/>
        <v>10</v>
      </c>
      <c r="L37" s="35"/>
      <c r="M37" s="36"/>
      <c r="N37" s="36"/>
      <c r="O37" s="36">
        <v>0.5</v>
      </c>
      <c r="P37" s="36"/>
      <c r="Q37" s="37">
        <v>0.5</v>
      </c>
      <c r="R37" s="108">
        <f t="shared" si="11"/>
        <v>0</v>
      </c>
      <c r="S37" s="109">
        <f t="shared" si="12"/>
        <v>0</v>
      </c>
      <c r="T37" s="109">
        <f t="shared" si="13"/>
        <v>0</v>
      </c>
      <c r="U37" s="109">
        <f t="shared" si="14"/>
        <v>77</v>
      </c>
      <c r="V37" s="109">
        <f t="shared" si="15"/>
        <v>0</v>
      </c>
      <c r="W37" s="110">
        <f t="shared" si="16"/>
        <v>77</v>
      </c>
      <c r="X37" s="111">
        <f t="shared" si="17"/>
        <v>154</v>
      </c>
      <c r="Y37" s="188" t="str">
        <f t="shared" si="18"/>
        <v>OK</v>
      </c>
      <c r="Z37" s="188" t="str">
        <f t="shared" si="19"/>
        <v>OK</v>
      </c>
      <c r="AA37" s="188" t="str">
        <f t="shared" si="7"/>
        <v>OK</v>
      </c>
      <c r="AB37" s="188"/>
      <c r="AC37" s="70"/>
      <c r="AD37" s="80">
        <f t="shared" si="20"/>
        <v>0</v>
      </c>
      <c r="AE37" s="93"/>
      <c r="AF37" s="4"/>
      <c r="AG37" s="4"/>
      <c r="AH37" s="4"/>
      <c r="AI37" s="4"/>
      <c r="AJ37" s="4"/>
      <c r="AK37" s="4"/>
      <c r="AL37" s="4"/>
      <c r="AM37" s="4"/>
    </row>
    <row r="38" spans="1:39" ht="16.899999999999999" customHeight="1">
      <c r="A38" s="181">
        <f t="shared" si="9"/>
        <v>1</v>
      </c>
      <c r="B38" s="8" t="s">
        <v>261</v>
      </c>
      <c r="C38" s="64" t="str">
        <f>IF(B38="","",_xlfn.XLOOKUP(B38, Sites!G:G, Sites!F:F, "N/A"))</f>
        <v>PNR-00037</v>
      </c>
      <c r="D38" s="64" t="str">
        <f>IF(B38="","",_xlfn.XLOOKUP(B38, Sites!G:G, Sites!E:E, "N/A"))</f>
        <v>Alexis MABOUNDA</v>
      </c>
      <c r="E38" s="64">
        <f>IF(B38="","",_xlfn.XLOOKUP(B38, Sites!G:G, Sites!D:D, "N/A"))</f>
        <v>1</v>
      </c>
      <c r="F38" s="64">
        <f>IF(B38="","",_xlfn.XLOOKUP(B38, Sites!G:G, Sites!H:H, "N/A"))</f>
        <v>0</v>
      </c>
      <c r="G38" s="64" t="str">
        <f>IF(B38="","",_xlfn.XLOOKUP(B38, Sites!G:G, Sites!I:I, "N/A"))</f>
        <v/>
      </c>
      <c r="H38" s="31">
        <v>10</v>
      </c>
      <c r="I38" s="183">
        <f t="shared" si="0"/>
        <v>70</v>
      </c>
      <c r="J38" s="68">
        <v>46301</v>
      </c>
      <c r="K38" s="135">
        <f t="shared" ca="1" si="10"/>
        <v>9</v>
      </c>
      <c r="L38" s="35">
        <v>1</v>
      </c>
      <c r="M38" s="36"/>
      <c r="N38" s="36"/>
      <c r="O38" s="36"/>
      <c r="P38" s="36"/>
      <c r="Q38" s="37"/>
      <c r="R38" s="108">
        <f t="shared" si="11"/>
        <v>70</v>
      </c>
      <c r="S38" s="109">
        <f t="shared" si="12"/>
        <v>0</v>
      </c>
      <c r="T38" s="109">
        <f t="shared" si="13"/>
        <v>0</v>
      </c>
      <c r="U38" s="109">
        <f t="shared" si="14"/>
        <v>0</v>
      </c>
      <c r="V38" s="109">
        <f t="shared" si="15"/>
        <v>0</v>
      </c>
      <c r="W38" s="110">
        <f t="shared" si="16"/>
        <v>0</v>
      </c>
      <c r="X38" s="111">
        <f t="shared" si="17"/>
        <v>70</v>
      </c>
      <c r="Y38" s="188" t="str">
        <f t="shared" si="18"/>
        <v>OK</v>
      </c>
      <c r="Z38" s="188" t="str">
        <f t="shared" si="19"/>
        <v>OK</v>
      </c>
      <c r="AA38" s="188" t="str">
        <f t="shared" si="7"/>
        <v>OK</v>
      </c>
      <c r="AB38" s="188"/>
      <c r="AC38" s="70"/>
      <c r="AD38" s="80">
        <f t="shared" si="20"/>
        <v>0</v>
      </c>
      <c r="AE38" s="93"/>
      <c r="AF38" s="4"/>
      <c r="AG38" s="4"/>
      <c r="AH38" s="4"/>
      <c r="AI38" s="4"/>
      <c r="AJ38" s="4"/>
      <c r="AK38" s="4"/>
      <c r="AL38" s="4"/>
      <c r="AM38" s="4"/>
    </row>
    <row r="39" spans="1:39" ht="16.899999999999999" customHeight="1">
      <c r="A39" s="181">
        <f t="shared" si="9"/>
        <v>1</v>
      </c>
      <c r="B39" s="8" t="s">
        <v>223</v>
      </c>
      <c r="C39" s="64" t="str">
        <f>IF(B39="","",_xlfn.XLOOKUP(B39, Sites!G:G, Sites!F:F, "N/A"))</f>
        <v>PNR-00038</v>
      </c>
      <c r="D39" s="64">
        <f>IF(B39="","",_xlfn.XLOOKUP(B39, Sites!G:G, Sites!E:E, "N/A"))</f>
        <v>0</v>
      </c>
      <c r="E39" s="64">
        <f>IF(B39="","",_xlfn.XLOOKUP(B39, Sites!G:G, Sites!D:D, "N/A"))</f>
        <v>0</v>
      </c>
      <c r="F39" s="64">
        <f>IF(B39="","",_xlfn.XLOOKUP(B39, Sites!G:G, Sites!H:H, "N/A"))</f>
        <v>0</v>
      </c>
      <c r="G39" s="64" t="str">
        <f>IF(B39="","",_xlfn.XLOOKUP(B39, Sites!G:G, Sites!I:I, "N/A"))</f>
        <v/>
      </c>
      <c r="H39" s="31">
        <v>5</v>
      </c>
      <c r="I39" s="183">
        <f t="shared" si="0"/>
        <v>35</v>
      </c>
      <c r="J39" s="68">
        <v>46296</v>
      </c>
      <c r="K39" s="135">
        <f t="shared" ca="1" si="10"/>
        <v>14</v>
      </c>
      <c r="L39" s="35">
        <v>1</v>
      </c>
      <c r="M39" s="36"/>
      <c r="N39" s="36"/>
      <c r="O39" s="36"/>
      <c r="P39" s="36"/>
      <c r="Q39" s="37"/>
      <c r="R39" s="108">
        <f t="shared" si="11"/>
        <v>35</v>
      </c>
      <c r="S39" s="109">
        <f t="shared" si="12"/>
        <v>0</v>
      </c>
      <c r="T39" s="109">
        <f t="shared" si="13"/>
        <v>0</v>
      </c>
      <c r="U39" s="109">
        <f t="shared" si="14"/>
        <v>0</v>
      </c>
      <c r="V39" s="109">
        <f t="shared" si="15"/>
        <v>0</v>
      </c>
      <c r="W39" s="110">
        <f t="shared" si="16"/>
        <v>0</v>
      </c>
      <c r="X39" s="111">
        <f t="shared" si="17"/>
        <v>35</v>
      </c>
      <c r="Y39" s="188" t="str">
        <f t="shared" si="18"/>
        <v>OK</v>
      </c>
      <c r="Z39" s="188" t="str">
        <f t="shared" si="19"/>
        <v>OK</v>
      </c>
      <c r="AA39" s="188" t="str">
        <f t="shared" si="7"/>
        <v>OK</v>
      </c>
      <c r="AB39" s="188"/>
      <c r="AC39" s="70"/>
      <c r="AD39" s="80">
        <f t="shared" si="20"/>
        <v>0</v>
      </c>
      <c r="AE39" s="93"/>
      <c r="AF39" s="4"/>
      <c r="AG39" s="4"/>
      <c r="AH39" s="4"/>
      <c r="AI39" s="4"/>
      <c r="AJ39" s="4"/>
      <c r="AK39" s="4"/>
      <c r="AL39" s="4"/>
      <c r="AM39" s="4"/>
    </row>
    <row r="40" spans="1:39" ht="16.899999999999999" customHeight="1">
      <c r="A40" s="181">
        <f t="shared" si="9"/>
        <v>1</v>
      </c>
      <c r="B40" s="8" t="s">
        <v>169</v>
      </c>
      <c r="C40" s="64" t="str">
        <f>IF(B40="","",_xlfn.XLOOKUP(B40, Sites!G:G, Sites!F:F, "N/A"))</f>
        <v>PNR-00039</v>
      </c>
      <c r="D40" s="64">
        <f>IF(B40="","",_xlfn.XLOOKUP(B40, Sites!G:G, Sites!E:E, "N/A"))</f>
        <v>0</v>
      </c>
      <c r="E40" s="64">
        <f>IF(B40="","",_xlfn.XLOOKUP(B40, Sites!G:G, Sites!D:D, "N/A"))</f>
        <v>0</v>
      </c>
      <c r="F40" s="64">
        <f>IF(B40="","",_xlfn.XLOOKUP(B40, Sites!G:G, Sites!H:H, "N/A"))</f>
        <v>0</v>
      </c>
      <c r="G40" s="64" t="str">
        <f>IF(B40="","",_xlfn.XLOOKUP(B40, Sites!G:G, Sites!I:I, "N/A"))</f>
        <v/>
      </c>
      <c r="H40" s="31">
        <v>5</v>
      </c>
      <c r="I40" s="183">
        <f t="shared" si="0"/>
        <v>35</v>
      </c>
      <c r="J40" s="68">
        <v>46294</v>
      </c>
      <c r="K40" s="135">
        <f t="shared" ca="1" si="10"/>
        <v>16</v>
      </c>
      <c r="L40" s="35"/>
      <c r="M40" s="36"/>
      <c r="N40" s="36"/>
      <c r="O40" s="36">
        <v>1</v>
      </c>
      <c r="P40" s="36"/>
      <c r="Q40" s="37"/>
      <c r="R40" s="108">
        <f t="shared" si="11"/>
        <v>0</v>
      </c>
      <c r="S40" s="109">
        <f t="shared" si="12"/>
        <v>0</v>
      </c>
      <c r="T40" s="109">
        <f t="shared" si="13"/>
        <v>0</v>
      </c>
      <c r="U40" s="109">
        <f t="shared" si="14"/>
        <v>35</v>
      </c>
      <c r="V40" s="109">
        <f t="shared" si="15"/>
        <v>0</v>
      </c>
      <c r="W40" s="110">
        <f t="shared" si="16"/>
        <v>0</v>
      </c>
      <c r="X40" s="111">
        <f t="shared" si="17"/>
        <v>35</v>
      </c>
      <c r="Y40" s="188" t="str">
        <f t="shared" si="18"/>
        <v>OK</v>
      </c>
      <c r="Z40" s="188" t="str">
        <f t="shared" si="19"/>
        <v>OK</v>
      </c>
      <c r="AA40" s="188" t="str">
        <f t="shared" si="7"/>
        <v>OK</v>
      </c>
      <c r="AB40" s="188"/>
      <c r="AC40" s="70"/>
      <c r="AD40" s="80">
        <f t="shared" si="20"/>
        <v>0</v>
      </c>
      <c r="AE40" s="93"/>
      <c r="AF40" s="4"/>
      <c r="AG40" s="4"/>
      <c r="AH40" s="4"/>
      <c r="AI40" s="4"/>
      <c r="AJ40" s="4"/>
      <c r="AK40" s="4"/>
      <c r="AL40" s="4"/>
      <c r="AM40" s="4"/>
    </row>
    <row r="41" spans="1:39" ht="16.899999999999999" customHeight="1">
      <c r="A41" s="181">
        <f t="shared" si="9"/>
        <v>1</v>
      </c>
      <c r="B41" s="8" t="s">
        <v>85</v>
      </c>
      <c r="C41" s="64" t="str">
        <f>IF(B41="","",_xlfn.XLOOKUP(B41, Sites!G:G, Sites!F:F, "N/A"))</f>
        <v>PNR-00040</v>
      </c>
      <c r="D41" s="64" t="str">
        <f>IF(B41="","",_xlfn.XLOOKUP(B41, Sites!G:G, Sites!E:E, "N/A"))</f>
        <v>Armel SOKAMBA</v>
      </c>
      <c r="E41" s="64">
        <f>IF(B41="","",_xlfn.XLOOKUP(B41, Sites!G:G, Sites!D:D, "N/A"))</f>
        <v>3</v>
      </c>
      <c r="F41" s="64">
        <f>IF(B41="","",_xlfn.XLOOKUP(B41, Sites!G:G, Sites!H:H, "N/A"))</f>
        <v>0</v>
      </c>
      <c r="G41" s="64" t="str">
        <f>IF(B41="","",_xlfn.XLOOKUP(B41, Sites!G:G, Sites!I:I, "N/A"))</f>
        <v/>
      </c>
      <c r="H41" s="31">
        <v>13</v>
      </c>
      <c r="I41" s="183">
        <f t="shared" si="0"/>
        <v>91</v>
      </c>
      <c r="J41" s="68">
        <v>46302</v>
      </c>
      <c r="K41" s="135">
        <f t="shared" ca="1" si="10"/>
        <v>8</v>
      </c>
      <c r="L41" s="35"/>
      <c r="M41" s="36"/>
      <c r="N41" s="36"/>
      <c r="O41" s="36"/>
      <c r="P41" s="36"/>
      <c r="Q41" s="37">
        <v>1</v>
      </c>
      <c r="R41" s="108">
        <f t="shared" si="11"/>
        <v>0</v>
      </c>
      <c r="S41" s="109">
        <f t="shared" si="12"/>
        <v>0</v>
      </c>
      <c r="T41" s="109">
        <f t="shared" si="13"/>
        <v>0</v>
      </c>
      <c r="U41" s="109">
        <f t="shared" si="14"/>
        <v>0</v>
      </c>
      <c r="V41" s="109">
        <f t="shared" si="15"/>
        <v>0</v>
      </c>
      <c r="W41" s="110">
        <f t="shared" si="16"/>
        <v>91</v>
      </c>
      <c r="X41" s="111">
        <f t="shared" si="17"/>
        <v>91</v>
      </c>
      <c r="Y41" s="188" t="str">
        <f t="shared" si="18"/>
        <v>OK</v>
      </c>
      <c r="Z41" s="188" t="str">
        <f t="shared" si="19"/>
        <v>OK</v>
      </c>
      <c r="AA41" s="188" t="str">
        <f t="shared" si="7"/>
        <v>OK</v>
      </c>
      <c r="AB41" s="188"/>
      <c r="AC41" s="70"/>
      <c r="AD41" s="80">
        <f t="shared" si="20"/>
        <v>0</v>
      </c>
      <c r="AE41" s="93"/>
      <c r="AF41" s="4"/>
      <c r="AG41" s="4"/>
      <c r="AH41" s="4"/>
      <c r="AI41" s="4"/>
      <c r="AJ41" s="4"/>
      <c r="AK41" s="4"/>
      <c r="AL41" s="4"/>
      <c r="AM41" s="4"/>
    </row>
    <row r="42" spans="1:39" ht="16.899999999999999" customHeight="1">
      <c r="A42" s="181">
        <f t="shared" si="9"/>
        <v>1</v>
      </c>
      <c r="B42" s="8" t="s">
        <v>208</v>
      </c>
      <c r="C42" s="64" t="str">
        <f>IF(B42="","",_xlfn.XLOOKUP(B42, Sites!G:G, Sites!F:F, "N/A"))</f>
        <v>PNR-00041</v>
      </c>
      <c r="D42" s="64">
        <f>IF(B42="","",_xlfn.XLOOKUP(B42, Sites!G:G, Sites!E:E, "N/A"))</f>
        <v>0</v>
      </c>
      <c r="E42" s="64">
        <f>IF(B42="","",_xlfn.XLOOKUP(B42, Sites!G:G, Sites!D:D, "N/A"))</f>
        <v>0</v>
      </c>
      <c r="F42" s="64">
        <f>IF(B42="","",_xlfn.XLOOKUP(B42, Sites!G:G, Sites!H:H, "N/A"))</f>
        <v>0</v>
      </c>
      <c r="G42" s="64" t="str">
        <f>IF(B42="","",_xlfn.XLOOKUP(B42, Sites!G:G, Sites!I:I, "N/A"))</f>
        <v/>
      </c>
      <c r="H42" s="31">
        <v>58</v>
      </c>
      <c r="I42" s="183">
        <f t="shared" si="0"/>
        <v>406</v>
      </c>
      <c r="J42" s="68">
        <v>46301</v>
      </c>
      <c r="K42" s="135">
        <f t="shared" ca="1" si="10"/>
        <v>9</v>
      </c>
      <c r="L42" s="35">
        <v>0.25</v>
      </c>
      <c r="M42" s="36">
        <v>0.25</v>
      </c>
      <c r="N42" s="36"/>
      <c r="O42" s="36">
        <v>0.25</v>
      </c>
      <c r="P42" s="36">
        <v>0.25</v>
      </c>
      <c r="Q42" s="37"/>
      <c r="R42" s="108">
        <f t="shared" si="11"/>
        <v>101.5</v>
      </c>
      <c r="S42" s="109">
        <f t="shared" si="12"/>
        <v>101.5</v>
      </c>
      <c r="T42" s="109">
        <f t="shared" si="13"/>
        <v>0</v>
      </c>
      <c r="U42" s="109">
        <f t="shared" si="14"/>
        <v>101.5</v>
      </c>
      <c r="V42" s="109">
        <f t="shared" si="15"/>
        <v>101.5</v>
      </c>
      <c r="W42" s="110">
        <f t="shared" si="16"/>
        <v>0</v>
      </c>
      <c r="X42" s="111">
        <f t="shared" si="17"/>
        <v>406</v>
      </c>
      <c r="Y42" s="188" t="str">
        <f t="shared" si="18"/>
        <v>OK</v>
      </c>
      <c r="Z42" s="188" t="str">
        <f t="shared" si="19"/>
        <v>OK</v>
      </c>
      <c r="AA42" s="188" t="str">
        <f t="shared" si="7"/>
        <v>OK</v>
      </c>
      <c r="AB42" s="188"/>
      <c r="AC42" s="70"/>
      <c r="AD42" s="80">
        <f t="shared" si="20"/>
        <v>0</v>
      </c>
      <c r="AE42" s="93"/>
      <c r="AF42" s="4"/>
      <c r="AG42" s="4"/>
      <c r="AH42" s="4"/>
      <c r="AI42" s="4"/>
      <c r="AJ42" s="4"/>
      <c r="AK42" s="4"/>
      <c r="AL42" s="4"/>
      <c r="AM42" s="4"/>
    </row>
    <row r="43" spans="1:39" ht="16.899999999999999" customHeight="1">
      <c r="A43" s="181">
        <f t="shared" si="9"/>
        <v>1</v>
      </c>
      <c r="B43" s="8" t="s">
        <v>204</v>
      </c>
      <c r="C43" s="64" t="str">
        <f>IF(B43="","",_xlfn.XLOOKUP(B43, Sites!G:G, Sites!F:F, "N/A"))</f>
        <v>PNR-00042</v>
      </c>
      <c r="D43" s="64">
        <f>IF(B43="","",_xlfn.XLOOKUP(B43, Sites!G:G, Sites!E:E, "N/A"))</f>
        <v>0</v>
      </c>
      <c r="E43" s="64">
        <f>IF(B43="","",_xlfn.XLOOKUP(B43, Sites!G:G, Sites!D:D, "N/A"))</f>
        <v>0</v>
      </c>
      <c r="F43" s="64">
        <f>IF(B43="","",_xlfn.XLOOKUP(B43, Sites!G:G, Sites!H:H, "N/A"))</f>
        <v>0</v>
      </c>
      <c r="G43" s="64" t="str">
        <f>IF(B43="","",_xlfn.XLOOKUP(B43, Sites!G:G, Sites!I:I, "N/A"))</f>
        <v/>
      </c>
      <c r="H43" s="31">
        <v>46</v>
      </c>
      <c r="I43" s="183">
        <f t="shared" si="0"/>
        <v>322</v>
      </c>
      <c r="J43" s="68">
        <v>46301</v>
      </c>
      <c r="K43" s="135">
        <f t="shared" ca="1" si="10"/>
        <v>9</v>
      </c>
      <c r="L43" s="35">
        <v>0.25</v>
      </c>
      <c r="M43" s="36">
        <v>0.25</v>
      </c>
      <c r="N43" s="36"/>
      <c r="O43" s="36">
        <v>0.25</v>
      </c>
      <c r="P43" s="36"/>
      <c r="Q43" s="37">
        <v>0.25</v>
      </c>
      <c r="R43" s="108">
        <f t="shared" si="11"/>
        <v>80.5</v>
      </c>
      <c r="S43" s="109">
        <f t="shared" si="12"/>
        <v>80.5</v>
      </c>
      <c r="T43" s="109">
        <f t="shared" si="13"/>
        <v>0</v>
      </c>
      <c r="U43" s="109">
        <f t="shared" si="14"/>
        <v>80.5</v>
      </c>
      <c r="V43" s="109">
        <f t="shared" si="15"/>
        <v>0</v>
      </c>
      <c r="W43" s="110">
        <f t="shared" si="16"/>
        <v>80.5</v>
      </c>
      <c r="X43" s="111">
        <f t="shared" si="17"/>
        <v>322</v>
      </c>
      <c r="Y43" s="188" t="str">
        <f t="shared" si="18"/>
        <v>OK</v>
      </c>
      <c r="Z43" s="188" t="str">
        <f t="shared" si="19"/>
        <v>OK</v>
      </c>
      <c r="AA43" s="188" t="str">
        <f t="shared" si="7"/>
        <v>OK</v>
      </c>
      <c r="AB43" s="188"/>
      <c r="AC43" s="70"/>
      <c r="AD43" s="80">
        <f t="shared" si="20"/>
        <v>0</v>
      </c>
      <c r="AE43" s="93"/>
      <c r="AF43" s="4"/>
      <c r="AG43" s="4"/>
      <c r="AH43" s="4"/>
      <c r="AI43" s="4"/>
      <c r="AJ43" s="4"/>
      <c r="AK43" s="4"/>
      <c r="AL43" s="4"/>
      <c r="AM43" s="4"/>
    </row>
    <row r="44" spans="1:39" ht="16.899999999999999" customHeight="1">
      <c r="A44" s="181">
        <f t="shared" si="9"/>
        <v>1</v>
      </c>
      <c r="B44" s="8" t="s">
        <v>219</v>
      </c>
      <c r="C44" s="64" t="str">
        <f>IF(B44="","",_xlfn.XLOOKUP(B44, Sites!G:G, Sites!F:F, "N/A"))</f>
        <v>PNR-00043</v>
      </c>
      <c r="D44" s="64">
        <f>IF(B44="","",_xlfn.XLOOKUP(B44, Sites!G:G, Sites!E:E, "N/A"))</f>
        <v>0</v>
      </c>
      <c r="E44" s="64">
        <f>IF(B44="","",_xlfn.XLOOKUP(B44, Sites!G:G, Sites!D:D, "N/A"))</f>
        <v>0</v>
      </c>
      <c r="F44" s="64">
        <f>IF(B44="","",_xlfn.XLOOKUP(B44, Sites!G:G, Sites!H:H, "N/A"))</f>
        <v>0</v>
      </c>
      <c r="G44" s="64" t="str">
        <f>IF(B44="","",_xlfn.XLOOKUP(B44, Sites!G:G, Sites!I:I, "N/A"))</f>
        <v/>
      </c>
      <c r="H44" s="31">
        <v>42</v>
      </c>
      <c r="I44" s="183">
        <f t="shared" si="0"/>
        <v>294</v>
      </c>
      <c r="J44" s="68">
        <v>46294</v>
      </c>
      <c r="K44" s="135">
        <f t="shared" ca="1" si="10"/>
        <v>16</v>
      </c>
      <c r="L44" s="35">
        <v>0.5</v>
      </c>
      <c r="M44" s="36"/>
      <c r="N44" s="36"/>
      <c r="O44" s="36"/>
      <c r="P44" s="36"/>
      <c r="Q44" s="37">
        <v>0.5</v>
      </c>
      <c r="R44" s="108">
        <f t="shared" si="11"/>
        <v>147</v>
      </c>
      <c r="S44" s="109">
        <f t="shared" si="12"/>
        <v>0</v>
      </c>
      <c r="T44" s="109">
        <f t="shared" si="13"/>
        <v>0</v>
      </c>
      <c r="U44" s="109">
        <f t="shared" si="14"/>
        <v>0</v>
      </c>
      <c r="V44" s="109">
        <f t="shared" si="15"/>
        <v>0</v>
      </c>
      <c r="W44" s="110">
        <f t="shared" si="16"/>
        <v>147</v>
      </c>
      <c r="X44" s="111">
        <f t="shared" si="17"/>
        <v>294</v>
      </c>
      <c r="Y44" s="188" t="str">
        <f t="shared" si="18"/>
        <v>OK</v>
      </c>
      <c r="Z44" s="188" t="str">
        <f t="shared" si="19"/>
        <v>OK</v>
      </c>
      <c r="AA44" s="188" t="str">
        <f t="shared" si="7"/>
        <v>OK</v>
      </c>
      <c r="AB44" s="188"/>
      <c r="AC44" s="70"/>
      <c r="AD44" s="80">
        <f t="shared" si="20"/>
        <v>0</v>
      </c>
      <c r="AE44" s="93"/>
      <c r="AF44" s="4"/>
      <c r="AG44" s="4"/>
      <c r="AH44" s="4"/>
      <c r="AI44" s="4"/>
      <c r="AJ44" s="4"/>
      <c r="AK44" s="4"/>
      <c r="AL44" s="4"/>
      <c r="AM44" s="4"/>
    </row>
    <row r="45" spans="1:39" ht="16.899999999999999" customHeight="1">
      <c r="A45" s="181">
        <f t="shared" si="9"/>
        <v>1</v>
      </c>
      <c r="B45" s="8" t="s">
        <v>221</v>
      </c>
      <c r="C45" s="64" t="str">
        <f>IF(B45="","",_xlfn.XLOOKUP(B45, Sites!G:G, Sites!F:F, "N/A"))</f>
        <v>PNR-00044</v>
      </c>
      <c r="D45" s="64">
        <f>IF(B45="","",_xlfn.XLOOKUP(B45, Sites!G:G, Sites!E:E, "N/A"))</f>
        <v>0</v>
      </c>
      <c r="E45" s="64">
        <f>IF(B45="","",_xlfn.XLOOKUP(B45, Sites!G:G, Sites!D:D, "N/A"))</f>
        <v>0</v>
      </c>
      <c r="F45" s="64">
        <f>IF(B45="","",_xlfn.XLOOKUP(B45, Sites!G:G, Sites!H:H, "N/A"))</f>
        <v>0</v>
      </c>
      <c r="G45" s="64" t="str">
        <f>IF(B45="","",_xlfn.XLOOKUP(B45, Sites!G:G, Sites!I:I, "N/A"))</f>
        <v/>
      </c>
      <c r="H45" s="31">
        <v>20</v>
      </c>
      <c r="I45" s="183">
        <f t="shared" si="0"/>
        <v>140</v>
      </c>
      <c r="J45" s="68">
        <v>46295</v>
      </c>
      <c r="K45" s="135">
        <f t="shared" ca="1" si="10"/>
        <v>15</v>
      </c>
      <c r="L45" s="35"/>
      <c r="M45" s="36"/>
      <c r="N45" s="36"/>
      <c r="O45" s="36">
        <v>0.5</v>
      </c>
      <c r="P45" s="36"/>
      <c r="Q45" s="37">
        <v>0.5</v>
      </c>
      <c r="R45" s="108">
        <f t="shared" si="11"/>
        <v>0</v>
      </c>
      <c r="S45" s="109">
        <f t="shared" si="12"/>
        <v>0</v>
      </c>
      <c r="T45" s="109">
        <f t="shared" si="13"/>
        <v>0</v>
      </c>
      <c r="U45" s="109">
        <f t="shared" si="14"/>
        <v>70</v>
      </c>
      <c r="V45" s="109">
        <f t="shared" si="15"/>
        <v>0</v>
      </c>
      <c r="W45" s="110">
        <f t="shared" si="16"/>
        <v>70</v>
      </c>
      <c r="X45" s="111">
        <f t="shared" si="17"/>
        <v>140</v>
      </c>
      <c r="Y45" s="188" t="str">
        <f t="shared" si="18"/>
        <v>OK</v>
      </c>
      <c r="Z45" s="188" t="str">
        <f t="shared" si="19"/>
        <v>OK</v>
      </c>
      <c r="AA45" s="188" t="str">
        <f t="shared" si="7"/>
        <v>OK</v>
      </c>
      <c r="AB45" s="188"/>
      <c r="AC45" s="70"/>
      <c r="AD45" s="80">
        <f t="shared" si="20"/>
        <v>0</v>
      </c>
      <c r="AE45" s="93"/>
      <c r="AF45" s="4"/>
      <c r="AG45" s="4"/>
      <c r="AH45" s="4"/>
      <c r="AI45" s="4"/>
      <c r="AJ45" s="4"/>
      <c r="AK45" s="4"/>
      <c r="AL45" s="4"/>
      <c r="AM45" s="4"/>
    </row>
    <row r="46" spans="1:39" ht="16.899999999999999" customHeight="1">
      <c r="A46" s="181">
        <f t="shared" si="9"/>
        <v>1</v>
      </c>
      <c r="B46" s="8" t="s">
        <v>220</v>
      </c>
      <c r="C46" s="64" t="str">
        <f>IF(B46="","",_xlfn.XLOOKUP(B46, Sites!G:G, Sites!F:F, "N/A"))</f>
        <v>PNR-00045</v>
      </c>
      <c r="D46" s="64">
        <f>IF(B46="","",_xlfn.XLOOKUP(B46, Sites!G:G, Sites!E:E, "N/A"))</f>
        <v>0</v>
      </c>
      <c r="E46" s="64">
        <f>IF(B46="","",_xlfn.XLOOKUP(B46, Sites!G:G, Sites!D:D, "N/A"))</f>
        <v>0</v>
      </c>
      <c r="F46" s="64">
        <f>IF(B46="","",_xlfn.XLOOKUP(B46, Sites!G:G, Sites!H:H, "N/A"))</f>
        <v>0</v>
      </c>
      <c r="G46" s="64" t="str">
        <f>IF(B46="","",_xlfn.XLOOKUP(B46, Sites!G:G, Sites!I:I, "N/A"))</f>
        <v/>
      </c>
      <c r="H46" s="31">
        <v>44</v>
      </c>
      <c r="I46" s="183">
        <f t="shared" si="0"/>
        <v>308</v>
      </c>
      <c r="J46" s="68">
        <v>46301</v>
      </c>
      <c r="K46" s="135">
        <f t="shared" ca="1" si="10"/>
        <v>9</v>
      </c>
      <c r="L46" s="35">
        <v>0.5</v>
      </c>
      <c r="M46" s="36"/>
      <c r="N46" s="36"/>
      <c r="O46" s="36"/>
      <c r="P46" s="36">
        <v>0.25</v>
      </c>
      <c r="Q46" s="37">
        <v>0.25</v>
      </c>
      <c r="R46" s="108">
        <f t="shared" si="11"/>
        <v>154</v>
      </c>
      <c r="S46" s="109">
        <f t="shared" si="12"/>
        <v>0</v>
      </c>
      <c r="T46" s="109">
        <f t="shared" si="13"/>
        <v>0</v>
      </c>
      <c r="U46" s="109">
        <f t="shared" si="14"/>
        <v>0</v>
      </c>
      <c r="V46" s="109">
        <f t="shared" si="15"/>
        <v>77</v>
      </c>
      <c r="W46" s="110">
        <f t="shared" si="16"/>
        <v>77</v>
      </c>
      <c r="X46" s="111">
        <f t="shared" si="17"/>
        <v>308</v>
      </c>
      <c r="Y46" s="188" t="str">
        <f t="shared" si="18"/>
        <v>OK</v>
      </c>
      <c r="Z46" s="188" t="str">
        <f t="shared" si="19"/>
        <v>OK</v>
      </c>
      <c r="AA46" s="188" t="str">
        <f t="shared" si="7"/>
        <v>OK</v>
      </c>
      <c r="AB46" s="188"/>
      <c r="AC46" s="70"/>
      <c r="AD46" s="80">
        <f t="shared" si="20"/>
        <v>0</v>
      </c>
      <c r="AE46" s="93"/>
      <c r="AF46" s="4"/>
      <c r="AG46" s="4"/>
      <c r="AH46" s="4"/>
      <c r="AI46" s="4"/>
      <c r="AJ46" s="4"/>
      <c r="AK46" s="4"/>
      <c r="AL46" s="4"/>
      <c r="AM46" s="4"/>
    </row>
    <row r="47" spans="1:39" ht="16.899999999999999" customHeight="1">
      <c r="A47" s="181">
        <f t="shared" si="9"/>
        <v>0</v>
      </c>
      <c r="B47" s="8" t="s">
        <v>226</v>
      </c>
      <c r="C47" s="64" t="str">
        <f>IF(B47="","",_xlfn.XLOOKUP(B47, Sites!G:G, Sites!F:F, "N/A"))</f>
        <v>PNR-00046</v>
      </c>
      <c r="D47" s="64">
        <f>IF(B47="","",_xlfn.XLOOKUP(B47, Sites!G:G, Sites!E:E, "N/A"))</f>
        <v>0</v>
      </c>
      <c r="E47" s="64">
        <f>IF(B47="","",_xlfn.XLOOKUP(B47, Sites!G:G, Sites!D:D, "N/A"))</f>
        <v>0</v>
      </c>
      <c r="F47" s="64">
        <f>IF(B47="","",_xlfn.XLOOKUP(B47, Sites!G:G, Sites!H:H, "N/A"))</f>
        <v>0</v>
      </c>
      <c r="G47" s="64" t="str">
        <f>IF(B47="","",_xlfn.XLOOKUP(B47, Sites!G:G, Sites!I:I, "N/A"))</f>
        <v/>
      </c>
      <c r="H47" s="31">
        <v>0</v>
      </c>
      <c r="I47" s="183">
        <f t="shared" si="0"/>
        <v>0</v>
      </c>
      <c r="J47" s="68">
        <v>46280</v>
      </c>
      <c r="K47" s="135" t="str">
        <f t="shared" ca="1" si="10"/>
        <v>N/A</v>
      </c>
      <c r="L47" s="35">
        <v>1</v>
      </c>
      <c r="M47" s="36"/>
      <c r="N47" s="36"/>
      <c r="O47" s="36"/>
      <c r="P47" s="36"/>
      <c r="Q47" s="37"/>
      <c r="R47" s="108">
        <f t="shared" si="11"/>
        <v>0</v>
      </c>
      <c r="S47" s="109">
        <f t="shared" si="12"/>
        <v>0</v>
      </c>
      <c r="T47" s="109">
        <f t="shared" si="13"/>
        <v>0</v>
      </c>
      <c r="U47" s="109">
        <f t="shared" si="14"/>
        <v>0</v>
      </c>
      <c r="V47" s="109">
        <f t="shared" si="15"/>
        <v>0</v>
      </c>
      <c r="W47" s="110">
        <f t="shared" si="16"/>
        <v>0</v>
      </c>
      <c r="X47" s="111">
        <f t="shared" si="17"/>
        <v>0</v>
      </c>
      <c r="Y47" s="188" t="str">
        <f t="shared" si="18"/>
        <v>OK</v>
      </c>
      <c r="Z47" s="188" t="str">
        <f t="shared" si="19"/>
        <v>OK</v>
      </c>
      <c r="AA47" s="188" t="str">
        <f t="shared" si="7"/>
        <v>OK</v>
      </c>
      <c r="AB47" s="188"/>
      <c r="AC47" s="70"/>
      <c r="AD47" s="80">
        <f t="shared" si="20"/>
        <v>0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6.899999999999999" customHeight="1">
      <c r="A48" s="181">
        <f t="shared" si="9"/>
        <v>1</v>
      </c>
      <c r="B48" s="8" t="s">
        <v>218</v>
      </c>
      <c r="C48" s="64" t="str">
        <f>IF(B48="","",_xlfn.XLOOKUP(B48, Sites!G:G, Sites!F:F, "N/A"))</f>
        <v>PNR-00047</v>
      </c>
      <c r="D48" s="64">
        <f>IF(B48="","",_xlfn.XLOOKUP(B48, Sites!G:G, Sites!E:E, "N/A"))</f>
        <v>0</v>
      </c>
      <c r="E48" s="64">
        <f>IF(B48="","",_xlfn.XLOOKUP(B48, Sites!G:G, Sites!D:D, "N/A"))</f>
        <v>0</v>
      </c>
      <c r="F48" s="64">
        <f>IF(B48="","",_xlfn.XLOOKUP(B48, Sites!G:G, Sites!H:H, "N/A"))</f>
        <v>0</v>
      </c>
      <c r="G48" s="64" t="str">
        <f>IF(B48="","",_xlfn.XLOOKUP(B48, Sites!G:G, Sites!I:I, "N/A"))</f>
        <v/>
      </c>
      <c r="H48" s="31">
        <v>12</v>
      </c>
      <c r="I48" s="183">
        <f t="shared" si="0"/>
        <v>84</v>
      </c>
      <c r="J48" s="68">
        <v>46300</v>
      </c>
      <c r="K48" s="135">
        <f t="shared" ca="1" si="10"/>
        <v>10</v>
      </c>
      <c r="L48" s="35"/>
      <c r="M48" s="36"/>
      <c r="N48" s="36"/>
      <c r="O48" s="36">
        <v>0.5</v>
      </c>
      <c r="P48" s="36"/>
      <c r="Q48" s="37">
        <v>0.5</v>
      </c>
      <c r="R48" s="108">
        <f t="shared" si="11"/>
        <v>0</v>
      </c>
      <c r="S48" s="109">
        <f t="shared" si="12"/>
        <v>0</v>
      </c>
      <c r="T48" s="109">
        <f t="shared" si="13"/>
        <v>0</v>
      </c>
      <c r="U48" s="109">
        <f t="shared" si="14"/>
        <v>42</v>
      </c>
      <c r="V48" s="109">
        <f t="shared" si="15"/>
        <v>0</v>
      </c>
      <c r="W48" s="110">
        <f t="shared" si="16"/>
        <v>42</v>
      </c>
      <c r="X48" s="111">
        <f t="shared" si="17"/>
        <v>84</v>
      </c>
      <c r="Y48" s="188" t="str">
        <f t="shared" si="18"/>
        <v>OK</v>
      </c>
      <c r="Z48" s="188" t="str">
        <f t="shared" si="19"/>
        <v>OK</v>
      </c>
      <c r="AA48" s="188" t="str">
        <f t="shared" si="7"/>
        <v>OK</v>
      </c>
      <c r="AB48" s="188"/>
      <c r="AC48" s="70"/>
      <c r="AD48" s="80">
        <f t="shared" si="20"/>
        <v>0</v>
      </c>
      <c r="AE48" s="93"/>
      <c r="AF48" s="4"/>
      <c r="AG48" s="4"/>
      <c r="AH48" s="4"/>
      <c r="AI48" s="4"/>
      <c r="AJ48" s="4"/>
      <c r="AK48" s="4"/>
      <c r="AL48" s="4"/>
      <c r="AM48" s="4"/>
    </row>
    <row r="49" spans="1:52" s="72" customFormat="1" ht="16.899999999999999" customHeight="1">
      <c r="A49" s="181">
        <f t="shared" si="9"/>
        <v>1</v>
      </c>
      <c r="B49" s="8" t="s">
        <v>196</v>
      </c>
      <c r="C49" s="64" t="str">
        <f>IF(B49="","",_xlfn.XLOOKUP(B49, Sites!G:G, Sites!F:F, "N/A"))</f>
        <v>PNR-00048</v>
      </c>
      <c r="D49" s="64" t="str">
        <f>IF(B49="","",_xlfn.XLOOKUP(B49, Sites!G:G, Sites!E:E, "N/A"))</f>
        <v>Félix OVOURA</v>
      </c>
      <c r="E49" s="64">
        <f>IF(B49="","",_xlfn.XLOOKUP(B49, Sites!G:G, Sites!D:D, "N/A"))</f>
        <v>2</v>
      </c>
      <c r="F49" s="64">
        <f>IF(B49="","",_xlfn.XLOOKUP(B49, Sites!G:G, Sites!H:H, "N/A"))</f>
        <v>0</v>
      </c>
      <c r="G49" s="64" t="str">
        <f>IF(B49="","",_xlfn.XLOOKUP(B49, Sites!G:G, Sites!I:I, "N/A"))</f>
        <v/>
      </c>
      <c r="H49" s="31">
        <v>24</v>
      </c>
      <c r="I49" s="183">
        <f t="shared" si="0"/>
        <v>168</v>
      </c>
      <c r="J49" s="68">
        <v>46296</v>
      </c>
      <c r="K49" s="135">
        <f t="shared" ca="1" si="10"/>
        <v>14</v>
      </c>
      <c r="L49" s="35"/>
      <c r="M49" s="36"/>
      <c r="N49" s="36"/>
      <c r="O49" s="36">
        <v>0.5</v>
      </c>
      <c r="P49" s="36"/>
      <c r="Q49" s="37">
        <v>0.5</v>
      </c>
      <c r="R49" s="108">
        <f t="shared" si="11"/>
        <v>0</v>
      </c>
      <c r="S49" s="109">
        <f t="shared" si="12"/>
        <v>0</v>
      </c>
      <c r="T49" s="109">
        <f t="shared" si="13"/>
        <v>0</v>
      </c>
      <c r="U49" s="109">
        <f t="shared" si="14"/>
        <v>84</v>
      </c>
      <c r="V49" s="109">
        <f t="shared" si="15"/>
        <v>0</v>
      </c>
      <c r="W49" s="110">
        <f t="shared" si="16"/>
        <v>84</v>
      </c>
      <c r="X49" s="111">
        <f t="shared" si="17"/>
        <v>168</v>
      </c>
      <c r="Y49" s="188" t="str">
        <f t="shared" si="18"/>
        <v>OK</v>
      </c>
      <c r="Z49" s="188" t="str">
        <f t="shared" si="19"/>
        <v>OK</v>
      </c>
      <c r="AA49" s="188" t="str">
        <f t="shared" si="7"/>
        <v>OK</v>
      </c>
      <c r="AB49" s="188"/>
      <c r="AC49" s="71"/>
      <c r="AD49" s="80">
        <f t="shared" si="20"/>
        <v>0</v>
      </c>
      <c r="AE49" s="4"/>
      <c r="AF49" s="4"/>
      <c r="AG49" s="4"/>
      <c r="AH49" s="96"/>
      <c r="AI49" s="96"/>
      <c r="AJ49" s="96"/>
      <c r="AK49" s="96"/>
      <c r="AL49" s="96"/>
      <c r="AM49" s="96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</row>
    <row r="50" spans="1:52" ht="16.899999999999999" customHeight="1">
      <c r="A50" s="181">
        <f t="shared" si="9"/>
        <v>1</v>
      </c>
      <c r="B50" s="8" t="s">
        <v>193</v>
      </c>
      <c r="C50" s="64" t="str">
        <f>IF(B50="","",_xlfn.XLOOKUP(B50, Sites!G:G, Sites!F:F, "N/A"))</f>
        <v>PNR-00049</v>
      </c>
      <c r="D50" s="64">
        <f>IF(B50="","",_xlfn.XLOOKUP(B50, Sites!G:G, Sites!E:E, "N/A"))</f>
        <v>0</v>
      </c>
      <c r="E50" s="64">
        <f>IF(B50="","",_xlfn.XLOOKUP(B50, Sites!G:G, Sites!D:D, "N/A"))</f>
        <v>0</v>
      </c>
      <c r="F50" s="64">
        <f>IF(B50="","",_xlfn.XLOOKUP(B50, Sites!G:G, Sites!H:H, "N/A"))</f>
        <v>0</v>
      </c>
      <c r="G50" s="64" t="str">
        <f>IF(B50="","",_xlfn.XLOOKUP(B50, Sites!G:G, Sites!I:I, "N/A"))</f>
        <v/>
      </c>
      <c r="H50" s="31">
        <v>18</v>
      </c>
      <c r="I50" s="183">
        <f t="shared" si="0"/>
        <v>126</v>
      </c>
      <c r="J50" s="68">
        <v>46294</v>
      </c>
      <c r="K50" s="135">
        <f t="shared" ca="1" si="10"/>
        <v>16</v>
      </c>
      <c r="L50" s="35"/>
      <c r="M50" s="36"/>
      <c r="N50" s="36"/>
      <c r="O50" s="36">
        <v>0.5</v>
      </c>
      <c r="P50" s="36"/>
      <c r="Q50" s="37">
        <v>0.5</v>
      </c>
      <c r="R50" s="108">
        <f t="shared" si="11"/>
        <v>0</v>
      </c>
      <c r="S50" s="109">
        <f t="shared" si="12"/>
        <v>0</v>
      </c>
      <c r="T50" s="109">
        <f t="shared" si="13"/>
        <v>0</v>
      </c>
      <c r="U50" s="109">
        <f t="shared" si="14"/>
        <v>63</v>
      </c>
      <c r="V50" s="109">
        <f t="shared" si="15"/>
        <v>0</v>
      </c>
      <c r="W50" s="110">
        <f t="shared" si="16"/>
        <v>63</v>
      </c>
      <c r="X50" s="111">
        <f t="shared" si="17"/>
        <v>126</v>
      </c>
      <c r="Y50" s="188" t="str">
        <f t="shared" si="18"/>
        <v>OK</v>
      </c>
      <c r="Z50" s="188" t="str">
        <f t="shared" si="19"/>
        <v>OK</v>
      </c>
      <c r="AA50" s="188" t="str">
        <f t="shared" si="7"/>
        <v>OK</v>
      </c>
      <c r="AB50" s="188"/>
      <c r="AC50" s="70"/>
      <c r="AD50" s="80">
        <f t="shared" si="20"/>
        <v>0</v>
      </c>
      <c r="AE50" s="93"/>
      <c r="AF50" s="4"/>
      <c r="AG50" s="4"/>
      <c r="AH50" s="4"/>
      <c r="AI50" s="4"/>
      <c r="AJ50" s="4"/>
      <c r="AK50" s="4"/>
      <c r="AL50" s="4"/>
      <c r="AM50" s="4"/>
    </row>
    <row r="51" spans="1:52" ht="16.899999999999999" customHeight="1">
      <c r="A51" s="181">
        <f t="shared" si="9"/>
        <v>1</v>
      </c>
      <c r="B51" s="8" t="s">
        <v>38</v>
      </c>
      <c r="C51" s="64" t="str">
        <f>IF(B51="","",_xlfn.XLOOKUP(B51, Sites!G:G, Sites!F:F, "N/A"))</f>
        <v>PNR-00050</v>
      </c>
      <c r="D51" s="64" t="str">
        <f>IF(B51="","",_xlfn.XLOOKUP(B51, Sites!G:G, Sites!E:E, "N/A"))</f>
        <v>Félix OVOURA</v>
      </c>
      <c r="E51" s="64">
        <f>IF(B51="","",_xlfn.XLOOKUP(B51, Sites!G:G, Sites!D:D, "N/A"))</f>
        <v>2</v>
      </c>
      <c r="F51" s="64">
        <f>IF(B51="","",_xlfn.XLOOKUP(B51, Sites!G:G, Sites!H:H, "N/A"))</f>
        <v>0</v>
      </c>
      <c r="G51" s="64" t="str">
        <f>IF(B51="","",_xlfn.XLOOKUP(B51, Sites!G:G, Sites!I:I, "N/A"))</f>
        <v/>
      </c>
      <c r="H51" s="31">
        <v>16</v>
      </c>
      <c r="I51" s="183">
        <f t="shared" si="0"/>
        <v>112</v>
      </c>
      <c r="J51" s="68">
        <v>46295</v>
      </c>
      <c r="K51" s="135">
        <f t="shared" ca="1" si="10"/>
        <v>15</v>
      </c>
      <c r="L51" s="35"/>
      <c r="M51" s="36"/>
      <c r="N51" s="36"/>
      <c r="O51" s="36">
        <v>0.5</v>
      </c>
      <c r="P51" s="36"/>
      <c r="Q51" s="37">
        <v>0.5</v>
      </c>
      <c r="R51" s="108">
        <f t="shared" si="11"/>
        <v>0</v>
      </c>
      <c r="S51" s="109">
        <f t="shared" si="12"/>
        <v>0</v>
      </c>
      <c r="T51" s="109">
        <f t="shared" si="13"/>
        <v>0</v>
      </c>
      <c r="U51" s="109">
        <f t="shared" si="14"/>
        <v>56</v>
      </c>
      <c r="V51" s="109">
        <f t="shared" si="15"/>
        <v>0</v>
      </c>
      <c r="W51" s="110">
        <f t="shared" si="16"/>
        <v>56</v>
      </c>
      <c r="X51" s="111">
        <f t="shared" si="17"/>
        <v>112</v>
      </c>
      <c r="Y51" s="188" t="str">
        <f t="shared" si="18"/>
        <v>OK</v>
      </c>
      <c r="Z51" s="188" t="str">
        <f t="shared" si="19"/>
        <v>OK</v>
      </c>
      <c r="AA51" s="188" t="str">
        <f t="shared" si="7"/>
        <v>OK</v>
      </c>
      <c r="AB51" s="188"/>
      <c r="AC51" s="70"/>
      <c r="AD51" s="80">
        <f t="shared" si="20"/>
        <v>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52" ht="16.899999999999999" customHeight="1">
      <c r="A52" s="181">
        <f t="shared" si="9"/>
        <v>1</v>
      </c>
      <c r="B52" s="8" t="s">
        <v>81</v>
      </c>
      <c r="C52" s="64" t="str">
        <f>IF(B52="","",_xlfn.XLOOKUP(B52, Sites!G:G, Sites!F:F, "N/A"))</f>
        <v>PNR-00051</v>
      </c>
      <c r="D52" s="64" t="str">
        <f>IF(B52="","",_xlfn.XLOOKUP(B52, Sites!G:G, Sites!E:E, "N/A"))</f>
        <v>Alexis MABOUNDA</v>
      </c>
      <c r="E52" s="64">
        <f>IF(B52="","",_xlfn.XLOOKUP(B52, Sites!G:G, Sites!D:D, "N/A"))</f>
        <v>1</v>
      </c>
      <c r="F52" s="64">
        <f>IF(B52="","",_xlfn.XLOOKUP(B52, Sites!G:G, Sites!H:H, "N/A"))</f>
        <v>0</v>
      </c>
      <c r="G52" s="64" t="str">
        <f>IF(B52="","",_xlfn.XLOOKUP(B52, Sites!G:G, Sites!I:I, "N/A"))</f>
        <v/>
      </c>
      <c r="H52" s="31">
        <v>26</v>
      </c>
      <c r="I52" s="183">
        <f t="shared" si="0"/>
        <v>182</v>
      </c>
      <c r="J52" s="68">
        <v>46295</v>
      </c>
      <c r="K52" s="135">
        <f t="shared" ca="1" si="10"/>
        <v>15</v>
      </c>
      <c r="L52" s="35"/>
      <c r="M52" s="36"/>
      <c r="N52" s="36"/>
      <c r="O52" s="36">
        <v>0.5</v>
      </c>
      <c r="P52" s="36"/>
      <c r="Q52" s="37">
        <v>0.5</v>
      </c>
      <c r="R52" s="108">
        <f t="shared" si="11"/>
        <v>0</v>
      </c>
      <c r="S52" s="109">
        <f t="shared" si="12"/>
        <v>0</v>
      </c>
      <c r="T52" s="109">
        <f t="shared" si="13"/>
        <v>0</v>
      </c>
      <c r="U52" s="109">
        <f t="shared" si="14"/>
        <v>91</v>
      </c>
      <c r="V52" s="109">
        <f t="shared" si="15"/>
        <v>0</v>
      </c>
      <c r="W52" s="110">
        <f t="shared" si="16"/>
        <v>91</v>
      </c>
      <c r="X52" s="111">
        <f t="shared" si="17"/>
        <v>182</v>
      </c>
      <c r="Y52" s="188" t="str">
        <f t="shared" si="18"/>
        <v>OK</v>
      </c>
      <c r="Z52" s="188" t="str">
        <f t="shared" si="19"/>
        <v>OK</v>
      </c>
      <c r="AA52" s="188" t="str">
        <f t="shared" si="7"/>
        <v>OK</v>
      </c>
      <c r="AB52" s="188"/>
      <c r="AC52" s="70"/>
      <c r="AD52" s="80">
        <f t="shared" si="20"/>
        <v>0</v>
      </c>
      <c r="AE52" s="93"/>
      <c r="AF52" s="4"/>
      <c r="AG52" s="4"/>
      <c r="AH52" s="4"/>
      <c r="AI52" s="4"/>
      <c r="AJ52" s="4"/>
      <c r="AK52" s="4"/>
      <c r="AL52" s="4"/>
      <c r="AM52" s="4"/>
    </row>
    <row r="53" spans="1:52" ht="16.899999999999999" customHeight="1">
      <c r="A53" s="181">
        <f t="shared" si="9"/>
        <v>1</v>
      </c>
      <c r="B53" s="8" t="s">
        <v>78</v>
      </c>
      <c r="C53" s="64" t="str">
        <f>IF(B53="","",_xlfn.XLOOKUP(B53, Sites!G:G, Sites!F:F, "N/A"))</f>
        <v>PNR-00052</v>
      </c>
      <c r="D53" s="64" t="str">
        <f>IF(B53="","",_xlfn.XLOOKUP(B53, Sites!G:G, Sites!E:E, "N/A"))</f>
        <v>Armel SOKAMBA</v>
      </c>
      <c r="E53" s="64">
        <f>IF(B53="","",_xlfn.XLOOKUP(B53, Sites!G:G, Sites!D:D, "N/A"))</f>
        <v>3</v>
      </c>
      <c r="F53" s="64">
        <f>IF(B53="","",_xlfn.XLOOKUP(B53, Sites!G:G, Sites!H:H, "N/A"))</f>
        <v>0</v>
      </c>
      <c r="G53" s="64" t="str">
        <f>IF(B53="","",_xlfn.XLOOKUP(B53, Sites!G:G, Sites!I:I, "N/A"))</f>
        <v/>
      </c>
      <c r="H53" s="31">
        <v>18</v>
      </c>
      <c r="I53" s="183">
        <f t="shared" si="0"/>
        <v>126</v>
      </c>
      <c r="J53" s="68">
        <v>46133</v>
      </c>
      <c r="K53" s="135">
        <f t="shared" ca="1" si="10"/>
        <v>177</v>
      </c>
      <c r="L53" s="35">
        <v>0.5</v>
      </c>
      <c r="M53" s="36"/>
      <c r="N53" s="36"/>
      <c r="O53" s="36"/>
      <c r="P53" s="36">
        <v>0.5</v>
      </c>
      <c r="Q53" s="37"/>
      <c r="R53" s="108">
        <f t="shared" si="11"/>
        <v>63</v>
      </c>
      <c r="S53" s="109">
        <f t="shared" si="12"/>
        <v>0</v>
      </c>
      <c r="T53" s="109">
        <f t="shared" si="13"/>
        <v>0</v>
      </c>
      <c r="U53" s="109">
        <f t="shared" si="14"/>
        <v>0</v>
      </c>
      <c r="V53" s="109">
        <f t="shared" si="15"/>
        <v>63</v>
      </c>
      <c r="W53" s="110">
        <f t="shared" si="16"/>
        <v>0</v>
      </c>
      <c r="X53" s="111">
        <f t="shared" si="17"/>
        <v>126</v>
      </c>
      <c r="Y53" s="188" t="str">
        <f t="shared" si="18"/>
        <v>OK</v>
      </c>
      <c r="Z53" s="188" t="str">
        <f t="shared" si="19"/>
        <v>OK</v>
      </c>
      <c r="AA53" s="188" t="str">
        <f t="shared" si="7"/>
        <v>OK</v>
      </c>
      <c r="AB53" s="188"/>
      <c r="AC53" s="70"/>
      <c r="AD53" s="80">
        <f t="shared" si="20"/>
        <v>0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52" ht="16.899999999999999" customHeight="1">
      <c r="A54" s="181">
        <f t="shared" si="9"/>
        <v>1</v>
      </c>
      <c r="B54" s="8" t="s">
        <v>76</v>
      </c>
      <c r="C54" s="64" t="str">
        <f>IF(B54="","",_xlfn.XLOOKUP(B54, Sites!G:G, Sites!F:F, "N/A"))</f>
        <v>PNR-00053</v>
      </c>
      <c r="D54" s="64" t="str">
        <f>IF(B54="","",_xlfn.XLOOKUP(B54, Sites!G:G, Sites!E:E, "N/A"))</f>
        <v>Félix OVOURA</v>
      </c>
      <c r="E54" s="64">
        <f>IF(B54="","",_xlfn.XLOOKUP(B54, Sites!G:G, Sites!D:D, "N/A"))</f>
        <v>2</v>
      </c>
      <c r="F54" s="64">
        <f>IF(B54="","",_xlfn.XLOOKUP(B54, Sites!G:G, Sites!H:H, "N/A"))</f>
        <v>0</v>
      </c>
      <c r="G54" s="64" t="str">
        <f>IF(B54="","",_xlfn.XLOOKUP(B54, Sites!G:G, Sites!I:I, "N/A"))</f>
        <v/>
      </c>
      <c r="H54" s="31">
        <v>8</v>
      </c>
      <c r="I54" s="183">
        <f t="shared" si="0"/>
        <v>56</v>
      </c>
      <c r="J54" s="68">
        <v>46300</v>
      </c>
      <c r="K54" s="135">
        <f t="shared" ca="1" si="10"/>
        <v>10</v>
      </c>
      <c r="L54" s="35"/>
      <c r="M54" s="36"/>
      <c r="N54" s="36"/>
      <c r="O54" s="36">
        <v>1</v>
      </c>
      <c r="P54" s="36"/>
      <c r="Q54" s="37"/>
      <c r="R54" s="108">
        <f t="shared" si="11"/>
        <v>0</v>
      </c>
      <c r="S54" s="109">
        <f t="shared" si="12"/>
        <v>0</v>
      </c>
      <c r="T54" s="109">
        <f t="shared" si="13"/>
        <v>0</v>
      </c>
      <c r="U54" s="109">
        <f t="shared" si="14"/>
        <v>56</v>
      </c>
      <c r="V54" s="109">
        <f t="shared" si="15"/>
        <v>0</v>
      </c>
      <c r="W54" s="110">
        <f t="shared" si="16"/>
        <v>0</v>
      </c>
      <c r="X54" s="111">
        <f t="shared" si="17"/>
        <v>56</v>
      </c>
      <c r="Y54" s="188" t="str">
        <f t="shared" si="18"/>
        <v>OK</v>
      </c>
      <c r="Z54" s="188" t="str">
        <f t="shared" si="19"/>
        <v>OK</v>
      </c>
      <c r="AA54" s="188" t="str">
        <f t="shared" si="7"/>
        <v>OK</v>
      </c>
      <c r="AB54" s="188"/>
      <c r="AC54" s="70"/>
      <c r="AD54" s="80">
        <f t="shared" si="20"/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52" ht="16.899999999999999" customHeight="1">
      <c r="A55" s="181">
        <f t="shared" si="9"/>
        <v>1</v>
      </c>
      <c r="B55" s="8" t="s">
        <v>75</v>
      </c>
      <c r="C55" s="64" t="str">
        <f>IF(B55="","",_xlfn.XLOOKUP(B55, Sites!G:G, Sites!F:F, "N/A"))</f>
        <v>PNR-00054</v>
      </c>
      <c r="D55" s="64" t="str">
        <f>IF(B55="","",_xlfn.XLOOKUP(B55, Sites!G:G, Sites!E:E, "N/A"))</f>
        <v>Alexis MABOUNDA</v>
      </c>
      <c r="E55" s="64">
        <f>IF(B55="","",_xlfn.XLOOKUP(B55, Sites!G:G, Sites!D:D, "N/A"))</f>
        <v>1</v>
      </c>
      <c r="F55" s="64">
        <f>IF(B55="","",_xlfn.XLOOKUP(B55, Sites!G:G, Sites!H:H, "N/A"))</f>
        <v>0</v>
      </c>
      <c r="G55" s="64" t="str">
        <f>IF(B55="","",_xlfn.XLOOKUP(B55, Sites!G:G, Sites!I:I, "N/A"))</f>
        <v/>
      </c>
      <c r="H55" s="31">
        <v>30</v>
      </c>
      <c r="I55" s="183">
        <f t="shared" si="0"/>
        <v>210</v>
      </c>
      <c r="J55" s="68">
        <v>46296</v>
      </c>
      <c r="K55" s="135">
        <f t="shared" ca="1" si="10"/>
        <v>14</v>
      </c>
      <c r="L55" s="35"/>
      <c r="M55" s="36">
        <v>0.5</v>
      </c>
      <c r="N55" s="36"/>
      <c r="O55" s="36"/>
      <c r="P55" s="36"/>
      <c r="Q55" s="37">
        <v>0.5</v>
      </c>
      <c r="R55" s="108">
        <f t="shared" si="11"/>
        <v>0</v>
      </c>
      <c r="S55" s="109">
        <f t="shared" si="12"/>
        <v>105</v>
      </c>
      <c r="T55" s="109">
        <f t="shared" si="13"/>
        <v>0</v>
      </c>
      <c r="U55" s="109">
        <f t="shared" si="14"/>
        <v>0</v>
      </c>
      <c r="V55" s="109">
        <f t="shared" si="15"/>
        <v>0</v>
      </c>
      <c r="W55" s="110">
        <f t="shared" si="16"/>
        <v>105</v>
      </c>
      <c r="X55" s="111">
        <f t="shared" si="17"/>
        <v>210</v>
      </c>
      <c r="Y55" s="188" t="str">
        <f t="shared" si="18"/>
        <v>OK</v>
      </c>
      <c r="Z55" s="188" t="str">
        <f t="shared" si="19"/>
        <v>OK</v>
      </c>
      <c r="AA55" s="188" t="str">
        <f t="shared" si="7"/>
        <v>OK</v>
      </c>
      <c r="AB55" s="188"/>
      <c r="AC55" s="70"/>
      <c r="AD55" s="80">
        <f t="shared" si="20"/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52" ht="16.899999999999999" customHeight="1">
      <c r="A56" s="181">
        <f t="shared" si="9"/>
        <v>1</v>
      </c>
      <c r="B56" s="8" t="s">
        <v>80</v>
      </c>
      <c r="C56" s="64" t="str">
        <f>IF(B56="","",_xlfn.XLOOKUP(B56, Sites!G:G, Sites!F:F, "N/A"))</f>
        <v>PNR-00055</v>
      </c>
      <c r="D56" s="64" t="str">
        <f>IF(B56="","",_xlfn.XLOOKUP(B56, Sites!G:G, Sites!E:E, "N/A"))</f>
        <v>Armel SOKAMBA</v>
      </c>
      <c r="E56" s="64">
        <f>IF(B56="","",_xlfn.XLOOKUP(B56, Sites!G:G, Sites!D:D, "N/A"))</f>
        <v>3</v>
      </c>
      <c r="F56" s="64">
        <f>IF(B56="","",_xlfn.XLOOKUP(B56, Sites!G:G, Sites!H:H, "N/A"))</f>
        <v>0</v>
      </c>
      <c r="G56" s="64" t="str">
        <f>IF(B56="","",_xlfn.XLOOKUP(B56, Sites!G:G, Sites!I:I, "N/A"))</f>
        <v/>
      </c>
      <c r="H56" s="31">
        <v>38</v>
      </c>
      <c r="I56" s="183">
        <f t="shared" si="0"/>
        <v>266</v>
      </c>
      <c r="J56" s="68">
        <v>46300</v>
      </c>
      <c r="K56" s="135">
        <f t="shared" ca="1" si="10"/>
        <v>10</v>
      </c>
      <c r="L56" s="35">
        <v>0.5</v>
      </c>
      <c r="M56" s="36">
        <v>0.25</v>
      </c>
      <c r="N56" s="36"/>
      <c r="O56" s="36"/>
      <c r="P56" s="36"/>
      <c r="Q56" s="37">
        <v>0.25</v>
      </c>
      <c r="R56" s="108">
        <f t="shared" si="11"/>
        <v>133</v>
      </c>
      <c r="S56" s="109">
        <f t="shared" si="12"/>
        <v>66.5</v>
      </c>
      <c r="T56" s="109">
        <f t="shared" si="13"/>
        <v>0</v>
      </c>
      <c r="U56" s="109">
        <f t="shared" si="14"/>
        <v>0</v>
      </c>
      <c r="V56" s="109">
        <f t="shared" si="15"/>
        <v>0</v>
      </c>
      <c r="W56" s="110">
        <f t="shared" si="16"/>
        <v>66.5</v>
      </c>
      <c r="X56" s="111">
        <f t="shared" si="17"/>
        <v>266</v>
      </c>
      <c r="Y56" s="188" t="str">
        <f t="shared" si="18"/>
        <v>OK</v>
      </c>
      <c r="Z56" s="188" t="str">
        <f t="shared" si="19"/>
        <v>OK</v>
      </c>
      <c r="AA56" s="188" t="str">
        <f t="shared" si="7"/>
        <v>OK</v>
      </c>
      <c r="AB56" s="188"/>
      <c r="AC56" s="70"/>
      <c r="AD56" s="80">
        <f t="shared" si="20"/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52" ht="16.899999999999999" customHeight="1">
      <c r="A57" s="181">
        <f t="shared" si="9"/>
        <v>1</v>
      </c>
      <c r="B57" s="8" t="s">
        <v>74</v>
      </c>
      <c r="C57" s="64" t="str">
        <f>IF(B57="","",_xlfn.XLOOKUP(B57, Sites!G:G, Sites!F:F, "N/A"))</f>
        <v>PNR-00056</v>
      </c>
      <c r="D57" s="64" t="str">
        <f>IF(B57="","",_xlfn.XLOOKUP(B57, Sites!G:G, Sites!E:E, "N/A"))</f>
        <v>Félix OVOURA</v>
      </c>
      <c r="E57" s="64">
        <f>IF(B57="","",_xlfn.XLOOKUP(B57, Sites!G:G, Sites!D:D, "N/A"))</f>
        <v>2</v>
      </c>
      <c r="F57" s="64">
        <f>IF(B57="","",_xlfn.XLOOKUP(B57, Sites!G:G, Sites!H:H, "N/A"))</f>
        <v>0</v>
      </c>
      <c r="G57" s="64" t="str">
        <f>IF(B57="","",_xlfn.XLOOKUP(B57, Sites!G:G, Sites!I:I, "N/A"))</f>
        <v/>
      </c>
      <c r="H57" s="31">
        <v>44</v>
      </c>
      <c r="I57" s="183">
        <f t="shared" si="0"/>
        <v>308</v>
      </c>
      <c r="J57" s="68">
        <v>46301</v>
      </c>
      <c r="K57" s="135">
        <f t="shared" ca="1" si="10"/>
        <v>9</v>
      </c>
      <c r="L57" s="35"/>
      <c r="M57" s="36">
        <v>0.5</v>
      </c>
      <c r="N57" s="36"/>
      <c r="O57" s="36">
        <v>0.25</v>
      </c>
      <c r="P57" s="36">
        <v>0.25</v>
      </c>
      <c r="Q57" s="37"/>
      <c r="R57" s="108">
        <f t="shared" si="11"/>
        <v>0</v>
      </c>
      <c r="S57" s="109">
        <f t="shared" si="12"/>
        <v>154</v>
      </c>
      <c r="T57" s="109">
        <f t="shared" si="13"/>
        <v>0</v>
      </c>
      <c r="U57" s="109">
        <f t="shared" si="14"/>
        <v>77</v>
      </c>
      <c r="V57" s="109">
        <f t="shared" si="15"/>
        <v>77</v>
      </c>
      <c r="W57" s="110">
        <f t="shared" si="16"/>
        <v>0</v>
      </c>
      <c r="X57" s="111">
        <f t="shared" si="17"/>
        <v>308</v>
      </c>
      <c r="Y57" s="188" t="str">
        <f t="shared" si="18"/>
        <v>OK</v>
      </c>
      <c r="Z57" s="188" t="str">
        <f t="shared" si="19"/>
        <v>OK</v>
      </c>
      <c r="AA57" s="188" t="str">
        <f t="shared" si="7"/>
        <v>OK</v>
      </c>
      <c r="AB57" s="188"/>
      <c r="AC57" s="70"/>
      <c r="AD57" s="80">
        <f t="shared" si="20"/>
        <v>0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52" ht="16.899999999999999" customHeight="1">
      <c r="A58" s="181">
        <f t="shared" si="9"/>
        <v>1</v>
      </c>
      <c r="B58" s="8" t="s">
        <v>82</v>
      </c>
      <c r="C58" s="64" t="str">
        <f>IF(B58="","",_xlfn.XLOOKUP(B58, Sites!G:G, Sites!F:F, "N/A"))</f>
        <v>PNR-00057</v>
      </c>
      <c r="D58" s="64" t="str">
        <f>IF(B58="","",_xlfn.XLOOKUP(B58, Sites!G:G, Sites!E:E, "N/A"))</f>
        <v>Félix OVOURA</v>
      </c>
      <c r="E58" s="64">
        <f>IF(B58="","",_xlfn.XLOOKUP(B58, Sites!G:G, Sites!D:D, "N/A"))</f>
        <v>2</v>
      </c>
      <c r="F58" s="64">
        <f>IF(B58="","",_xlfn.XLOOKUP(B58, Sites!G:G, Sites!H:H, "N/A"))</f>
        <v>0</v>
      </c>
      <c r="G58" s="64" t="str">
        <f>IF(B58="","",_xlfn.XLOOKUP(B58, Sites!G:G, Sites!I:I, "N/A"))</f>
        <v/>
      </c>
      <c r="H58" s="31">
        <v>20</v>
      </c>
      <c r="I58" s="183">
        <f t="shared" si="0"/>
        <v>140</v>
      </c>
      <c r="J58" s="68">
        <v>46301</v>
      </c>
      <c r="K58" s="135">
        <f t="shared" ca="1" si="10"/>
        <v>9</v>
      </c>
      <c r="L58" s="35"/>
      <c r="M58" s="36"/>
      <c r="N58" s="36"/>
      <c r="O58" s="36">
        <v>0.5</v>
      </c>
      <c r="P58" s="36"/>
      <c r="Q58" s="37">
        <v>0.5</v>
      </c>
      <c r="R58" s="108">
        <f t="shared" si="11"/>
        <v>0</v>
      </c>
      <c r="S58" s="109">
        <f t="shared" si="12"/>
        <v>0</v>
      </c>
      <c r="T58" s="109">
        <f t="shared" si="13"/>
        <v>0</v>
      </c>
      <c r="U58" s="109">
        <f t="shared" si="14"/>
        <v>70</v>
      </c>
      <c r="V58" s="109">
        <f t="shared" si="15"/>
        <v>0</v>
      </c>
      <c r="W58" s="110">
        <f t="shared" si="16"/>
        <v>70</v>
      </c>
      <c r="X58" s="111">
        <f t="shared" si="17"/>
        <v>140</v>
      </c>
      <c r="Y58" s="188" t="str">
        <f t="shared" si="18"/>
        <v>OK</v>
      </c>
      <c r="Z58" s="188" t="str">
        <f t="shared" si="19"/>
        <v>OK</v>
      </c>
      <c r="AA58" s="188" t="str">
        <f t="shared" si="7"/>
        <v>OK</v>
      </c>
      <c r="AB58" s="188"/>
      <c r="AC58" s="70"/>
      <c r="AD58" s="80">
        <f t="shared" si="20"/>
        <v>0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52" ht="16.899999999999999" customHeight="1">
      <c r="A59" s="181">
        <f t="shared" si="9"/>
        <v>1</v>
      </c>
      <c r="B59" s="8" t="s">
        <v>146</v>
      </c>
      <c r="C59" s="64" t="str">
        <f>IF(B59="","",_xlfn.XLOOKUP(B59, Sites!G:G, Sites!F:F, "N/A"))</f>
        <v>PNR-00058</v>
      </c>
      <c r="D59" s="64" t="str">
        <f>IF(B59="","",_xlfn.XLOOKUP(B59, Sites!G:G, Sites!E:E, "N/A"))</f>
        <v>Alexis MABOUNDA</v>
      </c>
      <c r="E59" s="64">
        <f>IF(B59="","",_xlfn.XLOOKUP(B59, Sites!G:G, Sites!D:D, "N/A"))</f>
        <v>1</v>
      </c>
      <c r="F59" s="64">
        <f>IF(B59="","",_xlfn.XLOOKUP(B59, Sites!G:G, Sites!H:H, "N/A"))</f>
        <v>0</v>
      </c>
      <c r="G59" s="64" t="str">
        <f>IF(B59="","",_xlfn.XLOOKUP(B59, Sites!G:G, Sites!I:I, "N/A"))</f>
        <v/>
      </c>
      <c r="H59" s="31">
        <v>16</v>
      </c>
      <c r="I59" s="183">
        <f t="shared" si="0"/>
        <v>112</v>
      </c>
      <c r="J59" s="68">
        <v>46301</v>
      </c>
      <c r="K59" s="135">
        <f t="shared" ca="1" si="10"/>
        <v>9</v>
      </c>
      <c r="L59" s="35"/>
      <c r="M59" s="36"/>
      <c r="N59" s="36"/>
      <c r="O59" s="36">
        <v>0.5</v>
      </c>
      <c r="P59" s="36"/>
      <c r="Q59" s="37">
        <v>0.5</v>
      </c>
      <c r="R59" s="108">
        <f t="shared" si="11"/>
        <v>0</v>
      </c>
      <c r="S59" s="109">
        <f t="shared" si="12"/>
        <v>0</v>
      </c>
      <c r="T59" s="109">
        <f t="shared" si="13"/>
        <v>0</v>
      </c>
      <c r="U59" s="109">
        <f t="shared" si="14"/>
        <v>56</v>
      </c>
      <c r="V59" s="109">
        <f t="shared" si="15"/>
        <v>0</v>
      </c>
      <c r="W59" s="110">
        <f t="shared" si="16"/>
        <v>56</v>
      </c>
      <c r="X59" s="111">
        <f t="shared" si="17"/>
        <v>112</v>
      </c>
      <c r="Y59" s="188" t="str">
        <f t="shared" si="18"/>
        <v>OK</v>
      </c>
      <c r="Z59" s="188" t="str">
        <f t="shared" si="19"/>
        <v>OK</v>
      </c>
      <c r="AA59" s="188" t="str">
        <f t="shared" si="7"/>
        <v>OK</v>
      </c>
      <c r="AB59" s="188"/>
      <c r="AC59" s="70"/>
      <c r="AD59" s="80">
        <f t="shared" si="20"/>
        <v>0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52" ht="16.899999999999999" customHeight="1">
      <c r="A60" s="181">
        <f t="shared" si="9"/>
        <v>1</v>
      </c>
      <c r="B60" s="8" t="s">
        <v>79</v>
      </c>
      <c r="C60" s="64" t="str">
        <f>IF(B60="","",_xlfn.XLOOKUP(B60, Sites!G:G, Sites!F:F, "N/A"))</f>
        <v>PNR-00059</v>
      </c>
      <c r="D60" s="64" t="str">
        <f>IF(B60="","",_xlfn.XLOOKUP(B60, Sites!G:G, Sites!E:E, "N/A"))</f>
        <v>Alexis MABOUNDA</v>
      </c>
      <c r="E60" s="64">
        <f>IF(B60="","",_xlfn.XLOOKUP(B60, Sites!G:G, Sites!D:D, "N/A"))</f>
        <v>1</v>
      </c>
      <c r="F60" s="64">
        <f>IF(B60="","",_xlfn.XLOOKUP(B60, Sites!G:G, Sites!H:H, "N/A"))</f>
        <v>0</v>
      </c>
      <c r="G60" s="64" t="str">
        <f>IF(B60="","",_xlfn.XLOOKUP(B60, Sites!G:G, Sites!I:I, "N/A"))</f>
        <v/>
      </c>
      <c r="H60" s="31">
        <v>24</v>
      </c>
      <c r="I60" s="183">
        <f t="shared" si="0"/>
        <v>168</v>
      </c>
      <c r="J60" s="68">
        <v>46302</v>
      </c>
      <c r="K60" s="135">
        <f t="shared" ca="1" si="10"/>
        <v>8</v>
      </c>
      <c r="L60" s="35">
        <v>0.5</v>
      </c>
      <c r="M60" s="36"/>
      <c r="N60" s="36">
        <v>0.25</v>
      </c>
      <c r="O60" s="36"/>
      <c r="P60" s="36"/>
      <c r="Q60" s="37">
        <v>0.25</v>
      </c>
      <c r="R60" s="108">
        <f t="shared" si="11"/>
        <v>84</v>
      </c>
      <c r="S60" s="109">
        <f t="shared" si="12"/>
        <v>0</v>
      </c>
      <c r="T60" s="109">
        <f t="shared" si="13"/>
        <v>42</v>
      </c>
      <c r="U60" s="109">
        <f t="shared" si="14"/>
        <v>0</v>
      </c>
      <c r="V60" s="109">
        <f t="shared" si="15"/>
        <v>0</v>
      </c>
      <c r="W60" s="110">
        <f t="shared" si="16"/>
        <v>42</v>
      </c>
      <c r="X60" s="111">
        <f t="shared" si="17"/>
        <v>168</v>
      </c>
      <c r="Y60" s="188" t="str">
        <f t="shared" si="18"/>
        <v>OK</v>
      </c>
      <c r="Z60" s="188" t="str">
        <f t="shared" si="19"/>
        <v>OK</v>
      </c>
      <c r="AA60" s="188" t="str">
        <f t="shared" si="7"/>
        <v>OK</v>
      </c>
      <c r="AB60" s="188"/>
      <c r="AC60" s="70"/>
      <c r="AD60" s="80">
        <f t="shared" si="20"/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52" ht="16.899999999999999" customHeight="1">
      <c r="A61" s="181">
        <f t="shared" si="9"/>
        <v>1</v>
      </c>
      <c r="B61" s="8" t="s">
        <v>138</v>
      </c>
      <c r="C61" s="64" t="str">
        <f>IF(B61="","",_xlfn.XLOOKUP(B61, Sites!G:G, Sites!F:F, "N/A"))</f>
        <v>PNR-00060</v>
      </c>
      <c r="D61" s="64" t="str">
        <f>IF(B61="","",_xlfn.XLOOKUP(B61, Sites!G:G, Sites!E:E, "N/A"))</f>
        <v>Félix OVOURA</v>
      </c>
      <c r="E61" s="64">
        <f>IF(B61="","",_xlfn.XLOOKUP(B61, Sites!G:G, Sites!D:D, "N/A"))</f>
        <v>2</v>
      </c>
      <c r="F61" s="64">
        <f>IF(B61="","",_xlfn.XLOOKUP(B61, Sites!G:G, Sites!H:H, "N/A"))</f>
        <v>0</v>
      </c>
      <c r="G61" s="64" t="str">
        <f>IF(B61="","",_xlfn.XLOOKUP(B61, Sites!G:G, Sites!I:I, "N/A"))</f>
        <v/>
      </c>
      <c r="H61" s="31">
        <v>28</v>
      </c>
      <c r="I61" s="183">
        <f t="shared" si="0"/>
        <v>196</v>
      </c>
      <c r="J61" s="68">
        <v>46301</v>
      </c>
      <c r="K61" s="135">
        <f t="shared" ca="1" si="10"/>
        <v>9</v>
      </c>
      <c r="L61" s="35"/>
      <c r="M61" s="36"/>
      <c r="N61" s="36"/>
      <c r="O61" s="36"/>
      <c r="P61" s="36">
        <v>0.5</v>
      </c>
      <c r="Q61" s="37">
        <v>0.5</v>
      </c>
      <c r="R61" s="108">
        <f t="shared" si="11"/>
        <v>0</v>
      </c>
      <c r="S61" s="109">
        <f t="shared" si="12"/>
        <v>0</v>
      </c>
      <c r="T61" s="109">
        <f t="shared" si="13"/>
        <v>0</v>
      </c>
      <c r="U61" s="109">
        <f t="shared" si="14"/>
        <v>0</v>
      </c>
      <c r="V61" s="109">
        <f t="shared" si="15"/>
        <v>98</v>
      </c>
      <c r="W61" s="110">
        <f t="shared" si="16"/>
        <v>98</v>
      </c>
      <c r="X61" s="111">
        <f t="shared" si="17"/>
        <v>196</v>
      </c>
      <c r="Y61" s="188" t="str">
        <f t="shared" si="18"/>
        <v>OK</v>
      </c>
      <c r="Z61" s="188" t="str">
        <f t="shared" si="19"/>
        <v>OK</v>
      </c>
      <c r="AA61" s="188" t="str">
        <f t="shared" si="7"/>
        <v>OK</v>
      </c>
      <c r="AB61" s="188"/>
      <c r="AC61" s="70"/>
      <c r="AD61" s="80">
        <f t="shared" si="20"/>
        <v>0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52" ht="16.899999999999999" customHeight="1">
      <c r="A62" s="181">
        <f t="shared" si="9"/>
        <v>1</v>
      </c>
      <c r="B62" s="8" t="s">
        <v>77</v>
      </c>
      <c r="C62" s="64" t="str">
        <f>IF(B62="","",_xlfn.XLOOKUP(B62, Sites!G:G, Sites!F:F, "N/A"))</f>
        <v>PNR-00061</v>
      </c>
      <c r="D62" s="64" t="str">
        <f>IF(B62="","",_xlfn.XLOOKUP(B62, Sites!G:G, Sites!E:E, "N/A"))</f>
        <v>Alexis MABOUNDA</v>
      </c>
      <c r="E62" s="64">
        <f>IF(B62="","",_xlfn.XLOOKUP(B62, Sites!G:G, Sites!D:D, "N/A"))</f>
        <v>1</v>
      </c>
      <c r="F62" s="64">
        <f>IF(B62="","",_xlfn.XLOOKUP(B62, Sites!G:G, Sites!H:H, "N/A"))</f>
        <v>0</v>
      </c>
      <c r="G62" s="64" t="str">
        <f>IF(B62="","",_xlfn.XLOOKUP(B62, Sites!G:G, Sites!I:I, "N/A"))</f>
        <v/>
      </c>
      <c r="H62" s="31">
        <v>36</v>
      </c>
      <c r="I62" s="183">
        <f t="shared" si="0"/>
        <v>252</v>
      </c>
      <c r="J62" s="68">
        <v>46301</v>
      </c>
      <c r="K62" s="135">
        <f t="shared" ca="1" si="10"/>
        <v>9</v>
      </c>
      <c r="L62" s="35"/>
      <c r="M62" s="36"/>
      <c r="N62" s="36"/>
      <c r="O62" s="36"/>
      <c r="P62" s="36">
        <v>0.5</v>
      </c>
      <c r="Q62" s="37">
        <v>0.5</v>
      </c>
      <c r="R62" s="108">
        <f t="shared" si="11"/>
        <v>0</v>
      </c>
      <c r="S62" s="109">
        <f t="shared" si="12"/>
        <v>0</v>
      </c>
      <c r="T62" s="109">
        <f t="shared" si="13"/>
        <v>0</v>
      </c>
      <c r="U62" s="109">
        <f t="shared" si="14"/>
        <v>0</v>
      </c>
      <c r="V62" s="109">
        <f t="shared" si="15"/>
        <v>126</v>
      </c>
      <c r="W62" s="110">
        <f t="shared" si="16"/>
        <v>126</v>
      </c>
      <c r="X62" s="111">
        <f t="shared" si="17"/>
        <v>252</v>
      </c>
      <c r="Y62" s="188" t="str">
        <f t="shared" si="18"/>
        <v>OK</v>
      </c>
      <c r="Z62" s="188" t="str">
        <f t="shared" si="19"/>
        <v>OK</v>
      </c>
      <c r="AA62" s="188" t="str">
        <f t="shared" si="7"/>
        <v>OK</v>
      </c>
      <c r="AB62" s="188"/>
      <c r="AC62" s="70"/>
      <c r="AD62" s="80">
        <f t="shared" si="20"/>
        <v>0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52" ht="16.899999999999999" customHeight="1">
      <c r="A63" s="181">
        <f t="shared" si="9"/>
        <v>1</v>
      </c>
      <c r="B63" s="8" t="s">
        <v>86</v>
      </c>
      <c r="C63" s="64" t="str">
        <f>IF(B63="","",_xlfn.XLOOKUP(B63, Sites!G:G, Sites!F:F, "N/A"))</f>
        <v>PNR-00062</v>
      </c>
      <c r="D63" s="64" t="str">
        <f>IF(B63="","",_xlfn.XLOOKUP(B63, Sites!G:G, Sites!E:E, "N/A"))</f>
        <v>Alexis MABOUNDA</v>
      </c>
      <c r="E63" s="64">
        <f>IF(B63="","",_xlfn.XLOOKUP(B63, Sites!G:G, Sites!D:D, "N/A"))</f>
        <v>1</v>
      </c>
      <c r="F63" s="64">
        <f>IF(B63="","",_xlfn.XLOOKUP(B63, Sites!G:G, Sites!H:H, "N/A"))</f>
        <v>0</v>
      </c>
      <c r="G63" s="64" t="str">
        <f>IF(B63="","",_xlfn.XLOOKUP(B63, Sites!G:G, Sites!I:I, "N/A"))</f>
        <v/>
      </c>
      <c r="H63" s="31">
        <v>26</v>
      </c>
      <c r="I63" s="183">
        <f t="shared" si="0"/>
        <v>182</v>
      </c>
      <c r="J63" s="68">
        <v>46301</v>
      </c>
      <c r="K63" s="135">
        <f t="shared" ca="1" si="10"/>
        <v>9</v>
      </c>
      <c r="L63" s="35"/>
      <c r="M63" s="36"/>
      <c r="N63" s="36"/>
      <c r="O63" s="36"/>
      <c r="P63" s="36">
        <v>0.5</v>
      </c>
      <c r="Q63" s="37">
        <v>0.5</v>
      </c>
      <c r="R63" s="108">
        <f t="shared" si="11"/>
        <v>0</v>
      </c>
      <c r="S63" s="109">
        <f t="shared" si="12"/>
        <v>0</v>
      </c>
      <c r="T63" s="109">
        <f t="shared" si="13"/>
        <v>0</v>
      </c>
      <c r="U63" s="109">
        <f t="shared" si="14"/>
        <v>0</v>
      </c>
      <c r="V63" s="109">
        <f t="shared" si="15"/>
        <v>91</v>
      </c>
      <c r="W63" s="110">
        <f t="shared" si="16"/>
        <v>91</v>
      </c>
      <c r="X63" s="111">
        <f t="shared" si="17"/>
        <v>182</v>
      </c>
      <c r="Y63" s="188" t="str">
        <f t="shared" si="18"/>
        <v>OK</v>
      </c>
      <c r="Z63" s="188" t="str">
        <f t="shared" si="19"/>
        <v>OK</v>
      </c>
      <c r="AA63" s="188" t="str">
        <f t="shared" si="7"/>
        <v>OK</v>
      </c>
      <c r="AB63" s="188"/>
      <c r="AC63" s="70"/>
      <c r="AD63" s="80">
        <f t="shared" si="20"/>
        <v>0</v>
      </c>
      <c r="AE63" s="4"/>
      <c r="AF63" s="3"/>
      <c r="AG63" s="3"/>
      <c r="AH63" s="3"/>
      <c r="AI63" s="3"/>
      <c r="AJ63" s="3"/>
      <c r="AK63" s="4"/>
      <c r="AL63" s="4"/>
      <c r="AM63" s="4"/>
    </row>
    <row r="64" spans="1:52" ht="16.899999999999999" customHeight="1">
      <c r="A64" s="181">
        <f t="shared" si="9"/>
        <v>1</v>
      </c>
      <c r="B64" s="8" t="s">
        <v>41</v>
      </c>
      <c r="C64" s="64" t="str">
        <f>IF(B64="","",_xlfn.XLOOKUP(B64, Sites!G:G, Sites!F:F, "N/A"))</f>
        <v>PNR-00063</v>
      </c>
      <c r="D64" s="64" t="str">
        <f>IF(B64="","",_xlfn.XLOOKUP(B64, Sites!G:G, Sites!E:E, "N/A"))</f>
        <v>Alexis MABOUNDA</v>
      </c>
      <c r="E64" s="64">
        <f>IF(B64="","",_xlfn.XLOOKUP(B64, Sites!G:G, Sites!D:D, "N/A"))</f>
        <v>1</v>
      </c>
      <c r="F64" s="64">
        <f>IF(B64="","",_xlfn.XLOOKUP(B64, Sites!G:G, Sites!H:H, "N/A"))</f>
        <v>0</v>
      </c>
      <c r="G64" s="64" t="str">
        <f>IF(B64="","",_xlfn.XLOOKUP(B64, Sites!G:G, Sites!I:I, "N/A"))</f>
        <v/>
      </c>
      <c r="H64" s="31">
        <v>24</v>
      </c>
      <c r="I64" s="183">
        <f t="shared" si="0"/>
        <v>168</v>
      </c>
      <c r="J64" s="68">
        <v>46301</v>
      </c>
      <c r="K64" s="135">
        <f t="shared" ca="1" si="10"/>
        <v>9</v>
      </c>
      <c r="L64" s="35">
        <v>0.5</v>
      </c>
      <c r="M64" s="36"/>
      <c r="N64" s="36"/>
      <c r="O64" s="36">
        <v>0.5</v>
      </c>
      <c r="P64" s="36"/>
      <c r="Q64" s="37"/>
      <c r="R64" s="108">
        <f t="shared" si="11"/>
        <v>84</v>
      </c>
      <c r="S64" s="109">
        <f t="shared" si="12"/>
        <v>0</v>
      </c>
      <c r="T64" s="109">
        <f t="shared" si="13"/>
        <v>0</v>
      </c>
      <c r="U64" s="109">
        <f t="shared" si="14"/>
        <v>84</v>
      </c>
      <c r="V64" s="109">
        <f t="shared" si="15"/>
        <v>0</v>
      </c>
      <c r="W64" s="110">
        <f t="shared" si="16"/>
        <v>0</v>
      </c>
      <c r="X64" s="111">
        <f t="shared" si="17"/>
        <v>168</v>
      </c>
      <c r="Y64" s="188" t="str">
        <f t="shared" si="18"/>
        <v>OK</v>
      </c>
      <c r="Z64" s="188" t="str">
        <f t="shared" si="19"/>
        <v>OK</v>
      </c>
      <c r="AA64" s="188" t="str">
        <f t="shared" si="7"/>
        <v>OK</v>
      </c>
      <c r="AB64" s="188"/>
      <c r="AC64" s="70"/>
      <c r="AD64" s="80">
        <f t="shared" si="20"/>
        <v>0</v>
      </c>
      <c r="AE64" s="4"/>
      <c r="AF64" s="1"/>
      <c r="AG64" s="4"/>
      <c r="AH64" s="4"/>
      <c r="AI64" s="4"/>
      <c r="AJ64" s="4"/>
      <c r="AK64" s="4"/>
      <c r="AL64" s="4"/>
      <c r="AM64" s="4"/>
    </row>
    <row r="65" spans="1:39" ht="16.899999999999999" customHeight="1">
      <c r="A65" s="181">
        <f t="shared" si="9"/>
        <v>1</v>
      </c>
      <c r="B65" s="8" t="s">
        <v>27</v>
      </c>
      <c r="C65" s="64" t="str">
        <f>IF(B65="","",_xlfn.XLOOKUP(B65, Sites!G:G, Sites!F:F, "N/A"))</f>
        <v>PNR-00064</v>
      </c>
      <c r="D65" s="64" t="str">
        <f>IF(B65="","",_xlfn.XLOOKUP(B65, Sites!G:G, Sites!E:E, "N/A"))</f>
        <v>Armel SOKAMBA</v>
      </c>
      <c r="E65" s="64">
        <f>IF(B65="","",_xlfn.XLOOKUP(B65, Sites!G:G, Sites!D:D, "N/A"))</f>
        <v>3</v>
      </c>
      <c r="F65" s="64">
        <f>IF(B65="","",_xlfn.XLOOKUP(B65, Sites!G:G, Sites!H:H, "N/A"))</f>
        <v>0</v>
      </c>
      <c r="G65" s="64" t="str">
        <f>IF(B65="","",_xlfn.XLOOKUP(B65, Sites!G:G, Sites!I:I, "N/A"))</f>
        <v/>
      </c>
      <c r="H65" s="31">
        <v>24</v>
      </c>
      <c r="I65" s="183">
        <f t="shared" si="0"/>
        <v>168</v>
      </c>
      <c r="J65" s="68">
        <v>46300</v>
      </c>
      <c r="K65" s="135">
        <f t="shared" ca="1" si="10"/>
        <v>10</v>
      </c>
      <c r="L65" s="35"/>
      <c r="M65" s="36"/>
      <c r="N65" s="36"/>
      <c r="O65" s="36">
        <v>0.5</v>
      </c>
      <c r="P65" s="36"/>
      <c r="Q65" s="37">
        <v>0.5</v>
      </c>
      <c r="R65" s="108">
        <f t="shared" si="11"/>
        <v>0</v>
      </c>
      <c r="S65" s="109">
        <f t="shared" si="12"/>
        <v>0</v>
      </c>
      <c r="T65" s="109">
        <f t="shared" si="13"/>
        <v>0</v>
      </c>
      <c r="U65" s="109">
        <f t="shared" si="14"/>
        <v>84</v>
      </c>
      <c r="V65" s="109">
        <f t="shared" si="15"/>
        <v>0</v>
      </c>
      <c r="W65" s="110">
        <f t="shared" si="16"/>
        <v>84</v>
      </c>
      <c r="X65" s="111">
        <f t="shared" si="17"/>
        <v>168</v>
      </c>
      <c r="Y65" s="188" t="str">
        <f t="shared" si="18"/>
        <v>OK</v>
      </c>
      <c r="Z65" s="188" t="str">
        <f t="shared" si="19"/>
        <v>OK</v>
      </c>
      <c r="AA65" s="188" t="str">
        <f t="shared" si="7"/>
        <v>OK</v>
      </c>
      <c r="AB65" s="188"/>
      <c r="AC65" s="70"/>
      <c r="AD65" s="80">
        <f t="shared" si="20"/>
        <v>0</v>
      </c>
      <c r="AE65" s="4"/>
      <c r="AF65" s="1"/>
      <c r="AG65" s="4"/>
      <c r="AH65" s="4"/>
      <c r="AI65" s="4"/>
      <c r="AJ65" s="4"/>
      <c r="AK65" s="4"/>
      <c r="AL65" s="4"/>
      <c r="AM65" s="4"/>
    </row>
    <row r="66" spans="1:39" ht="16.899999999999999" customHeight="1">
      <c r="A66" s="181">
        <f t="shared" si="9"/>
        <v>1</v>
      </c>
      <c r="B66" s="8" t="s">
        <v>190</v>
      </c>
      <c r="C66" s="64" t="str">
        <f>IF(B66="","",_xlfn.XLOOKUP(B66, Sites!G:G, Sites!F:F, "N/A"))</f>
        <v>PNR-00065</v>
      </c>
      <c r="D66" s="64">
        <f>IF(B66="","",_xlfn.XLOOKUP(B66, Sites!G:G, Sites!E:E, "N/A"))</f>
        <v>0</v>
      </c>
      <c r="E66" s="64">
        <f>IF(B66="","",_xlfn.XLOOKUP(B66, Sites!G:G, Sites!D:D, "N/A"))</f>
        <v>0</v>
      </c>
      <c r="F66" s="64">
        <f>IF(B66="","",_xlfn.XLOOKUP(B66, Sites!G:G, Sites!H:H, "N/A"))</f>
        <v>0</v>
      </c>
      <c r="G66" s="64" t="str">
        <f>IF(B66="","",_xlfn.XLOOKUP(B66, Sites!G:G, Sites!I:I, "N/A"))</f>
        <v/>
      </c>
      <c r="H66" s="31">
        <v>30</v>
      </c>
      <c r="I66" s="183">
        <f t="shared" ref="I66:I129" si="21">H66*7</f>
        <v>210</v>
      </c>
      <c r="J66" s="68">
        <v>46302</v>
      </c>
      <c r="K66" s="135">
        <f t="shared" ca="1" si="10"/>
        <v>8</v>
      </c>
      <c r="L66" s="35">
        <v>0.5</v>
      </c>
      <c r="M66" s="36"/>
      <c r="N66" s="36"/>
      <c r="O66" s="36"/>
      <c r="P66" s="36">
        <v>0.5</v>
      </c>
      <c r="Q66" s="37"/>
      <c r="R66" s="108">
        <f t="shared" si="11"/>
        <v>105</v>
      </c>
      <c r="S66" s="109">
        <f t="shared" si="12"/>
        <v>0</v>
      </c>
      <c r="T66" s="109">
        <f t="shared" si="13"/>
        <v>0</v>
      </c>
      <c r="U66" s="109">
        <f t="shared" si="14"/>
        <v>0</v>
      </c>
      <c r="V66" s="109">
        <f t="shared" si="15"/>
        <v>105</v>
      </c>
      <c r="W66" s="110">
        <f t="shared" si="16"/>
        <v>0</v>
      </c>
      <c r="X66" s="111">
        <f t="shared" si="17"/>
        <v>210</v>
      </c>
      <c r="Y66" s="188" t="str">
        <f t="shared" si="18"/>
        <v>OK</v>
      </c>
      <c r="Z66" s="188" t="str">
        <f t="shared" si="19"/>
        <v>OK</v>
      </c>
      <c r="AA66" s="188" t="str">
        <f t="shared" si="7"/>
        <v>OK</v>
      </c>
      <c r="AB66" s="188"/>
      <c r="AC66" s="70"/>
      <c r="AD66" s="80">
        <f t="shared" ref="AD66:AD97" si="22">+X66-I66</f>
        <v>0</v>
      </c>
      <c r="AE66" s="4"/>
      <c r="AF66" s="1"/>
      <c r="AG66" s="4"/>
      <c r="AH66" s="4"/>
      <c r="AI66" s="4"/>
      <c r="AJ66" s="4"/>
      <c r="AK66" s="4"/>
      <c r="AL66" s="4"/>
      <c r="AM66" s="4"/>
    </row>
    <row r="67" spans="1:39" ht="16.899999999999999" customHeight="1">
      <c r="A67" s="181">
        <f t="shared" ref="A67:A130" si="23">+IF(H67&gt;0,1,0)</f>
        <v>1</v>
      </c>
      <c r="B67" s="8" t="s">
        <v>222</v>
      </c>
      <c r="C67" s="64" t="str">
        <f>IF(B67="","",_xlfn.XLOOKUP(B67, Sites!G:G, Sites!F:F, "N/A"))</f>
        <v>PNR-00066</v>
      </c>
      <c r="D67" s="64">
        <f>IF(B67="","",_xlfn.XLOOKUP(B67, Sites!G:G, Sites!E:E, "N/A"))</f>
        <v>0</v>
      </c>
      <c r="E67" s="64">
        <f>IF(B67="","",_xlfn.XLOOKUP(B67, Sites!G:G, Sites!D:D, "N/A"))</f>
        <v>0</v>
      </c>
      <c r="F67" s="64">
        <f>IF(B67="","",_xlfn.XLOOKUP(B67, Sites!G:G, Sites!H:H, "N/A"))</f>
        <v>0</v>
      </c>
      <c r="G67" s="64" t="str">
        <f>IF(B67="","",_xlfn.XLOOKUP(B67, Sites!G:G, Sites!I:I, "N/A"))</f>
        <v/>
      </c>
      <c r="H67" s="31">
        <v>22</v>
      </c>
      <c r="I67" s="183">
        <f t="shared" si="21"/>
        <v>154</v>
      </c>
      <c r="J67" s="68">
        <v>46300</v>
      </c>
      <c r="K67" s="135">
        <f t="shared" ref="K67:K130" ca="1" si="24">IF(C67="","",IF(J67="","N/A",+IF(A67=1,(+TODAY())-J67,"N/A")))</f>
        <v>10</v>
      </c>
      <c r="L67" s="35"/>
      <c r="M67" s="36"/>
      <c r="N67" s="36"/>
      <c r="O67" s="36">
        <v>1</v>
      </c>
      <c r="P67" s="36"/>
      <c r="Q67" s="37"/>
      <c r="R67" s="108">
        <f t="shared" ref="R67:R130" si="25">+$I67*L67</f>
        <v>0</v>
      </c>
      <c r="S67" s="109">
        <f t="shared" ref="S67:S130" si="26">+$I67*M67</f>
        <v>0</v>
      </c>
      <c r="T67" s="109">
        <f t="shared" ref="T67:T130" si="27">+$I67*N67</f>
        <v>0</v>
      </c>
      <c r="U67" s="109">
        <f t="shared" ref="U67:U130" si="28">+$I67*O67</f>
        <v>154</v>
      </c>
      <c r="V67" s="109">
        <f t="shared" ref="V67:V130" si="29">+$I67*P67</f>
        <v>0</v>
      </c>
      <c r="W67" s="110">
        <f t="shared" ref="W67:W130" si="30">+$I67*Q67</f>
        <v>0</v>
      </c>
      <c r="X67" s="111">
        <f t="shared" ref="X67:X130" si="31">SUM(R67:W67)</f>
        <v>154</v>
      </c>
      <c r="Y67" s="188" t="str">
        <f t="shared" ref="Y67:Y130" si="32">IF(C67="","",IF(L67+M67+N67+O67+P67+Q67=1,"OK","ERREUR"))</f>
        <v>OK</v>
      </c>
      <c r="Z67" s="188" t="str">
        <f t="shared" ref="Z67:Z130" si="33">IF(C67="","",IF(H67="","ERREUR","OK"))</f>
        <v>OK</v>
      </c>
      <c r="AA67" s="188" t="str">
        <f t="shared" si="7"/>
        <v>OK</v>
      </c>
      <c r="AB67" s="188"/>
      <c r="AC67" s="70"/>
      <c r="AD67" s="80">
        <f t="shared" si="22"/>
        <v>0</v>
      </c>
      <c r="AE67" s="4"/>
      <c r="AF67" s="1"/>
      <c r="AG67" s="4"/>
      <c r="AH67" s="4"/>
      <c r="AI67" s="4"/>
      <c r="AJ67" s="4"/>
      <c r="AK67" s="4"/>
      <c r="AL67" s="4"/>
      <c r="AM67" s="4"/>
    </row>
    <row r="68" spans="1:39" ht="16.899999999999999" customHeight="1">
      <c r="A68" s="181">
        <f t="shared" si="23"/>
        <v>1</v>
      </c>
      <c r="B68" s="8" t="s">
        <v>189</v>
      </c>
      <c r="C68" s="64" t="str">
        <f>IF(B68="","",_xlfn.XLOOKUP(B68, Sites!G:G, Sites!F:F, "N/A"))</f>
        <v>PNR-00067</v>
      </c>
      <c r="D68" s="64">
        <f>IF(B68="","",_xlfn.XLOOKUP(B68, Sites!G:G, Sites!E:E, "N/A"))</f>
        <v>0</v>
      </c>
      <c r="E68" s="64">
        <f>IF(B68="","",_xlfn.XLOOKUP(B68, Sites!G:G, Sites!D:D, "N/A"))</f>
        <v>0</v>
      </c>
      <c r="F68" s="64">
        <f>IF(B68="","",_xlfn.XLOOKUP(B68, Sites!G:G, Sites!H:H, "N/A"))</f>
        <v>0</v>
      </c>
      <c r="G68" s="64" t="str">
        <f>IF(B68="","",_xlfn.XLOOKUP(B68, Sites!G:G, Sites!I:I, "N/A"))</f>
        <v/>
      </c>
      <c r="H68" s="31">
        <v>24</v>
      </c>
      <c r="I68" s="183">
        <f t="shared" si="21"/>
        <v>168</v>
      </c>
      <c r="J68" s="68">
        <v>46296</v>
      </c>
      <c r="K68" s="135">
        <f t="shared" ca="1" si="24"/>
        <v>14</v>
      </c>
      <c r="L68" s="35">
        <v>0.5</v>
      </c>
      <c r="M68" s="36"/>
      <c r="N68" s="36"/>
      <c r="O68" s="36"/>
      <c r="P68" s="36">
        <v>0.5</v>
      </c>
      <c r="Q68" s="37"/>
      <c r="R68" s="108">
        <f t="shared" si="25"/>
        <v>84</v>
      </c>
      <c r="S68" s="109">
        <f t="shared" si="26"/>
        <v>0</v>
      </c>
      <c r="T68" s="109">
        <f t="shared" si="27"/>
        <v>0</v>
      </c>
      <c r="U68" s="109">
        <f t="shared" si="28"/>
        <v>0</v>
      </c>
      <c r="V68" s="109">
        <f t="shared" si="29"/>
        <v>84</v>
      </c>
      <c r="W68" s="110">
        <f t="shared" si="30"/>
        <v>0</v>
      </c>
      <c r="X68" s="111">
        <f t="shared" si="31"/>
        <v>168</v>
      </c>
      <c r="Y68" s="188" t="str">
        <f t="shared" si="32"/>
        <v>OK</v>
      </c>
      <c r="Z68" s="188" t="str">
        <f t="shared" si="33"/>
        <v>OK</v>
      </c>
      <c r="AA68" s="188" t="str">
        <f t="shared" ref="AA68:AA131" si="34">IF(D68="","",IF(J68="","ERREUR","OK"))</f>
        <v>OK</v>
      </c>
      <c r="AB68" s="188"/>
      <c r="AC68" s="70"/>
      <c r="AD68" s="80">
        <f t="shared" si="22"/>
        <v>0</v>
      </c>
      <c r="AE68" s="4"/>
      <c r="AF68" s="1"/>
      <c r="AG68" s="4"/>
      <c r="AH68" s="4"/>
      <c r="AI68" s="4"/>
      <c r="AJ68" s="4"/>
      <c r="AK68" s="4"/>
      <c r="AL68" s="4"/>
      <c r="AM68" s="4"/>
    </row>
    <row r="69" spans="1:39" ht="16.899999999999999" customHeight="1">
      <c r="A69" s="181">
        <f t="shared" si="23"/>
        <v>1</v>
      </c>
      <c r="B69" s="8" t="s">
        <v>88</v>
      </c>
      <c r="C69" s="64" t="str">
        <f>IF(B69="","",_xlfn.XLOOKUP(B69, Sites!G:G, Sites!F:F, "N/A"))</f>
        <v>PNR-00068</v>
      </c>
      <c r="D69" s="64" t="str">
        <f>IF(B69="","",_xlfn.XLOOKUP(B69, Sites!G:G, Sites!E:E, "N/A"))</f>
        <v>Alexis MABOUNDA</v>
      </c>
      <c r="E69" s="64">
        <f>IF(B69="","",_xlfn.XLOOKUP(B69, Sites!G:G, Sites!D:D, "N/A"))</f>
        <v>1</v>
      </c>
      <c r="F69" s="64">
        <f>IF(B69="","",_xlfn.XLOOKUP(B69, Sites!G:G, Sites!H:H, "N/A"))</f>
        <v>0</v>
      </c>
      <c r="G69" s="64" t="str">
        <f>IF(B69="","",_xlfn.XLOOKUP(B69, Sites!G:G, Sites!I:I, "N/A"))</f>
        <v/>
      </c>
      <c r="H69" s="31">
        <v>22</v>
      </c>
      <c r="I69" s="183">
        <f t="shared" si="21"/>
        <v>154</v>
      </c>
      <c r="J69" s="68">
        <v>46300</v>
      </c>
      <c r="K69" s="135">
        <f t="shared" ca="1" si="24"/>
        <v>10</v>
      </c>
      <c r="L69" s="35"/>
      <c r="M69" s="36"/>
      <c r="N69" s="36"/>
      <c r="O69" s="36"/>
      <c r="P69" s="36">
        <v>0.5</v>
      </c>
      <c r="Q69" s="37">
        <v>0.5</v>
      </c>
      <c r="R69" s="108">
        <f t="shared" si="25"/>
        <v>0</v>
      </c>
      <c r="S69" s="109">
        <f t="shared" si="26"/>
        <v>0</v>
      </c>
      <c r="T69" s="109">
        <f t="shared" si="27"/>
        <v>0</v>
      </c>
      <c r="U69" s="109">
        <f t="shared" si="28"/>
        <v>0</v>
      </c>
      <c r="V69" s="109">
        <f t="shared" si="29"/>
        <v>77</v>
      </c>
      <c r="W69" s="110">
        <f t="shared" si="30"/>
        <v>77</v>
      </c>
      <c r="X69" s="111">
        <f t="shared" si="31"/>
        <v>154</v>
      </c>
      <c r="Y69" s="188" t="str">
        <f t="shared" si="32"/>
        <v>OK</v>
      </c>
      <c r="Z69" s="188" t="str">
        <f t="shared" si="33"/>
        <v>OK</v>
      </c>
      <c r="AA69" s="188" t="str">
        <f t="shared" si="34"/>
        <v>OK</v>
      </c>
      <c r="AB69" s="188"/>
      <c r="AC69" s="70"/>
      <c r="AD69" s="80">
        <f t="shared" si="22"/>
        <v>0</v>
      </c>
      <c r="AE69" s="4"/>
      <c r="AF69" s="2"/>
      <c r="AG69" s="4"/>
      <c r="AH69" s="94"/>
      <c r="AI69" s="94"/>
      <c r="AJ69" s="4"/>
      <c r="AK69" s="4"/>
      <c r="AL69" s="4"/>
      <c r="AM69" s="4"/>
    </row>
    <row r="70" spans="1:39" ht="16.899999999999999" customHeight="1">
      <c r="A70" s="181">
        <f t="shared" si="23"/>
        <v>1</v>
      </c>
      <c r="B70" s="8" t="s">
        <v>87</v>
      </c>
      <c r="C70" s="64" t="str">
        <f>IF(B70="","",_xlfn.XLOOKUP(B70, Sites!G:G, Sites!F:F, "N/A"))</f>
        <v>PNR-00069</v>
      </c>
      <c r="D70" s="64" t="str">
        <f>IF(B70="","",_xlfn.XLOOKUP(B70, Sites!G:G, Sites!E:E, "N/A"))</f>
        <v>Félix OVOURA</v>
      </c>
      <c r="E70" s="64">
        <f>IF(B70="","",_xlfn.XLOOKUP(B70, Sites!G:G, Sites!D:D, "N/A"))</f>
        <v>2</v>
      </c>
      <c r="F70" s="64">
        <f>IF(B70="","",_xlfn.XLOOKUP(B70, Sites!G:G, Sites!H:H, "N/A"))</f>
        <v>0</v>
      </c>
      <c r="G70" s="64" t="str">
        <f>IF(B70="","",_xlfn.XLOOKUP(B70, Sites!G:G, Sites!I:I, "N/A"))</f>
        <v/>
      </c>
      <c r="H70" s="31">
        <v>22</v>
      </c>
      <c r="I70" s="183">
        <f t="shared" si="21"/>
        <v>154</v>
      </c>
      <c r="J70" s="68">
        <v>46296</v>
      </c>
      <c r="K70" s="135">
        <f t="shared" ca="1" si="24"/>
        <v>14</v>
      </c>
      <c r="L70" s="35">
        <v>0.5</v>
      </c>
      <c r="M70" s="36"/>
      <c r="N70" s="36"/>
      <c r="O70" s="36"/>
      <c r="P70" s="36"/>
      <c r="Q70" s="37">
        <v>0.5</v>
      </c>
      <c r="R70" s="108">
        <f t="shared" si="25"/>
        <v>77</v>
      </c>
      <c r="S70" s="109">
        <f t="shared" si="26"/>
        <v>0</v>
      </c>
      <c r="T70" s="109">
        <f t="shared" si="27"/>
        <v>0</v>
      </c>
      <c r="U70" s="109">
        <f t="shared" si="28"/>
        <v>0</v>
      </c>
      <c r="V70" s="109">
        <f t="shared" si="29"/>
        <v>0</v>
      </c>
      <c r="W70" s="110">
        <f t="shared" si="30"/>
        <v>77</v>
      </c>
      <c r="X70" s="111">
        <f t="shared" si="31"/>
        <v>154</v>
      </c>
      <c r="Y70" s="188" t="str">
        <f t="shared" si="32"/>
        <v>OK</v>
      </c>
      <c r="Z70" s="188" t="str">
        <f t="shared" si="33"/>
        <v>OK</v>
      </c>
      <c r="AA70" s="188" t="str">
        <f t="shared" si="34"/>
        <v>OK</v>
      </c>
      <c r="AB70" s="188"/>
      <c r="AC70" s="70"/>
      <c r="AD70" s="80">
        <f t="shared" si="22"/>
        <v>0</v>
      </c>
      <c r="AE70" s="4"/>
      <c r="AF70" s="1"/>
      <c r="AG70" s="4"/>
      <c r="AH70" s="4"/>
      <c r="AI70" s="4"/>
      <c r="AJ70" s="94"/>
      <c r="AK70" s="98"/>
      <c r="AL70" s="98"/>
      <c r="AM70" s="98"/>
    </row>
    <row r="71" spans="1:39" ht="16.899999999999999" customHeight="1">
      <c r="A71" s="181">
        <f t="shared" si="23"/>
        <v>1</v>
      </c>
      <c r="B71" s="8" t="s">
        <v>59</v>
      </c>
      <c r="C71" s="64" t="str">
        <f>IF(B71="","",_xlfn.XLOOKUP(B71, Sites!G:G, Sites!F:F, "N/A"))</f>
        <v>PNR-00070</v>
      </c>
      <c r="D71" s="64" t="str">
        <f>IF(B71="","",_xlfn.XLOOKUP(B71, Sites!G:G, Sites!E:E, "N/A"))</f>
        <v>Félix OVOURA</v>
      </c>
      <c r="E71" s="64">
        <f>IF(B71="","",_xlfn.XLOOKUP(B71, Sites!G:G, Sites!D:D, "N/A"))</f>
        <v>2</v>
      </c>
      <c r="F71" s="64">
        <f>IF(B71="","",_xlfn.XLOOKUP(B71, Sites!G:G, Sites!H:H, "N/A"))</f>
        <v>0</v>
      </c>
      <c r="G71" s="64" t="str">
        <f>IF(B71="","",_xlfn.XLOOKUP(B71, Sites!G:G, Sites!I:I, "N/A"))</f>
        <v/>
      </c>
      <c r="H71" s="31">
        <v>22</v>
      </c>
      <c r="I71" s="183">
        <f t="shared" si="21"/>
        <v>154</v>
      </c>
      <c r="J71" s="68">
        <v>46300</v>
      </c>
      <c r="K71" s="135">
        <f t="shared" ca="1" si="24"/>
        <v>10</v>
      </c>
      <c r="L71" s="35"/>
      <c r="M71" s="36"/>
      <c r="N71" s="36"/>
      <c r="O71" s="36"/>
      <c r="P71" s="36">
        <v>1</v>
      </c>
      <c r="Q71" s="37"/>
      <c r="R71" s="108">
        <f t="shared" si="25"/>
        <v>0</v>
      </c>
      <c r="S71" s="109">
        <f t="shared" si="26"/>
        <v>0</v>
      </c>
      <c r="T71" s="109">
        <f t="shared" si="27"/>
        <v>0</v>
      </c>
      <c r="U71" s="109">
        <f t="shared" si="28"/>
        <v>0</v>
      </c>
      <c r="V71" s="109">
        <f t="shared" si="29"/>
        <v>154</v>
      </c>
      <c r="W71" s="110">
        <f t="shared" si="30"/>
        <v>0</v>
      </c>
      <c r="X71" s="111">
        <f t="shared" si="31"/>
        <v>154</v>
      </c>
      <c r="Y71" s="188" t="str">
        <f t="shared" si="32"/>
        <v>OK</v>
      </c>
      <c r="Z71" s="188" t="str">
        <f t="shared" si="33"/>
        <v>OK</v>
      </c>
      <c r="AA71" s="188" t="str">
        <f t="shared" si="34"/>
        <v>OK</v>
      </c>
      <c r="AB71" s="188"/>
      <c r="AC71" s="70"/>
      <c r="AD71" s="80">
        <f t="shared" si="22"/>
        <v>0</v>
      </c>
      <c r="AE71" s="4"/>
      <c r="AF71" s="1"/>
      <c r="AG71" s="4"/>
      <c r="AH71" s="4"/>
      <c r="AI71" s="4"/>
      <c r="AJ71" s="4"/>
      <c r="AK71" s="98"/>
      <c r="AL71" s="98"/>
      <c r="AM71" s="4"/>
    </row>
    <row r="72" spans="1:39" ht="16.899999999999999" customHeight="1">
      <c r="A72" s="181">
        <f t="shared" si="23"/>
        <v>1</v>
      </c>
      <c r="B72" s="8" t="s">
        <v>55</v>
      </c>
      <c r="C72" s="64" t="str">
        <f>IF(B72="","",_xlfn.XLOOKUP(B72, Sites!G:G, Sites!F:F, "N/A"))</f>
        <v>PNR-00071</v>
      </c>
      <c r="D72" s="64" t="str">
        <f>IF(B72="","",_xlfn.XLOOKUP(B72, Sites!G:G, Sites!E:E, "N/A"))</f>
        <v>Armel SOKAMBA</v>
      </c>
      <c r="E72" s="64">
        <f>IF(B72="","",_xlfn.XLOOKUP(B72, Sites!G:G, Sites!D:D, "N/A"))</f>
        <v>3</v>
      </c>
      <c r="F72" s="64">
        <f>IF(B72="","",_xlfn.XLOOKUP(B72, Sites!G:G, Sites!H:H, "N/A"))</f>
        <v>0</v>
      </c>
      <c r="G72" s="64" t="str">
        <f>IF(B72="","",_xlfn.XLOOKUP(B72, Sites!G:G, Sites!I:I, "N/A"))</f>
        <v/>
      </c>
      <c r="H72" s="31">
        <v>22</v>
      </c>
      <c r="I72" s="183">
        <f t="shared" si="21"/>
        <v>154</v>
      </c>
      <c r="J72" s="68">
        <v>46301</v>
      </c>
      <c r="K72" s="135">
        <f t="shared" ca="1" si="24"/>
        <v>9</v>
      </c>
      <c r="L72" s="35"/>
      <c r="M72" s="36"/>
      <c r="N72" s="36">
        <v>0.5</v>
      </c>
      <c r="O72" s="36">
        <v>0.5</v>
      </c>
      <c r="P72" s="36"/>
      <c r="Q72" s="37"/>
      <c r="R72" s="108">
        <f t="shared" si="25"/>
        <v>0</v>
      </c>
      <c r="S72" s="109">
        <f t="shared" si="26"/>
        <v>0</v>
      </c>
      <c r="T72" s="109">
        <f t="shared" si="27"/>
        <v>77</v>
      </c>
      <c r="U72" s="109">
        <f t="shared" si="28"/>
        <v>77</v>
      </c>
      <c r="V72" s="109">
        <f t="shared" si="29"/>
        <v>0</v>
      </c>
      <c r="W72" s="110">
        <f t="shared" si="30"/>
        <v>0</v>
      </c>
      <c r="X72" s="111">
        <f t="shared" si="31"/>
        <v>154</v>
      </c>
      <c r="Y72" s="188" t="str">
        <f t="shared" si="32"/>
        <v>OK</v>
      </c>
      <c r="Z72" s="188" t="str">
        <f t="shared" si="33"/>
        <v>OK</v>
      </c>
      <c r="AA72" s="188" t="str">
        <f t="shared" si="34"/>
        <v>OK</v>
      </c>
      <c r="AB72" s="188"/>
      <c r="AC72" s="70"/>
      <c r="AD72" s="80">
        <f t="shared" si="22"/>
        <v>0</v>
      </c>
      <c r="AE72" s="4"/>
      <c r="AF72" s="1"/>
      <c r="AG72" s="4"/>
      <c r="AH72" s="1"/>
      <c r="AI72" s="1"/>
      <c r="AJ72" s="4"/>
      <c r="AK72" s="4"/>
      <c r="AL72" s="4"/>
      <c r="AM72" s="4"/>
    </row>
    <row r="73" spans="1:39" ht="16.899999999999999" customHeight="1">
      <c r="A73" s="181">
        <f t="shared" si="23"/>
        <v>1</v>
      </c>
      <c r="B73" s="8" t="s">
        <v>165</v>
      </c>
      <c r="C73" s="64" t="str">
        <f>IF(B73="","",_xlfn.XLOOKUP(B73, Sites!G:G, Sites!F:F, "N/A"))</f>
        <v>PNR-00072</v>
      </c>
      <c r="D73" s="64">
        <f>IF(B73="","",_xlfn.XLOOKUP(B73, Sites!G:G, Sites!E:E, "N/A"))</f>
        <v>0</v>
      </c>
      <c r="E73" s="64">
        <f>IF(B73="","",_xlfn.XLOOKUP(B73, Sites!G:G, Sites!D:D, "N/A"))</f>
        <v>0</v>
      </c>
      <c r="F73" s="64">
        <f>IF(B73="","",_xlfn.XLOOKUP(B73, Sites!G:G, Sites!H:H, "N/A"))</f>
        <v>0</v>
      </c>
      <c r="G73" s="64" t="str">
        <f>IF(B73="","",_xlfn.XLOOKUP(B73, Sites!G:G, Sites!I:I, "N/A"))</f>
        <v/>
      </c>
      <c r="H73" s="31">
        <v>22</v>
      </c>
      <c r="I73" s="183">
        <f t="shared" si="21"/>
        <v>154</v>
      </c>
      <c r="J73" s="68">
        <v>46296</v>
      </c>
      <c r="K73" s="135">
        <f t="shared" ca="1" si="24"/>
        <v>14</v>
      </c>
      <c r="L73" s="35">
        <v>0.5</v>
      </c>
      <c r="M73" s="36"/>
      <c r="N73" s="36"/>
      <c r="O73" s="36">
        <v>0.5</v>
      </c>
      <c r="P73" s="36"/>
      <c r="Q73" s="37"/>
      <c r="R73" s="108">
        <f t="shared" si="25"/>
        <v>77</v>
      </c>
      <c r="S73" s="109">
        <f t="shared" si="26"/>
        <v>0</v>
      </c>
      <c r="T73" s="109">
        <f t="shared" si="27"/>
        <v>0</v>
      </c>
      <c r="U73" s="109">
        <f t="shared" si="28"/>
        <v>77</v>
      </c>
      <c r="V73" s="109">
        <f t="shared" si="29"/>
        <v>0</v>
      </c>
      <c r="W73" s="110">
        <f t="shared" si="30"/>
        <v>0</v>
      </c>
      <c r="X73" s="111">
        <f t="shared" si="31"/>
        <v>154</v>
      </c>
      <c r="Y73" s="188" t="str">
        <f t="shared" si="32"/>
        <v>OK</v>
      </c>
      <c r="Z73" s="188" t="str">
        <f t="shared" si="33"/>
        <v>OK</v>
      </c>
      <c r="AA73" s="188" t="str">
        <f t="shared" si="34"/>
        <v>OK</v>
      </c>
      <c r="AB73" s="188"/>
      <c r="AC73" s="70"/>
      <c r="AD73" s="80">
        <f t="shared" si="22"/>
        <v>0</v>
      </c>
      <c r="AE73" s="4"/>
      <c r="AF73" s="1"/>
      <c r="AG73" s="4"/>
      <c r="AH73" s="4"/>
      <c r="AI73" s="4"/>
      <c r="AJ73" s="1"/>
      <c r="AK73" s="4"/>
      <c r="AL73" s="4"/>
      <c r="AM73" s="4"/>
    </row>
    <row r="74" spans="1:39" ht="16.899999999999999" customHeight="1">
      <c r="A74" s="181">
        <f t="shared" si="23"/>
        <v>1</v>
      </c>
      <c r="B74" s="8" t="s">
        <v>83</v>
      </c>
      <c r="C74" s="64" t="str">
        <f>IF(B74="","",_xlfn.XLOOKUP(B74, Sites!G:G, Sites!F:F, "N/A"))</f>
        <v>PNR-00073</v>
      </c>
      <c r="D74" s="64" t="str">
        <f>IF(B74="","",_xlfn.XLOOKUP(B74, Sites!G:G, Sites!E:E, "N/A"))</f>
        <v>Armel SOKAMBA</v>
      </c>
      <c r="E74" s="64">
        <f>IF(B74="","",_xlfn.XLOOKUP(B74, Sites!G:G, Sites!D:D, "N/A"))</f>
        <v>3</v>
      </c>
      <c r="F74" s="64">
        <f>IF(B74="","",_xlfn.XLOOKUP(B74, Sites!G:G, Sites!H:H, "N/A"))</f>
        <v>0</v>
      </c>
      <c r="G74" s="64" t="str">
        <f>IF(B74="","",_xlfn.XLOOKUP(B74, Sites!G:G, Sites!I:I, "N/A"))</f>
        <v/>
      </c>
      <c r="H74" s="31">
        <v>22</v>
      </c>
      <c r="I74" s="183">
        <f t="shared" si="21"/>
        <v>154</v>
      </c>
      <c r="J74" s="68">
        <v>46300</v>
      </c>
      <c r="K74" s="135">
        <f t="shared" ca="1" si="24"/>
        <v>10</v>
      </c>
      <c r="L74" s="35">
        <v>0.5</v>
      </c>
      <c r="M74" s="36"/>
      <c r="N74" s="36"/>
      <c r="O74" s="36"/>
      <c r="P74" s="36">
        <v>0.5</v>
      </c>
      <c r="Q74" s="37"/>
      <c r="R74" s="108">
        <f t="shared" si="25"/>
        <v>77</v>
      </c>
      <c r="S74" s="109">
        <f t="shared" si="26"/>
        <v>0</v>
      </c>
      <c r="T74" s="109">
        <f t="shared" si="27"/>
        <v>0</v>
      </c>
      <c r="U74" s="109">
        <f t="shared" si="28"/>
        <v>0</v>
      </c>
      <c r="V74" s="109">
        <f t="shared" si="29"/>
        <v>77</v>
      </c>
      <c r="W74" s="110">
        <f t="shared" si="30"/>
        <v>0</v>
      </c>
      <c r="X74" s="111">
        <f t="shared" si="31"/>
        <v>154</v>
      </c>
      <c r="Y74" s="188" t="str">
        <f t="shared" si="32"/>
        <v>OK</v>
      </c>
      <c r="Z74" s="188" t="str">
        <f t="shared" si="33"/>
        <v>OK</v>
      </c>
      <c r="AA74" s="188" t="str">
        <f t="shared" si="34"/>
        <v>OK</v>
      </c>
      <c r="AB74" s="188"/>
      <c r="AC74" s="70"/>
      <c r="AD74" s="80">
        <f t="shared" si="22"/>
        <v>0</v>
      </c>
      <c r="AE74" s="4"/>
      <c r="AF74" s="1"/>
      <c r="AG74" s="4"/>
      <c r="AH74" s="4"/>
      <c r="AI74" s="4"/>
      <c r="AJ74" s="1"/>
      <c r="AK74" s="4"/>
      <c r="AL74" s="4"/>
      <c r="AM74" s="4"/>
    </row>
    <row r="75" spans="1:39" ht="16.899999999999999" customHeight="1">
      <c r="A75" s="181">
        <f t="shared" si="23"/>
        <v>1</v>
      </c>
      <c r="B75" s="8" t="s">
        <v>181</v>
      </c>
      <c r="C75" s="64" t="str">
        <f>IF(B75="","",_xlfn.XLOOKUP(B75, Sites!G:G, Sites!F:F, "N/A"))</f>
        <v>PNR-00074</v>
      </c>
      <c r="D75" s="64">
        <f>IF(B75="","",_xlfn.XLOOKUP(B75, Sites!G:G, Sites!E:E, "N/A"))</f>
        <v>0</v>
      </c>
      <c r="E75" s="64">
        <f>IF(B75="","",_xlfn.XLOOKUP(B75, Sites!G:G, Sites!D:D, "N/A"))</f>
        <v>0</v>
      </c>
      <c r="F75" s="64">
        <f>IF(B75="","",_xlfn.XLOOKUP(B75, Sites!G:G, Sites!H:H, "N/A"))</f>
        <v>0</v>
      </c>
      <c r="G75" s="64" t="str">
        <f>IF(B75="","",_xlfn.XLOOKUP(B75, Sites!G:G, Sites!I:I, "N/A"))</f>
        <v/>
      </c>
      <c r="H75" s="31">
        <v>26</v>
      </c>
      <c r="I75" s="183">
        <f t="shared" si="21"/>
        <v>182</v>
      </c>
      <c r="J75" s="68">
        <v>46300</v>
      </c>
      <c r="K75" s="135">
        <f t="shared" ca="1" si="24"/>
        <v>10</v>
      </c>
      <c r="L75" s="35"/>
      <c r="M75" s="36"/>
      <c r="N75" s="36"/>
      <c r="O75" s="36"/>
      <c r="P75" s="36">
        <v>1</v>
      </c>
      <c r="Q75" s="37"/>
      <c r="R75" s="108">
        <f t="shared" si="25"/>
        <v>0</v>
      </c>
      <c r="S75" s="109">
        <f t="shared" si="26"/>
        <v>0</v>
      </c>
      <c r="T75" s="109">
        <f t="shared" si="27"/>
        <v>0</v>
      </c>
      <c r="U75" s="109">
        <f t="shared" si="28"/>
        <v>0</v>
      </c>
      <c r="V75" s="109">
        <f t="shared" si="29"/>
        <v>182</v>
      </c>
      <c r="W75" s="110">
        <f t="shared" si="30"/>
        <v>0</v>
      </c>
      <c r="X75" s="111">
        <f t="shared" si="31"/>
        <v>182</v>
      </c>
      <c r="Y75" s="188" t="str">
        <f t="shared" si="32"/>
        <v>OK</v>
      </c>
      <c r="Z75" s="188" t="str">
        <f t="shared" si="33"/>
        <v>OK</v>
      </c>
      <c r="AA75" s="188" t="str">
        <f t="shared" si="34"/>
        <v>OK</v>
      </c>
      <c r="AB75" s="188"/>
      <c r="AC75" s="70"/>
      <c r="AD75" s="80">
        <f t="shared" si="22"/>
        <v>0</v>
      </c>
      <c r="AE75" s="4"/>
      <c r="AF75" s="1"/>
      <c r="AG75" s="189"/>
      <c r="AH75" s="189"/>
      <c r="AI75" s="4"/>
      <c r="AJ75" s="4"/>
      <c r="AK75" s="4"/>
      <c r="AL75" s="4"/>
      <c r="AM75" s="4"/>
    </row>
    <row r="76" spans="1:39" ht="16.899999999999999" customHeight="1">
      <c r="A76" s="181">
        <f t="shared" si="23"/>
        <v>1</v>
      </c>
      <c r="B76" s="8" t="s">
        <v>42</v>
      </c>
      <c r="C76" s="64" t="str">
        <f>IF(B76="","",_xlfn.XLOOKUP(B76, Sites!G:G, Sites!F:F, "N/A"))</f>
        <v>PNR-00075</v>
      </c>
      <c r="D76" s="64" t="str">
        <f>IF(B76="","",_xlfn.XLOOKUP(B76, Sites!G:G, Sites!E:E, "N/A"))</f>
        <v>Alexis MABOUNDA</v>
      </c>
      <c r="E76" s="64">
        <f>IF(B76="","",_xlfn.XLOOKUP(B76, Sites!G:G, Sites!D:D, "N/A"))</f>
        <v>1</v>
      </c>
      <c r="F76" s="64">
        <f>IF(B76="","",_xlfn.XLOOKUP(B76, Sites!G:G, Sites!H:H, "N/A"))</f>
        <v>0</v>
      </c>
      <c r="G76" s="64" t="str">
        <f>IF(B76="","",_xlfn.XLOOKUP(B76, Sites!G:G, Sites!I:I, "N/A"))</f>
        <v/>
      </c>
      <c r="H76" s="31">
        <v>22</v>
      </c>
      <c r="I76" s="183">
        <f t="shared" si="21"/>
        <v>154</v>
      </c>
      <c r="J76" s="68">
        <v>46300</v>
      </c>
      <c r="K76" s="135">
        <f t="shared" ca="1" si="24"/>
        <v>10</v>
      </c>
      <c r="L76" s="35">
        <v>0.25</v>
      </c>
      <c r="M76" s="36"/>
      <c r="N76" s="36"/>
      <c r="O76" s="36">
        <v>0.25</v>
      </c>
      <c r="P76" s="36">
        <v>0.5</v>
      </c>
      <c r="Q76" s="37"/>
      <c r="R76" s="108">
        <f t="shared" si="25"/>
        <v>38.5</v>
      </c>
      <c r="S76" s="109">
        <f t="shared" si="26"/>
        <v>0</v>
      </c>
      <c r="T76" s="109">
        <f t="shared" si="27"/>
        <v>0</v>
      </c>
      <c r="U76" s="109">
        <f t="shared" si="28"/>
        <v>38.5</v>
      </c>
      <c r="V76" s="109">
        <f t="shared" si="29"/>
        <v>77</v>
      </c>
      <c r="W76" s="110">
        <f t="shared" si="30"/>
        <v>0</v>
      </c>
      <c r="X76" s="111">
        <f t="shared" si="31"/>
        <v>154</v>
      </c>
      <c r="Y76" s="188" t="str">
        <f t="shared" si="32"/>
        <v>OK</v>
      </c>
      <c r="Z76" s="188" t="str">
        <f t="shared" si="33"/>
        <v>OK</v>
      </c>
      <c r="AA76" s="188" t="str">
        <f t="shared" si="34"/>
        <v>OK</v>
      </c>
      <c r="AB76" s="188"/>
      <c r="AC76" s="70"/>
      <c r="AD76" s="80">
        <f t="shared" si="22"/>
        <v>0</v>
      </c>
      <c r="AE76" s="4"/>
      <c r="AF76" s="1"/>
      <c r="AG76" s="4"/>
      <c r="AH76" s="4"/>
      <c r="AI76" s="4"/>
      <c r="AJ76" s="4"/>
      <c r="AK76" s="4"/>
      <c r="AL76" s="4"/>
      <c r="AM76" s="4"/>
    </row>
    <row r="77" spans="1:39" ht="16.899999999999999" customHeight="1">
      <c r="A77" s="181">
        <f t="shared" si="23"/>
        <v>1</v>
      </c>
      <c r="B77" s="8" t="s">
        <v>89</v>
      </c>
      <c r="C77" s="64" t="str">
        <f>IF(B77="","",_xlfn.XLOOKUP(B77, Sites!G:G, Sites!F:F, "N/A"))</f>
        <v>PNR-00076</v>
      </c>
      <c r="D77" s="64" t="str">
        <f>IF(B77="","",_xlfn.XLOOKUP(B77, Sites!G:G, Sites!E:E, "N/A"))</f>
        <v>Félix OVOURA</v>
      </c>
      <c r="E77" s="64">
        <f>IF(B77="","",_xlfn.XLOOKUP(B77, Sites!G:G, Sites!D:D, "N/A"))</f>
        <v>2</v>
      </c>
      <c r="F77" s="64">
        <f>IF(B77="","",_xlfn.XLOOKUP(B77, Sites!G:G, Sites!H:H, "N/A"))</f>
        <v>0</v>
      </c>
      <c r="G77" s="64" t="str">
        <f>IF(B77="","",_xlfn.XLOOKUP(B77, Sites!G:G, Sites!I:I, "N/A"))</f>
        <v/>
      </c>
      <c r="H77" s="31">
        <v>10</v>
      </c>
      <c r="I77" s="183">
        <f t="shared" si="21"/>
        <v>70</v>
      </c>
      <c r="J77" s="68">
        <v>46301</v>
      </c>
      <c r="K77" s="135">
        <f t="shared" ca="1" si="24"/>
        <v>9</v>
      </c>
      <c r="L77" s="35"/>
      <c r="M77" s="36"/>
      <c r="N77" s="36"/>
      <c r="O77" s="36">
        <v>0.5</v>
      </c>
      <c r="P77" s="36"/>
      <c r="Q77" s="37">
        <v>0.5</v>
      </c>
      <c r="R77" s="108">
        <f t="shared" si="25"/>
        <v>0</v>
      </c>
      <c r="S77" s="109">
        <f t="shared" si="26"/>
        <v>0</v>
      </c>
      <c r="T77" s="109">
        <f t="shared" si="27"/>
        <v>0</v>
      </c>
      <c r="U77" s="109">
        <f t="shared" si="28"/>
        <v>35</v>
      </c>
      <c r="V77" s="109">
        <f t="shared" si="29"/>
        <v>0</v>
      </c>
      <c r="W77" s="110">
        <f t="shared" si="30"/>
        <v>35</v>
      </c>
      <c r="X77" s="111">
        <f t="shared" si="31"/>
        <v>70</v>
      </c>
      <c r="Y77" s="188" t="str">
        <f t="shared" si="32"/>
        <v>OK</v>
      </c>
      <c r="Z77" s="188" t="str">
        <f t="shared" si="33"/>
        <v>OK</v>
      </c>
      <c r="AA77" s="188" t="str">
        <f t="shared" si="34"/>
        <v>OK</v>
      </c>
      <c r="AB77" s="188"/>
      <c r="AC77" s="70"/>
      <c r="AD77" s="80">
        <f t="shared" si="22"/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6.899999999999999" customHeight="1">
      <c r="A78" s="181">
        <f t="shared" si="23"/>
        <v>1</v>
      </c>
      <c r="B78" s="8" t="s">
        <v>212</v>
      </c>
      <c r="C78" s="64" t="str">
        <f>IF(B78="","",_xlfn.XLOOKUP(B78, Sites!G:G, Sites!F:F, "N/A"))</f>
        <v>PNR-00077</v>
      </c>
      <c r="D78" s="64">
        <f>IF(B78="","",_xlfn.XLOOKUP(B78, Sites!G:G, Sites!E:E, "N/A"))</f>
        <v>0</v>
      </c>
      <c r="E78" s="64">
        <f>IF(B78="","",_xlfn.XLOOKUP(B78, Sites!G:G, Sites!D:D, "N/A"))</f>
        <v>0</v>
      </c>
      <c r="F78" s="64">
        <f>IF(B78="","",_xlfn.XLOOKUP(B78, Sites!G:G, Sites!H:H, "N/A"))</f>
        <v>0</v>
      </c>
      <c r="G78" s="64" t="str">
        <f>IF(B78="","",_xlfn.XLOOKUP(B78, Sites!G:G, Sites!I:I, "N/A"))</f>
        <v/>
      </c>
      <c r="H78" s="31">
        <v>24</v>
      </c>
      <c r="I78" s="183">
        <f t="shared" si="21"/>
        <v>168</v>
      </c>
      <c r="J78" s="68">
        <v>46133</v>
      </c>
      <c r="K78" s="135">
        <f t="shared" ca="1" si="24"/>
        <v>177</v>
      </c>
      <c r="L78" s="35">
        <v>0.5</v>
      </c>
      <c r="M78" s="36"/>
      <c r="N78" s="36"/>
      <c r="O78" s="36"/>
      <c r="P78" s="36"/>
      <c r="Q78" s="37">
        <v>0.5</v>
      </c>
      <c r="R78" s="108">
        <f t="shared" si="25"/>
        <v>84</v>
      </c>
      <c r="S78" s="109">
        <f t="shared" si="26"/>
        <v>0</v>
      </c>
      <c r="T78" s="109">
        <f t="shared" si="27"/>
        <v>0</v>
      </c>
      <c r="U78" s="109">
        <f t="shared" si="28"/>
        <v>0</v>
      </c>
      <c r="V78" s="109">
        <f t="shared" si="29"/>
        <v>0</v>
      </c>
      <c r="W78" s="110">
        <f t="shared" si="30"/>
        <v>84</v>
      </c>
      <c r="X78" s="111">
        <f t="shared" si="31"/>
        <v>168</v>
      </c>
      <c r="Y78" s="188" t="str">
        <f t="shared" si="32"/>
        <v>OK</v>
      </c>
      <c r="Z78" s="188" t="str">
        <f t="shared" si="33"/>
        <v>OK</v>
      </c>
      <c r="AA78" s="188" t="str">
        <f t="shared" si="34"/>
        <v>OK</v>
      </c>
      <c r="AB78" s="188"/>
      <c r="AC78" s="70"/>
      <c r="AD78" s="80">
        <f t="shared" si="22"/>
        <v>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6.899999999999999" customHeight="1">
      <c r="A79" s="181">
        <f t="shared" si="23"/>
        <v>1</v>
      </c>
      <c r="B79" s="8" t="s">
        <v>200</v>
      </c>
      <c r="C79" s="64" t="str">
        <f>IF(B79="","",_xlfn.XLOOKUP(B79, Sites!G:G, Sites!F:F, "N/A"))</f>
        <v>PNR-00078</v>
      </c>
      <c r="D79" s="64">
        <f>IF(B79="","",_xlfn.XLOOKUP(B79, Sites!G:G, Sites!E:E, "N/A"))</f>
        <v>0</v>
      </c>
      <c r="E79" s="64">
        <f>IF(B79="","",_xlfn.XLOOKUP(B79, Sites!G:G, Sites!D:D, "N/A"))</f>
        <v>0</v>
      </c>
      <c r="F79" s="64">
        <f>IF(B79="","",_xlfn.XLOOKUP(B79, Sites!G:G, Sites!H:H, "N/A"))</f>
        <v>0</v>
      </c>
      <c r="G79" s="64" t="str">
        <f>IF(B79="","",_xlfn.XLOOKUP(B79, Sites!G:G, Sites!I:I, "N/A"))</f>
        <v/>
      </c>
      <c r="H79" s="31">
        <v>6</v>
      </c>
      <c r="I79" s="183">
        <f t="shared" si="21"/>
        <v>42</v>
      </c>
      <c r="J79" s="68">
        <v>46300</v>
      </c>
      <c r="K79" s="135">
        <f t="shared" ca="1" si="24"/>
        <v>10</v>
      </c>
      <c r="L79" s="35">
        <v>0.5</v>
      </c>
      <c r="M79" s="36"/>
      <c r="N79" s="36"/>
      <c r="O79" s="36"/>
      <c r="P79" s="36"/>
      <c r="Q79" s="37">
        <v>0.5</v>
      </c>
      <c r="R79" s="108">
        <f t="shared" si="25"/>
        <v>21</v>
      </c>
      <c r="S79" s="109">
        <f t="shared" si="26"/>
        <v>0</v>
      </c>
      <c r="T79" s="109">
        <f t="shared" si="27"/>
        <v>0</v>
      </c>
      <c r="U79" s="109">
        <f t="shared" si="28"/>
        <v>0</v>
      </c>
      <c r="V79" s="109">
        <f t="shared" si="29"/>
        <v>0</v>
      </c>
      <c r="W79" s="110">
        <f t="shared" si="30"/>
        <v>21</v>
      </c>
      <c r="X79" s="111">
        <f t="shared" si="31"/>
        <v>42</v>
      </c>
      <c r="Y79" s="188" t="str">
        <f t="shared" si="32"/>
        <v>OK</v>
      </c>
      <c r="Z79" s="188" t="str">
        <f t="shared" si="33"/>
        <v>OK</v>
      </c>
      <c r="AA79" s="188" t="str">
        <f t="shared" si="34"/>
        <v>OK</v>
      </c>
      <c r="AB79" s="188"/>
      <c r="AC79" s="70"/>
      <c r="AD79" s="80">
        <f t="shared" si="22"/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6.899999999999999" customHeight="1">
      <c r="A80" s="181">
        <f t="shared" si="23"/>
        <v>1</v>
      </c>
      <c r="B80" s="8" t="s">
        <v>90</v>
      </c>
      <c r="C80" s="64" t="str">
        <f>IF(B80="","",_xlfn.XLOOKUP(B80, Sites!G:G, Sites!F:F, "N/A"))</f>
        <v>PNR-00079</v>
      </c>
      <c r="D80" s="64" t="str">
        <f>IF(B80="","",_xlfn.XLOOKUP(B80, Sites!G:G, Sites!E:E, "N/A"))</f>
        <v>Félix OVOURA</v>
      </c>
      <c r="E80" s="64">
        <f>IF(B80="","",_xlfn.XLOOKUP(B80, Sites!G:G, Sites!D:D, "N/A"))</f>
        <v>2</v>
      </c>
      <c r="F80" s="64">
        <f>IF(B80="","",_xlfn.XLOOKUP(B80, Sites!G:G, Sites!H:H, "N/A"))</f>
        <v>0</v>
      </c>
      <c r="G80" s="64" t="str">
        <f>IF(B80="","",_xlfn.XLOOKUP(B80, Sites!G:G, Sites!I:I, "N/A"))</f>
        <v/>
      </c>
      <c r="H80" s="31">
        <v>30</v>
      </c>
      <c r="I80" s="183">
        <f t="shared" si="21"/>
        <v>210</v>
      </c>
      <c r="J80" s="68">
        <v>46295</v>
      </c>
      <c r="K80" s="135">
        <f t="shared" ca="1" si="24"/>
        <v>15</v>
      </c>
      <c r="L80" s="35">
        <v>0.75</v>
      </c>
      <c r="M80" s="36"/>
      <c r="N80" s="36"/>
      <c r="O80" s="36">
        <v>0.25</v>
      </c>
      <c r="P80" s="36"/>
      <c r="Q80" s="37"/>
      <c r="R80" s="108">
        <f t="shared" si="25"/>
        <v>157.5</v>
      </c>
      <c r="S80" s="109">
        <f t="shared" si="26"/>
        <v>0</v>
      </c>
      <c r="T80" s="109">
        <f t="shared" si="27"/>
        <v>0</v>
      </c>
      <c r="U80" s="109">
        <f t="shared" si="28"/>
        <v>52.5</v>
      </c>
      <c r="V80" s="109">
        <f t="shared" si="29"/>
        <v>0</v>
      </c>
      <c r="W80" s="110">
        <f t="shared" si="30"/>
        <v>0</v>
      </c>
      <c r="X80" s="111">
        <f t="shared" si="31"/>
        <v>210</v>
      </c>
      <c r="Y80" s="188" t="str">
        <f t="shared" si="32"/>
        <v>OK</v>
      </c>
      <c r="Z80" s="188" t="str">
        <f t="shared" si="33"/>
        <v>OK</v>
      </c>
      <c r="AA80" s="188" t="str">
        <f t="shared" si="34"/>
        <v>OK</v>
      </c>
      <c r="AB80" s="188"/>
      <c r="AC80" s="70"/>
      <c r="AD80" s="80">
        <f t="shared" si="22"/>
        <v>0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6.899999999999999" customHeight="1">
      <c r="A81" s="181">
        <f t="shared" si="23"/>
        <v>1</v>
      </c>
      <c r="B81" s="9" t="s">
        <v>91</v>
      </c>
      <c r="C81" s="64" t="str">
        <f>IF(B81="","",_xlfn.XLOOKUP(B81, Sites!G:G, Sites!F:F, "N/A"))</f>
        <v>PNR-00080</v>
      </c>
      <c r="D81" s="64" t="str">
        <f>IF(B81="","",_xlfn.XLOOKUP(B81, Sites!G:G, Sites!E:E, "N/A"))</f>
        <v>Alexis MABOUNDA</v>
      </c>
      <c r="E81" s="64">
        <f>IF(B81="","",_xlfn.XLOOKUP(B81, Sites!G:G, Sites!D:D, "N/A"))</f>
        <v>1</v>
      </c>
      <c r="F81" s="64">
        <f>IF(B81="","",_xlfn.XLOOKUP(B81, Sites!G:G, Sites!H:H, "N/A"))</f>
        <v>0</v>
      </c>
      <c r="G81" s="64" t="str">
        <f>IF(B81="","",_xlfn.XLOOKUP(B81, Sites!G:G, Sites!I:I, "N/A"))</f>
        <v/>
      </c>
      <c r="H81" s="31">
        <v>12</v>
      </c>
      <c r="I81" s="183">
        <f t="shared" si="21"/>
        <v>84</v>
      </c>
      <c r="J81" s="68">
        <v>46301</v>
      </c>
      <c r="K81" s="135">
        <f t="shared" ca="1" si="24"/>
        <v>9</v>
      </c>
      <c r="L81" s="35"/>
      <c r="M81" s="36"/>
      <c r="N81" s="36"/>
      <c r="O81" s="36">
        <v>1</v>
      </c>
      <c r="P81" s="36"/>
      <c r="Q81" s="37"/>
      <c r="R81" s="108">
        <f t="shared" si="25"/>
        <v>0</v>
      </c>
      <c r="S81" s="109">
        <f t="shared" si="26"/>
        <v>0</v>
      </c>
      <c r="T81" s="109">
        <f t="shared" si="27"/>
        <v>0</v>
      </c>
      <c r="U81" s="109">
        <f t="shared" si="28"/>
        <v>84</v>
      </c>
      <c r="V81" s="109">
        <f t="shared" si="29"/>
        <v>0</v>
      </c>
      <c r="W81" s="110">
        <f t="shared" si="30"/>
        <v>0</v>
      </c>
      <c r="X81" s="111">
        <f t="shared" si="31"/>
        <v>84</v>
      </c>
      <c r="Y81" s="188" t="str">
        <f t="shared" si="32"/>
        <v>OK</v>
      </c>
      <c r="Z81" s="188" t="str">
        <f t="shared" si="33"/>
        <v>OK</v>
      </c>
      <c r="AA81" s="188" t="str">
        <f t="shared" si="34"/>
        <v>OK</v>
      </c>
      <c r="AB81" s="188"/>
      <c r="AC81" s="70"/>
      <c r="AD81" s="80">
        <f t="shared" si="22"/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6.899999999999999" customHeight="1">
      <c r="A82" s="181">
        <f t="shared" si="23"/>
        <v>1</v>
      </c>
      <c r="B82" s="9" t="s">
        <v>192</v>
      </c>
      <c r="C82" s="64" t="str">
        <f>IF(B82="","",_xlfn.XLOOKUP(B82, Sites!G:G, Sites!F:F, "N/A"))</f>
        <v>PNR-00081</v>
      </c>
      <c r="D82" s="64">
        <f>IF(B82="","",_xlfn.XLOOKUP(B82, Sites!G:G, Sites!E:E, "N/A"))</f>
        <v>0</v>
      </c>
      <c r="E82" s="64">
        <f>IF(B82="","",_xlfn.XLOOKUP(B82, Sites!G:G, Sites!D:D, "N/A"))</f>
        <v>0</v>
      </c>
      <c r="F82" s="64">
        <f>IF(B82="","",_xlfn.XLOOKUP(B82, Sites!G:G, Sites!H:H, "N/A"))</f>
        <v>0</v>
      </c>
      <c r="G82" s="64" t="str">
        <f>IF(B82="","",_xlfn.XLOOKUP(B82, Sites!G:G, Sites!I:I, "N/A"))</f>
        <v/>
      </c>
      <c r="H82" s="31">
        <v>20</v>
      </c>
      <c r="I82" s="183">
        <f t="shared" si="21"/>
        <v>140</v>
      </c>
      <c r="J82" s="68">
        <v>46302</v>
      </c>
      <c r="K82" s="135">
        <f t="shared" ca="1" si="24"/>
        <v>8</v>
      </c>
      <c r="L82" s="35"/>
      <c r="M82" s="36"/>
      <c r="N82" s="36">
        <v>0.25</v>
      </c>
      <c r="O82" s="36">
        <v>0.25</v>
      </c>
      <c r="P82" s="36"/>
      <c r="Q82" s="37">
        <v>0.5</v>
      </c>
      <c r="R82" s="108">
        <f t="shared" si="25"/>
        <v>0</v>
      </c>
      <c r="S82" s="109">
        <f t="shared" si="26"/>
        <v>0</v>
      </c>
      <c r="T82" s="109">
        <f t="shared" si="27"/>
        <v>35</v>
      </c>
      <c r="U82" s="109">
        <f t="shared" si="28"/>
        <v>35</v>
      </c>
      <c r="V82" s="109">
        <f t="shared" si="29"/>
        <v>0</v>
      </c>
      <c r="W82" s="110">
        <f t="shared" si="30"/>
        <v>70</v>
      </c>
      <c r="X82" s="111">
        <f t="shared" si="31"/>
        <v>140</v>
      </c>
      <c r="Y82" s="188" t="str">
        <f t="shared" si="32"/>
        <v>OK</v>
      </c>
      <c r="Z82" s="188" t="str">
        <f t="shared" si="33"/>
        <v>OK</v>
      </c>
      <c r="AA82" s="188" t="str">
        <f t="shared" si="34"/>
        <v>OK</v>
      </c>
      <c r="AB82" s="188"/>
      <c r="AC82" s="70"/>
      <c r="AD82" s="80">
        <f t="shared" si="22"/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6.899999999999999" customHeight="1">
      <c r="A83" s="181">
        <f t="shared" si="23"/>
        <v>1</v>
      </c>
      <c r="B83" s="9" t="s">
        <v>129</v>
      </c>
      <c r="C83" s="64" t="str">
        <f>IF(B83="","",_xlfn.XLOOKUP(B83, Sites!G:G, Sites!F:F, "N/A"))</f>
        <v>PNR-00082</v>
      </c>
      <c r="D83" s="64" t="str">
        <f>IF(B83="","",_xlfn.XLOOKUP(B83, Sites!G:G, Sites!E:E, "N/A"))</f>
        <v>Armel SOKAMBA</v>
      </c>
      <c r="E83" s="64">
        <f>IF(B83="","",_xlfn.XLOOKUP(B83, Sites!G:G, Sites!D:D, "N/A"))</f>
        <v>3</v>
      </c>
      <c r="F83" s="64">
        <f>IF(B83="","",_xlfn.XLOOKUP(B83, Sites!G:G, Sites!H:H, "N/A"))</f>
        <v>0</v>
      </c>
      <c r="G83" s="64" t="str">
        <f>IF(B83="","",_xlfn.XLOOKUP(B83, Sites!G:G, Sites!I:I, "N/A"))</f>
        <v/>
      </c>
      <c r="H83" s="31">
        <v>30</v>
      </c>
      <c r="I83" s="183">
        <f t="shared" si="21"/>
        <v>210</v>
      </c>
      <c r="J83" s="68">
        <v>46300</v>
      </c>
      <c r="K83" s="135">
        <f t="shared" ca="1" si="24"/>
        <v>10</v>
      </c>
      <c r="L83" s="35"/>
      <c r="M83" s="36"/>
      <c r="N83" s="36"/>
      <c r="O83" s="36">
        <v>0.5</v>
      </c>
      <c r="P83" s="36"/>
      <c r="Q83" s="37">
        <v>0.5</v>
      </c>
      <c r="R83" s="108">
        <f t="shared" si="25"/>
        <v>0</v>
      </c>
      <c r="S83" s="109">
        <f t="shared" si="26"/>
        <v>0</v>
      </c>
      <c r="T83" s="109">
        <f t="shared" si="27"/>
        <v>0</v>
      </c>
      <c r="U83" s="109">
        <f t="shared" si="28"/>
        <v>105</v>
      </c>
      <c r="V83" s="109">
        <f t="shared" si="29"/>
        <v>0</v>
      </c>
      <c r="W83" s="110">
        <f t="shared" si="30"/>
        <v>105</v>
      </c>
      <c r="X83" s="111">
        <f t="shared" si="31"/>
        <v>210</v>
      </c>
      <c r="Y83" s="188" t="str">
        <f t="shared" si="32"/>
        <v>OK</v>
      </c>
      <c r="Z83" s="188" t="str">
        <f t="shared" si="33"/>
        <v>OK</v>
      </c>
      <c r="AA83" s="188" t="str">
        <f t="shared" si="34"/>
        <v>OK</v>
      </c>
      <c r="AB83" s="188"/>
      <c r="AC83" s="70"/>
      <c r="AD83" s="80">
        <f t="shared" si="22"/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6.899999999999999" customHeight="1">
      <c r="A84" s="181">
        <f t="shared" si="23"/>
        <v>1</v>
      </c>
      <c r="B84" s="9" t="s">
        <v>131</v>
      </c>
      <c r="C84" s="64" t="str">
        <f>IF(B84="","",_xlfn.XLOOKUP(B84, Sites!G:G, Sites!F:F, "N/A"))</f>
        <v>PNR-00083</v>
      </c>
      <c r="D84" s="64" t="str">
        <f>IF(B84="","",_xlfn.XLOOKUP(B84, Sites!G:G, Sites!E:E, "N/A"))</f>
        <v>Armel SOKAMBA</v>
      </c>
      <c r="E84" s="64">
        <f>IF(B84="","",_xlfn.XLOOKUP(B84, Sites!G:G, Sites!D:D, "N/A"))</f>
        <v>3</v>
      </c>
      <c r="F84" s="64">
        <f>IF(B84="","",_xlfn.XLOOKUP(B84, Sites!G:G, Sites!H:H, "N/A"))</f>
        <v>0</v>
      </c>
      <c r="G84" s="64" t="str">
        <f>IF(B84="","",_xlfn.XLOOKUP(B84, Sites!G:G, Sites!I:I, "N/A"))</f>
        <v/>
      </c>
      <c r="H84" s="31">
        <v>28</v>
      </c>
      <c r="I84" s="183">
        <f t="shared" si="21"/>
        <v>196</v>
      </c>
      <c r="J84" s="68">
        <v>46296</v>
      </c>
      <c r="K84" s="135">
        <f t="shared" ca="1" si="24"/>
        <v>14</v>
      </c>
      <c r="L84" s="35"/>
      <c r="M84" s="36"/>
      <c r="N84" s="36"/>
      <c r="O84" s="36">
        <v>1</v>
      </c>
      <c r="P84" s="36"/>
      <c r="Q84" s="37"/>
      <c r="R84" s="108">
        <f t="shared" si="25"/>
        <v>0</v>
      </c>
      <c r="S84" s="109">
        <f t="shared" si="26"/>
        <v>0</v>
      </c>
      <c r="T84" s="109">
        <f t="shared" si="27"/>
        <v>0</v>
      </c>
      <c r="U84" s="109">
        <f t="shared" si="28"/>
        <v>196</v>
      </c>
      <c r="V84" s="109">
        <f t="shared" si="29"/>
        <v>0</v>
      </c>
      <c r="W84" s="110">
        <f t="shared" si="30"/>
        <v>0</v>
      </c>
      <c r="X84" s="111">
        <f t="shared" si="31"/>
        <v>196</v>
      </c>
      <c r="Y84" s="188" t="str">
        <f t="shared" si="32"/>
        <v>OK</v>
      </c>
      <c r="Z84" s="188" t="str">
        <f t="shared" si="33"/>
        <v>OK</v>
      </c>
      <c r="AA84" s="188" t="str">
        <f t="shared" si="34"/>
        <v>OK</v>
      </c>
      <c r="AB84" s="188"/>
      <c r="AC84" s="70"/>
      <c r="AD84" s="80">
        <f t="shared" si="22"/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6.899999999999999" customHeight="1">
      <c r="A85" s="181">
        <f t="shared" si="23"/>
        <v>1</v>
      </c>
      <c r="B85" s="8" t="s">
        <v>132</v>
      </c>
      <c r="C85" s="64" t="str">
        <f>IF(B85="","",_xlfn.XLOOKUP(B85, Sites!G:G, Sites!F:F, "N/A"))</f>
        <v>PNR-00084</v>
      </c>
      <c r="D85" s="64" t="str">
        <f>IF(B85="","",_xlfn.XLOOKUP(B85, Sites!G:G, Sites!E:E, "N/A"))</f>
        <v>Armel SOKAMBA</v>
      </c>
      <c r="E85" s="64">
        <f>IF(B85="","",_xlfn.XLOOKUP(B85, Sites!G:G, Sites!D:D, "N/A"))</f>
        <v>3</v>
      </c>
      <c r="F85" s="64">
        <f>IF(B85="","",_xlfn.XLOOKUP(B85, Sites!G:G, Sites!H:H, "N/A"))</f>
        <v>0</v>
      </c>
      <c r="G85" s="64" t="str">
        <f>IF(B85="","",_xlfn.XLOOKUP(B85, Sites!G:G, Sites!I:I, "N/A"))</f>
        <v/>
      </c>
      <c r="H85" s="31">
        <v>24</v>
      </c>
      <c r="I85" s="183">
        <f t="shared" si="21"/>
        <v>168</v>
      </c>
      <c r="J85" s="68">
        <v>46297</v>
      </c>
      <c r="K85" s="135">
        <f t="shared" ca="1" si="24"/>
        <v>13</v>
      </c>
      <c r="L85" s="35"/>
      <c r="M85" s="36"/>
      <c r="N85" s="36"/>
      <c r="O85" s="36"/>
      <c r="P85" s="36"/>
      <c r="Q85" s="37">
        <v>1</v>
      </c>
      <c r="R85" s="108">
        <f t="shared" si="25"/>
        <v>0</v>
      </c>
      <c r="S85" s="109">
        <f t="shared" si="26"/>
        <v>0</v>
      </c>
      <c r="T85" s="109">
        <f t="shared" si="27"/>
        <v>0</v>
      </c>
      <c r="U85" s="109">
        <f t="shared" si="28"/>
        <v>0</v>
      </c>
      <c r="V85" s="109">
        <f t="shared" si="29"/>
        <v>0</v>
      </c>
      <c r="W85" s="110">
        <f t="shared" si="30"/>
        <v>168</v>
      </c>
      <c r="X85" s="111">
        <f t="shared" si="31"/>
        <v>168</v>
      </c>
      <c r="Y85" s="188" t="str">
        <f t="shared" si="32"/>
        <v>OK</v>
      </c>
      <c r="Z85" s="188" t="str">
        <f t="shared" si="33"/>
        <v>OK</v>
      </c>
      <c r="AA85" s="188" t="str">
        <f t="shared" si="34"/>
        <v>OK</v>
      </c>
      <c r="AB85" s="188"/>
      <c r="AC85" s="70"/>
      <c r="AD85" s="80">
        <f t="shared" si="22"/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6.899999999999999" customHeight="1">
      <c r="A86" s="181">
        <f t="shared" si="23"/>
        <v>1</v>
      </c>
      <c r="B86" s="8" t="s">
        <v>130</v>
      </c>
      <c r="C86" s="64" t="str">
        <f>IF(B86="","",_xlfn.XLOOKUP(B86, Sites!G:G, Sites!F:F, "N/A"))</f>
        <v>PNR-00085</v>
      </c>
      <c r="D86" s="64" t="str">
        <f>IF(B86="","",_xlfn.XLOOKUP(B86, Sites!G:G, Sites!E:E, "N/A"))</f>
        <v>Alexis MABOUNDA</v>
      </c>
      <c r="E86" s="64">
        <f>IF(B86="","",_xlfn.XLOOKUP(B86, Sites!G:G, Sites!D:D, "N/A"))</f>
        <v>1</v>
      </c>
      <c r="F86" s="64">
        <f>IF(B86="","",_xlfn.XLOOKUP(B86, Sites!G:G, Sites!H:H, "N/A"))</f>
        <v>0</v>
      </c>
      <c r="G86" s="64" t="str">
        <f>IF(B86="","",_xlfn.XLOOKUP(B86, Sites!G:G, Sites!I:I, "N/A"))</f>
        <v/>
      </c>
      <c r="H86" s="31">
        <v>25</v>
      </c>
      <c r="I86" s="183">
        <f t="shared" si="21"/>
        <v>175</v>
      </c>
      <c r="J86" s="68">
        <v>46297</v>
      </c>
      <c r="K86" s="135">
        <f t="shared" ca="1" si="24"/>
        <v>13</v>
      </c>
      <c r="L86" s="35"/>
      <c r="M86" s="36"/>
      <c r="N86" s="36"/>
      <c r="O86" s="36"/>
      <c r="P86" s="36"/>
      <c r="Q86" s="37">
        <v>1</v>
      </c>
      <c r="R86" s="108">
        <f t="shared" si="25"/>
        <v>0</v>
      </c>
      <c r="S86" s="109">
        <f t="shared" si="26"/>
        <v>0</v>
      </c>
      <c r="T86" s="109">
        <f t="shared" si="27"/>
        <v>0</v>
      </c>
      <c r="U86" s="109">
        <f t="shared" si="28"/>
        <v>0</v>
      </c>
      <c r="V86" s="109">
        <f t="shared" si="29"/>
        <v>0</v>
      </c>
      <c r="W86" s="110">
        <f t="shared" si="30"/>
        <v>175</v>
      </c>
      <c r="X86" s="111">
        <f t="shared" si="31"/>
        <v>175</v>
      </c>
      <c r="Y86" s="188" t="str">
        <f t="shared" si="32"/>
        <v>OK</v>
      </c>
      <c r="Z86" s="188" t="str">
        <f t="shared" si="33"/>
        <v>OK</v>
      </c>
      <c r="AA86" s="188" t="str">
        <f t="shared" si="34"/>
        <v>OK</v>
      </c>
      <c r="AB86" s="188"/>
      <c r="AC86" s="70"/>
      <c r="AD86" s="80">
        <f t="shared" si="22"/>
        <v>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6.899999999999999" customHeight="1">
      <c r="A87" s="181">
        <f t="shared" si="23"/>
        <v>1</v>
      </c>
      <c r="B87" s="8" t="s">
        <v>225</v>
      </c>
      <c r="C87" s="64" t="str">
        <f>IF(B87="","",_xlfn.XLOOKUP(B87, Sites!G:G, Sites!F:F, "N/A"))</f>
        <v>PNR-00086</v>
      </c>
      <c r="D87" s="64">
        <f>IF(B87="","",_xlfn.XLOOKUP(B87, Sites!G:G, Sites!E:E, "N/A"))</f>
        <v>0</v>
      </c>
      <c r="E87" s="64">
        <f>IF(B87="","",_xlfn.XLOOKUP(B87, Sites!G:G, Sites!D:D, "N/A"))</f>
        <v>0</v>
      </c>
      <c r="F87" s="64">
        <f>IF(B87="","",_xlfn.XLOOKUP(B87, Sites!G:G, Sites!H:H, "N/A"))</f>
        <v>0</v>
      </c>
      <c r="G87" s="64" t="str">
        <f>IF(B87="","",_xlfn.XLOOKUP(B87, Sites!G:G, Sites!I:I, "N/A"))</f>
        <v/>
      </c>
      <c r="H87" s="31">
        <v>22</v>
      </c>
      <c r="I87" s="183">
        <f t="shared" si="21"/>
        <v>154</v>
      </c>
      <c r="J87" s="68">
        <v>46297</v>
      </c>
      <c r="K87" s="135">
        <f t="shared" ca="1" si="24"/>
        <v>13</v>
      </c>
      <c r="L87" s="35"/>
      <c r="M87" s="36"/>
      <c r="N87" s="36"/>
      <c r="O87" s="36"/>
      <c r="P87" s="36"/>
      <c r="Q87" s="37">
        <v>1</v>
      </c>
      <c r="R87" s="108">
        <f t="shared" si="25"/>
        <v>0</v>
      </c>
      <c r="S87" s="109">
        <f t="shared" si="26"/>
        <v>0</v>
      </c>
      <c r="T87" s="109">
        <f t="shared" si="27"/>
        <v>0</v>
      </c>
      <c r="U87" s="109">
        <f t="shared" si="28"/>
        <v>0</v>
      </c>
      <c r="V87" s="109">
        <f t="shared" si="29"/>
        <v>0</v>
      </c>
      <c r="W87" s="110">
        <f t="shared" si="30"/>
        <v>154</v>
      </c>
      <c r="X87" s="111">
        <f t="shared" si="31"/>
        <v>154</v>
      </c>
      <c r="Y87" s="188" t="str">
        <f t="shared" si="32"/>
        <v>OK</v>
      </c>
      <c r="Z87" s="188" t="str">
        <f t="shared" si="33"/>
        <v>OK</v>
      </c>
      <c r="AA87" s="188" t="str">
        <f t="shared" si="34"/>
        <v>OK</v>
      </c>
      <c r="AB87" s="188"/>
      <c r="AC87" s="70"/>
      <c r="AD87" s="80">
        <f t="shared" si="22"/>
        <v>0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6.899999999999999" customHeight="1">
      <c r="A88" s="181">
        <f t="shared" si="23"/>
        <v>1</v>
      </c>
      <c r="B88" s="8" t="s">
        <v>180</v>
      </c>
      <c r="C88" s="64" t="str">
        <f>IF(B88="","",_xlfn.XLOOKUP(B88, Sites!G:G, Sites!F:F, "N/A"))</f>
        <v>PNR-00087</v>
      </c>
      <c r="D88" s="64">
        <f>IF(B88="","",_xlfn.XLOOKUP(B88, Sites!G:G, Sites!E:E, "N/A"))</f>
        <v>0</v>
      </c>
      <c r="E88" s="64">
        <f>IF(B88="","",_xlfn.XLOOKUP(B88, Sites!G:G, Sites!D:D, "N/A"))</f>
        <v>0</v>
      </c>
      <c r="F88" s="64">
        <f>IF(B88="","",_xlfn.XLOOKUP(B88, Sites!G:G, Sites!H:H, "N/A"))</f>
        <v>0</v>
      </c>
      <c r="G88" s="64" t="str">
        <f>IF(B88="","",_xlfn.XLOOKUP(B88, Sites!G:G, Sites!I:I, "N/A"))</f>
        <v/>
      </c>
      <c r="H88" s="31">
        <v>26</v>
      </c>
      <c r="I88" s="183">
        <f t="shared" si="21"/>
        <v>182</v>
      </c>
      <c r="J88" s="68">
        <v>46293</v>
      </c>
      <c r="K88" s="135">
        <f t="shared" ca="1" si="24"/>
        <v>17</v>
      </c>
      <c r="L88" s="35"/>
      <c r="M88" s="36"/>
      <c r="N88" s="36"/>
      <c r="O88" s="36">
        <v>0.5</v>
      </c>
      <c r="P88" s="36"/>
      <c r="Q88" s="37">
        <v>0.5</v>
      </c>
      <c r="R88" s="108">
        <f t="shared" si="25"/>
        <v>0</v>
      </c>
      <c r="S88" s="109">
        <f t="shared" si="26"/>
        <v>0</v>
      </c>
      <c r="T88" s="109">
        <f t="shared" si="27"/>
        <v>0</v>
      </c>
      <c r="U88" s="109">
        <f t="shared" si="28"/>
        <v>91</v>
      </c>
      <c r="V88" s="109">
        <f t="shared" si="29"/>
        <v>0</v>
      </c>
      <c r="W88" s="110">
        <f t="shared" si="30"/>
        <v>91</v>
      </c>
      <c r="X88" s="111">
        <f t="shared" si="31"/>
        <v>182</v>
      </c>
      <c r="Y88" s="188" t="str">
        <f t="shared" si="32"/>
        <v>OK</v>
      </c>
      <c r="Z88" s="188" t="str">
        <f t="shared" si="33"/>
        <v>OK</v>
      </c>
      <c r="AA88" s="188" t="str">
        <f t="shared" si="34"/>
        <v>OK</v>
      </c>
      <c r="AB88" s="188"/>
      <c r="AC88" s="70"/>
      <c r="AD88" s="80">
        <f t="shared" si="22"/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6.899999999999999" customHeight="1">
      <c r="A89" s="181">
        <f t="shared" si="23"/>
        <v>1</v>
      </c>
      <c r="B89" s="8" t="s">
        <v>141</v>
      </c>
      <c r="C89" s="64" t="str">
        <f>IF(B89="","",_xlfn.XLOOKUP(B89, Sites!G:G, Sites!F:F, "N/A"))</f>
        <v>PNR-00088</v>
      </c>
      <c r="D89" s="64" t="str">
        <f>IF(B89="","",_xlfn.XLOOKUP(B89, Sites!G:G, Sites!E:E, "N/A"))</f>
        <v>Félix OVOURA</v>
      </c>
      <c r="E89" s="64">
        <f>IF(B89="","",_xlfn.XLOOKUP(B89, Sites!G:G, Sites!D:D, "N/A"))</f>
        <v>2</v>
      </c>
      <c r="F89" s="64">
        <f>IF(B89="","",_xlfn.XLOOKUP(B89, Sites!G:G, Sites!H:H, "N/A"))</f>
        <v>0</v>
      </c>
      <c r="G89" s="64" t="str">
        <f>IF(B89="","",_xlfn.XLOOKUP(B89, Sites!G:G, Sites!I:I, "N/A"))</f>
        <v/>
      </c>
      <c r="H89" s="31">
        <v>32</v>
      </c>
      <c r="I89" s="183">
        <f t="shared" si="21"/>
        <v>224</v>
      </c>
      <c r="J89" s="68">
        <v>46302</v>
      </c>
      <c r="K89" s="135">
        <f t="shared" ca="1" si="24"/>
        <v>8</v>
      </c>
      <c r="L89" s="35"/>
      <c r="M89" s="36"/>
      <c r="N89" s="36"/>
      <c r="O89" s="36">
        <v>0.5</v>
      </c>
      <c r="P89" s="36">
        <v>0.5</v>
      </c>
      <c r="Q89" s="37"/>
      <c r="R89" s="108">
        <f t="shared" si="25"/>
        <v>0</v>
      </c>
      <c r="S89" s="109">
        <f t="shared" si="26"/>
        <v>0</v>
      </c>
      <c r="T89" s="109">
        <f t="shared" si="27"/>
        <v>0</v>
      </c>
      <c r="U89" s="109">
        <f t="shared" si="28"/>
        <v>112</v>
      </c>
      <c r="V89" s="109">
        <f t="shared" si="29"/>
        <v>112</v>
      </c>
      <c r="W89" s="110">
        <f t="shared" si="30"/>
        <v>0</v>
      </c>
      <c r="X89" s="111">
        <f t="shared" si="31"/>
        <v>224</v>
      </c>
      <c r="Y89" s="188" t="str">
        <f t="shared" si="32"/>
        <v>OK</v>
      </c>
      <c r="Z89" s="188" t="str">
        <f t="shared" si="33"/>
        <v>OK</v>
      </c>
      <c r="AA89" s="188" t="str">
        <f t="shared" si="34"/>
        <v>OK</v>
      </c>
      <c r="AB89" s="188"/>
      <c r="AC89" s="70"/>
      <c r="AD89" s="80">
        <f t="shared" si="22"/>
        <v>0</v>
      </c>
      <c r="AE89" s="4"/>
      <c r="AF89" s="98"/>
      <c r="AG89" s="98"/>
      <c r="AH89" s="98"/>
      <c r="AI89" s="98"/>
      <c r="AJ89" s="98"/>
      <c r="AK89" s="98"/>
      <c r="AL89" s="4"/>
      <c r="AM89" s="4"/>
    </row>
    <row r="90" spans="1:39" ht="16.899999999999999" customHeight="1">
      <c r="A90" s="181">
        <f t="shared" si="23"/>
        <v>1</v>
      </c>
      <c r="B90" s="8" t="s">
        <v>108</v>
      </c>
      <c r="C90" s="64" t="str">
        <f>IF(B90="","",_xlfn.XLOOKUP(B90, Sites!G:G, Sites!F:F, "N/A"))</f>
        <v>PNR-00089</v>
      </c>
      <c r="D90" s="64" t="str">
        <f>IF(B90="","",_xlfn.XLOOKUP(B90, Sites!G:G, Sites!E:E, "N/A"))</f>
        <v>Armel SOKAMBA</v>
      </c>
      <c r="E90" s="64">
        <f>IF(B90="","",_xlfn.XLOOKUP(B90, Sites!G:G, Sites!D:D, "N/A"))</f>
        <v>3</v>
      </c>
      <c r="F90" s="64">
        <f>IF(B90="","",_xlfn.XLOOKUP(B90, Sites!G:G, Sites!H:H, "N/A"))</f>
        <v>0</v>
      </c>
      <c r="G90" s="64" t="str">
        <f>IF(B90="","",_xlfn.XLOOKUP(B90, Sites!G:G, Sites!I:I, "N/A"))</f>
        <v/>
      </c>
      <c r="H90" s="31">
        <v>20</v>
      </c>
      <c r="I90" s="183">
        <f t="shared" si="21"/>
        <v>140</v>
      </c>
      <c r="J90" s="68">
        <v>46297</v>
      </c>
      <c r="K90" s="135">
        <f t="shared" ca="1" si="24"/>
        <v>13</v>
      </c>
      <c r="L90" s="35"/>
      <c r="M90" s="36"/>
      <c r="N90" s="36"/>
      <c r="O90" s="36">
        <v>0.25</v>
      </c>
      <c r="P90" s="36">
        <v>0.25</v>
      </c>
      <c r="Q90" s="37">
        <v>0.5</v>
      </c>
      <c r="R90" s="108">
        <f t="shared" si="25"/>
        <v>0</v>
      </c>
      <c r="S90" s="109">
        <f t="shared" si="26"/>
        <v>0</v>
      </c>
      <c r="T90" s="109">
        <f t="shared" si="27"/>
        <v>0</v>
      </c>
      <c r="U90" s="109">
        <f t="shared" si="28"/>
        <v>35</v>
      </c>
      <c r="V90" s="109">
        <f t="shared" si="29"/>
        <v>35</v>
      </c>
      <c r="W90" s="110">
        <f t="shared" si="30"/>
        <v>70</v>
      </c>
      <c r="X90" s="111">
        <f t="shared" si="31"/>
        <v>140</v>
      </c>
      <c r="Y90" s="188" t="str">
        <f t="shared" si="32"/>
        <v>OK</v>
      </c>
      <c r="Z90" s="188" t="str">
        <f t="shared" si="33"/>
        <v>OK</v>
      </c>
      <c r="AA90" s="188" t="str">
        <f t="shared" si="34"/>
        <v>OK</v>
      </c>
      <c r="AB90" s="188"/>
      <c r="AC90" s="70"/>
      <c r="AD90" s="80">
        <f t="shared" si="22"/>
        <v>0</v>
      </c>
      <c r="AE90" s="4"/>
      <c r="AF90" s="98"/>
      <c r="AG90" s="98"/>
      <c r="AH90" s="98"/>
      <c r="AI90" s="98"/>
      <c r="AJ90" s="98"/>
      <c r="AK90" s="98"/>
      <c r="AL90" s="4"/>
      <c r="AM90" s="4"/>
    </row>
    <row r="91" spans="1:39" ht="16.899999999999999" customHeight="1">
      <c r="A91" s="181">
        <f t="shared" si="23"/>
        <v>1</v>
      </c>
      <c r="B91" s="8" t="s">
        <v>205</v>
      </c>
      <c r="C91" s="64" t="str">
        <f>IF(B91="","",_xlfn.XLOOKUP(B91, Sites!G:G, Sites!F:F, "N/A"))</f>
        <v>PNR-00090</v>
      </c>
      <c r="D91" s="64">
        <f>IF(B91="","",_xlfn.XLOOKUP(B91, Sites!G:G, Sites!E:E, "N/A"))</f>
        <v>0</v>
      </c>
      <c r="E91" s="64">
        <f>IF(B91="","",_xlfn.XLOOKUP(B91, Sites!G:G, Sites!D:D, "N/A"))</f>
        <v>0</v>
      </c>
      <c r="F91" s="64">
        <f>IF(B91="","",_xlfn.XLOOKUP(B91, Sites!G:G, Sites!H:H, "N/A"))</f>
        <v>0</v>
      </c>
      <c r="G91" s="64" t="str">
        <f>IF(B91="","",_xlfn.XLOOKUP(B91, Sites!G:G, Sites!I:I, "N/A"))</f>
        <v/>
      </c>
      <c r="H91" s="31">
        <v>20</v>
      </c>
      <c r="I91" s="183">
        <f t="shared" si="21"/>
        <v>140</v>
      </c>
      <c r="J91" s="68">
        <v>46300</v>
      </c>
      <c r="K91" s="135">
        <f t="shared" ca="1" si="24"/>
        <v>10</v>
      </c>
      <c r="L91" s="35"/>
      <c r="M91" s="36"/>
      <c r="N91" s="36"/>
      <c r="O91" s="36">
        <v>0.5</v>
      </c>
      <c r="P91" s="36">
        <v>0.5</v>
      </c>
      <c r="Q91" s="37"/>
      <c r="R91" s="108">
        <f t="shared" si="25"/>
        <v>0</v>
      </c>
      <c r="S91" s="109">
        <f t="shared" si="26"/>
        <v>0</v>
      </c>
      <c r="T91" s="109">
        <f t="shared" si="27"/>
        <v>0</v>
      </c>
      <c r="U91" s="109">
        <f t="shared" si="28"/>
        <v>70</v>
      </c>
      <c r="V91" s="109">
        <f t="shared" si="29"/>
        <v>70</v>
      </c>
      <c r="W91" s="110">
        <f t="shared" si="30"/>
        <v>0</v>
      </c>
      <c r="X91" s="111">
        <f t="shared" si="31"/>
        <v>140</v>
      </c>
      <c r="Y91" s="188" t="str">
        <f t="shared" si="32"/>
        <v>OK</v>
      </c>
      <c r="Z91" s="188" t="str">
        <f t="shared" si="33"/>
        <v>OK</v>
      </c>
      <c r="AA91" s="188" t="str">
        <f t="shared" si="34"/>
        <v>OK</v>
      </c>
      <c r="AB91" s="188"/>
      <c r="AC91" s="70"/>
      <c r="AD91" s="80">
        <f t="shared" si="22"/>
        <v>0</v>
      </c>
      <c r="AE91" s="4"/>
      <c r="AF91" s="98"/>
      <c r="AG91" s="98"/>
      <c r="AH91" s="98"/>
      <c r="AI91" s="98"/>
      <c r="AJ91" s="98"/>
      <c r="AK91" s="98"/>
      <c r="AL91" s="4"/>
      <c r="AM91" s="4"/>
    </row>
    <row r="92" spans="1:39" ht="16.899999999999999" customHeight="1">
      <c r="A92" s="181">
        <f t="shared" si="23"/>
        <v>1</v>
      </c>
      <c r="B92" s="8" t="s">
        <v>206</v>
      </c>
      <c r="C92" s="64" t="str">
        <f>IF(B92="","",_xlfn.XLOOKUP(B92, Sites!G:G, Sites!F:F, "N/A"))</f>
        <v>PNR-00091</v>
      </c>
      <c r="D92" s="64">
        <f>IF(B92="","",_xlfn.XLOOKUP(B92, Sites!G:G, Sites!E:E, "N/A"))</f>
        <v>0</v>
      </c>
      <c r="E92" s="64">
        <f>IF(B92="","",_xlfn.XLOOKUP(B92, Sites!G:G, Sites!D:D, "N/A"))</f>
        <v>0</v>
      </c>
      <c r="F92" s="64">
        <f>IF(B92="","",_xlfn.XLOOKUP(B92, Sites!G:G, Sites!H:H, "N/A"))</f>
        <v>0</v>
      </c>
      <c r="G92" s="64" t="str">
        <f>IF(B92="","",_xlfn.XLOOKUP(B92, Sites!G:G, Sites!I:I, "N/A"))</f>
        <v/>
      </c>
      <c r="H92" s="31">
        <v>28</v>
      </c>
      <c r="I92" s="183">
        <f t="shared" si="21"/>
        <v>196</v>
      </c>
      <c r="J92" s="73">
        <v>46294</v>
      </c>
      <c r="K92" s="135">
        <f t="shared" ca="1" si="24"/>
        <v>16</v>
      </c>
      <c r="L92" s="35"/>
      <c r="M92" s="36"/>
      <c r="N92" s="36"/>
      <c r="O92" s="36"/>
      <c r="P92" s="36"/>
      <c r="Q92" s="37">
        <v>1</v>
      </c>
      <c r="R92" s="108">
        <f t="shared" si="25"/>
        <v>0</v>
      </c>
      <c r="S92" s="109">
        <f t="shared" si="26"/>
        <v>0</v>
      </c>
      <c r="T92" s="109">
        <f t="shared" si="27"/>
        <v>0</v>
      </c>
      <c r="U92" s="109">
        <f t="shared" si="28"/>
        <v>0</v>
      </c>
      <c r="V92" s="109">
        <f t="shared" si="29"/>
        <v>0</v>
      </c>
      <c r="W92" s="110">
        <f t="shared" si="30"/>
        <v>196</v>
      </c>
      <c r="X92" s="111">
        <f t="shared" si="31"/>
        <v>196</v>
      </c>
      <c r="Y92" s="188" t="str">
        <f t="shared" si="32"/>
        <v>OK</v>
      </c>
      <c r="Z92" s="188" t="str">
        <f t="shared" si="33"/>
        <v>OK</v>
      </c>
      <c r="AA92" s="188" t="str">
        <f t="shared" si="34"/>
        <v>OK</v>
      </c>
      <c r="AB92" s="188"/>
      <c r="AC92" s="70"/>
      <c r="AD92" s="80">
        <f t="shared" si="22"/>
        <v>0</v>
      </c>
      <c r="AE92" s="4"/>
      <c r="AF92" s="98"/>
      <c r="AG92" s="98"/>
      <c r="AH92" s="98"/>
      <c r="AI92" s="98"/>
      <c r="AJ92" s="98"/>
      <c r="AK92" s="98"/>
      <c r="AL92" s="4"/>
      <c r="AM92" s="4"/>
    </row>
    <row r="93" spans="1:39" ht="16.899999999999999" customHeight="1">
      <c r="A93" s="181">
        <f t="shared" si="23"/>
        <v>1</v>
      </c>
      <c r="B93" s="8" t="s">
        <v>171</v>
      </c>
      <c r="C93" s="64" t="str">
        <f>IF(B93="","",_xlfn.XLOOKUP(B93, Sites!G:G, Sites!F:F, "N/A"))</f>
        <v>PNR-00092</v>
      </c>
      <c r="D93" s="64">
        <f>IF(B93="","",_xlfn.XLOOKUP(B93, Sites!G:G, Sites!E:E, "N/A"))</f>
        <v>0</v>
      </c>
      <c r="E93" s="64">
        <f>IF(B93="","",_xlfn.XLOOKUP(B93, Sites!G:G, Sites!D:D, "N/A"))</f>
        <v>0</v>
      </c>
      <c r="F93" s="64">
        <f>IF(B93="","",_xlfn.XLOOKUP(B93, Sites!G:G, Sites!H:H, "N/A"))</f>
        <v>0</v>
      </c>
      <c r="G93" s="64" t="str">
        <f>IF(B93="","",_xlfn.XLOOKUP(B93, Sites!G:G, Sites!I:I, "N/A"))</f>
        <v/>
      </c>
      <c r="H93" s="31">
        <v>20</v>
      </c>
      <c r="I93" s="183">
        <f t="shared" si="21"/>
        <v>140</v>
      </c>
      <c r="J93" s="68">
        <v>46301</v>
      </c>
      <c r="K93" s="135">
        <f t="shared" ca="1" si="24"/>
        <v>9</v>
      </c>
      <c r="L93" s="35">
        <v>0.5</v>
      </c>
      <c r="M93" s="36"/>
      <c r="N93" s="36">
        <v>0.25</v>
      </c>
      <c r="O93" s="36"/>
      <c r="P93" s="36">
        <v>0.25</v>
      </c>
      <c r="Q93" s="37"/>
      <c r="R93" s="108">
        <f t="shared" si="25"/>
        <v>70</v>
      </c>
      <c r="S93" s="109">
        <f t="shared" si="26"/>
        <v>0</v>
      </c>
      <c r="T93" s="109">
        <f t="shared" si="27"/>
        <v>35</v>
      </c>
      <c r="U93" s="109">
        <f t="shared" si="28"/>
        <v>0</v>
      </c>
      <c r="V93" s="109">
        <f t="shared" si="29"/>
        <v>35</v>
      </c>
      <c r="W93" s="110">
        <f t="shared" si="30"/>
        <v>0</v>
      </c>
      <c r="X93" s="111">
        <f t="shared" si="31"/>
        <v>140</v>
      </c>
      <c r="Y93" s="188" t="str">
        <f t="shared" si="32"/>
        <v>OK</v>
      </c>
      <c r="Z93" s="188" t="str">
        <f t="shared" si="33"/>
        <v>OK</v>
      </c>
      <c r="AA93" s="188" t="str">
        <f t="shared" si="34"/>
        <v>OK</v>
      </c>
      <c r="AB93" s="188"/>
      <c r="AC93" s="70"/>
      <c r="AD93" s="80">
        <f t="shared" si="22"/>
        <v>0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6.899999999999999" customHeight="1">
      <c r="A94" s="181">
        <f t="shared" si="23"/>
        <v>1</v>
      </c>
      <c r="B94" s="9" t="s">
        <v>187</v>
      </c>
      <c r="C94" s="64" t="str">
        <f>IF(B94="","",_xlfn.XLOOKUP(B94, Sites!G:G, Sites!F:F, "N/A"))</f>
        <v>PNR-00093</v>
      </c>
      <c r="D94" s="64">
        <f>IF(B94="","",_xlfn.XLOOKUP(B94, Sites!G:G, Sites!E:E, "N/A"))</f>
        <v>0</v>
      </c>
      <c r="E94" s="64">
        <f>IF(B94="","",_xlfn.XLOOKUP(B94, Sites!G:G, Sites!D:D, "N/A"))</f>
        <v>0</v>
      </c>
      <c r="F94" s="64">
        <f>IF(B94="","",_xlfn.XLOOKUP(B94, Sites!G:G, Sites!H:H, "N/A"))</f>
        <v>0</v>
      </c>
      <c r="G94" s="64" t="str">
        <f>IF(B94="","",_xlfn.XLOOKUP(B94, Sites!G:G, Sites!I:I, "N/A"))</f>
        <v/>
      </c>
      <c r="H94" s="31">
        <v>36</v>
      </c>
      <c r="I94" s="183">
        <f t="shared" si="21"/>
        <v>252</v>
      </c>
      <c r="J94" s="68">
        <v>46294</v>
      </c>
      <c r="K94" s="135">
        <f t="shared" ca="1" si="24"/>
        <v>16</v>
      </c>
      <c r="L94" s="35"/>
      <c r="M94" s="36"/>
      <c r="N94" s="36"/>
      <c r="O94" s="36">
        <v>0.5</v>
      </c>
      <c r="P94" s="36">
        <v>0.5</v>
      </c>
      <c r="Q94" s="37"/>
      <c r="R94" s="108">
        <f t="shared" si="25"/>
        <v>0</v>
      </c>
      <c r="S94" s="109">
        <f t="shared" si="26"/>
        <v>0</v>
      </c>
      <c r="T94" s="109">
        <f t="shared" si="27"/>
        <v>0</v>
      </c>
      <c r="U94" s="109">
        <f t="shared" si="28"/>
        <v>126</v>
      </c>
      <c r="V94" s="109">
        <f t="shared" si="29"/>
        <v>126</v>
      </c>
      <c r="W94" s="110">
        <f t="shared" si="30"/>
        <v>0</v>
      </c>
      <c r="X94" s="111">
        <f t="shared" si="31"/>
        <v>252</v>
      </c>
      <c r="Y94" s="188" t="str">
        <f t="shared" si="32"/>
        <v>OK</v>
      </c>
      <c r="Z94" s="188" t="str">
        <f t="shared" si="33"/>
        <v>OK</v>
      </c>
      <c r="AA94" s="188" t="str">
        <f t="shared" si="34"/>
        <v>OK</v>
      </c>
      <c r="AB94" s="188"/>
      <c r="AC94" s="70"/>
      <c r="AD94" s="80">
        <f t="shared" si="22"/>
        <v>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6.899999999999999" customHeight="1">
      <c r="A95" s="181">
        <f t="shared" si="23"/>
        <v>1</v>
      </c>
      <c r="B95" s="9" t="s">
        <v>201</v>
      </c>
      <c r="C95" s="64" t="str">
        <f>IF(B95="","",_xlfn.XLOOKUP(B95, Sites!G:G, Sites!F:F, "N/A"))</f>
        <v>PNR-00094</v>
      </c>
      <c r="D95" s="64">
        <f>IF(B95="","",_xlfn.XLOOKUP(B95, Sites!G:G, Sites!E:E, "N/A"))</f>
        <v>0</v>
      </c>
      <c r="E95" s="64">
        <f>IF(B95="","",_xlfn.XLOOKUP(B95, Sites!G:G, Sites!D:D, "N/A"))</f>
        <v>0</v>
      </c>
      <c r="F95" s="64">
        <f>IF(B95="","",_xlfn.XLOOKUP(B95, Sites!G:G, Sites!H:H, "N/A"))</f>
        <v>0</v>
      </c>
      <c r="G95" s="64" t="str">
        <f>IF(B95="","",_xlfn.XLOOKUP(B95, Sites!G:G, Sites!I:I, "N/A"))</f>
        <v/>
      </c>
      <c r="H95" s="31">
        <v>3</v>
      </c>
      <c r="I95" s="183">
        <f t="shared" si="21"/>
        <v>21</v>
      </c>
      <c r="J95" s="68">
        <v>46301</v>
      </c>
      <c r="K95" s="135">
        <f t="shared" ca="1" si="24"/>
        <v>9</v>
      </c>
      <c r="L95" s="35"/>
      <c r="M95" s="36"/>
      <c r="N95" s="36"/>
      <c r="O95" s="36">
        <v>1</v>
      </c>
      <c r="P95" s="36"/>
      <c r="Q95" s="37"/>
      <c r="R95" s="108">
        <f t="shared" si="25"/>
        <v>0</v>
      </c>
      <c r="S95" s="109">
        <f t="shared" si="26"/>
        <v>0</v>
      </c>
      <c r="T95" s="109">
        <f t="shared" si="27"/>
        <v>0</v>
      </c>
      <c r="U95" s="109">
        <f t="shared" si="28"/>
        <v>21</v>
      </c>
      <c r="V95" s="109">
        <f t="shared" si="29"/>
        <v>0</v>
      </c>
      <c r="W95" s="110">
        <f t="shared" si="30"/>
        <v>0</v>
      </c>
      <c r="X95" s="111">
        <f t="shared" si="31"/>
        <v>21</v>
      </c>
      <c r="Y95" s="188" t="str">
        <f t="shared" si="32"/>
        <v>OK</v>
      </c>
      <c r="Z95" s="188" t="str">
        <f t="shared" si="33"/>
        <v>OK</v>
      </c>
      <c r="AA95" s="188" t="str">
        <f t="shared" si="34"/>
        <v>OK</v>
      </c>
      <c r="AB95" s="188"/>
      <c r="AC95" s="70"/>
      <c r="AD95" s="80">
        <f t="shared" si="22"/>
        <v>0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6.899999999999999" customHeight="1">
      <c r="A96" s="181">
        <f t="shared" si="23"/>
        <v>1</v>
      </c>
      <c r="B96" s="9" t="s">
        <v>168</v>
      </c>
      <c r="C96" s="64" t="str">
        <f>IF(B96="","",_xlfn.XLOOKUP(B96, Sites!G:G, Sites!F:F, "N/A"))</f>
        <v>PNR-00095</v>
      </c>
      <c r="D96" s="64">
        <f>IF(B96="","",_xlfn.XLOOKUP(B96, Sites!G:G, Sites!E:E, "N/A"))</f>
        <v>0</v>
      </c>
      <c r="E96" s="64">
        <f>IF(B96="","",_xlfn.XLOOKUP(B96, Sites!G:G, Sites!D:D, "N/A"))</f>
        <v>0</v>
      </c>
      <c r="F96" s="64">
        <f>IF(B96="","",_xlfn.XLOOKUP(B96, Sites!G:G, Sites!H:H, "N/A"))</f>
        <v>0</v>
      </c>
      <c r="G96" s="64" t="str">
        <f>IF(B96="","",_xlfn.XLOOKUP(B96, Sites!G:G, Sites!I:I, "N/A"))</f>
        <v/>
      </c>
      <c r="H96" s="31">
        <v>3</v>
      </c>
      <c r="I96" s="183">
        <f t="shared" si="21"/>
        <v>21</v>
      </c>
      <c r="J96" s="68">
        <v>46300</v>
      </c>
      <c r="K96" s="135">
        <f t="shared" ca="1" si="24"/>
        <v>10</v>
      </c>
      <c r="L96" s="35"/>
      <c r="M96" s="36"/>
      <c r="N96" s="36"/>
      <c r="O96" s="36">
        <v>1</v>
      </c>
      <c r="P96" s="36"/>
      <c r="Q96" s="37"/>
      <c r="R96" s="108">
        <f t="shared" si="25"/>
        <v>0</v>
      </c>
      <c r="S96" s="109">
        <f t="shared" si="26"/>
        <v>0</v>
      </c>
      <c r="T96" s="109">
        <f t="shared" si="27"/>
        <v>0</v>
      </c>
      <c r="U96" s="109">
        <f t="shared" si="28"/>
        <v>21</v>
      </c>
      <c r="V96" s="109">
        <f t="shared" si="29"/>
        <v>0</v>
      </c>
      <c r="W96" s="110">
        <f t="shared" si="30"/>
        <v>0</v>
      </c>
      <c r="X96" s="111">
        <f t="shared" si="31"/>
        <v>21</v>
      </c>
      <c r="Y96" s="188" t="str">
        <f t="shared" si="32"/>
        <v>OK</v>
      </c>
      <c r="Z96" s="188" t="str">
        <f t="shared" si="33"/>
        <v>OK</v>
      </c>
      <c r="AA96" s="188" t="str">
        <f t="shared" si="34"/>
        <v>OK</v>
      </c>
      <c r="AB96" s="188"/>
      <c r="AC96" s="70"/>
      <c r="AD96" s="80">
        <f t="shared" si="22"/>
        <v>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6.899999999999999" customHeight="1">
      <c r="A97" s="181">
        <f t="shared" si="23"/>
        <v>1</v>
      </c>
      <c r="B97" s="9" t="s">
        <v>143</v>
      </c>
      <c r="C97" s="64" t="str">
        <f>IF(B97="","",_xlfn.XLOOKUP(B97, Sites!G:G, Sites!F:F, "N/A"))</f>
        <v>PNR-00096</v>
      </c>
      <c r="D97" s="64" t="str">
        <f>IF(B97="","",_xlfn.XLOOKUP(B97, Sites!G:G, Sites!E:E, "N/A"))</f>
        <v>Armel SOKAMBA</v>
      </c>
      <c r="E97" s="64">
        <f>IF(B97="","",_xlfn.XLOOKUP(B97, Sites!G:G, Sites!D:D, "N/A"))</f>
        <v>3</v>
      </c>
      <c r="F97" s="64">
        <f>IF(B97="","",_xlfn.XLOOKUP(B97, Sites!G:G, Sites!H:H, "N/A"))</f>
        <v>0</v>
      </c>
      <c r="G97" s="64" t="str">
        <f>IF(B97="","",_xlfn.XLOOKUP(B97, Sites!G:G, Sites!I:I, "N/A"))</f>
        <v/>
      </c>
      <c r="H97" s="31">
        <v>26</v>
      </c>
      <c r="I97" s="183">
        <f t="shared" si="21"/>
        <v>182</v>
      </c>
      <c r="J97" s="68">
        <v>46301</v>
      </c>
      <c r="K97" s="135">
        <f t="shared" ca="1" si="24"/>
        <v>9</v>
      </c>
      <c r="L97" s="35">
        <v>0.75</v>
      </c>
      <c r="M97" s="36"/>
      <c r="N97" s="36"/>
      <c r="O97" s="36"/>
      <c r="P97" s="36">
        <v>0.25</v>
      </c>
      <c r="Q97" s="37"/>
      <c r="R97" s="108">
        <f t="shared" si="25"/>
        <v>136.5</v>
      </c>
      <c r="S97" s="109">
        <f t="shared" si="26"/>
        <v>0</v>
      </c>
      <c r="T97" s="109">
        <f t="shared" si="27"/>
        <v>0</v>
      </c>
      <c r="U97" s="109">
        <f t="shared" si="28"/>
        <v>0</v>
      </c>
      <c r="V97" s="109">
        <f t="shared" si="29"/>
        <v>45.5</v>
      </c>
      <c r="W97" s="110">
        <f t="shared" si="30"/>
        <v>0</v>
      </c>
      <c r="X97" s="111">
        <f t="shared" si="31"/>
        <v>182</v>
      </c>
      <c r="Y97" s="188" t="str">
        <f t="shared" si="32"/>
        <v>OK</v>
      </c>
      <c r="Z97" s="188" t="str">
        <f t="shared" si="33"/>
        <v>OK</v>
      </c>
      <c r="AA97" s="188" t="str">
        <f t="shared" si="34"/>
        <v>OK</v>
      </c>
      <c r="AB97" s="188"/>
      <c r="AC97" s="70"/>
      <c r="AD97" s="80">
        <f t="shared" si="22"/>
        <v>0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6.899999999999999" customHeight="1">
      <c r="A98" s="181">
        <f t="shared" si="23"/>
        <v>1</v>
      </c>
      <c r="B98" s="9" t="s">
        <v>92</v>
      </c>
      <c r="C98" s="64" t="str">
        <f>IF(B98="","",_xlfn.XLOOKUP(B98, Sites!G:G, Sites!F:F, "N/A"))</f>
        <v>PNR-00097</v>
      </c>
      <c r="D98" s="64" t="str">
        <f>IF(B98="","",_xlfn.XLOOKUP(B98, Sites!G:G, Sites!E:E, "N/A"))</f>
        <v>Alexis MABOUNDA</v>
      </c>
      <c r="E98" s="64">
        <f>IF(B98="","",_xlfn.XLOOKUP(B98, Sites!G:G, Sites!D:D, "N/A"))</f>
        <v>1</v>
      </c>
      <c r="F98" s="64">
        <f>IF(B98="","",_xlfn.XLOOKUP(B98, Sites!G:G, Sites!H:H, "N/A"))</f>
        <v>0</v>
      </c>
      <c r="G98" s="64" t="str">
        <f>IF(B98="","",_xlfn.XLOOKUP(B98, Sites!G:G, Sites!I:I, "N/A"))</f>
        <v/>
      </c>
      <c r="H98" s="31">
        <v>12</v>
      </c>
      <c r="I98" s="183">
        <f t="shared" si="21"/>
        <v>84</v>
      </c>
      <c r="J98" s="68">
        <v>46294</v>
      </c>
      <c r="K98" s="135">
        <f t="shared" ca="1" si="24"/>
        <v>16</v>
      </c>
      <c r="L98" s="35">
        <v>1</v>
      </c>
      <c r="M98" s="36"/>
      <c r="N98" s="36"/>
      <c r="O98" s="36"/>
      <c r="P98" s="36"/>
      <c r="Q98" s="37"/>
      <c r="R98" s="108">
        <f t="shared" si="25"/>
        <v>84</v>
      </c>
      <c r="S98" s="109">
        <f t="shared" si="26"/>
        <v>0</v>
      </c>
      <c r="T98" s="109">
        <f t="shared" si="27"/>
        <v>0</v>
      </c>
      <c r="U98" s="109">
        <f t="shared" si="28"/>
        <v>0</v>
      </c>
      <c r="V98" s="109">
        <f t="shared" si="29"/>
        <v>0</v>
      </c>
      <c r="W98" s="110">
        <f t="shared" si="30"/>
        <v>0</v>
      </c>
      <c r="X98" s="111">
        <f t="shared" si="31"/>
        <v>84</v>
      </c>
      <c r="Y98" s="188" t="str">
        <f t="shared" si="32"/>
        <v>OK</v>
      </c>
      <c r="Z98" s="188" t="str">
        <f t="shared" si="33"/>
        <v>OK</v>
      </c>
      <c r="AA98" s="188" t="str">
        <f t="shared" si="34"/>
        <v>OK</v>
      </c>
      <c r="AB98" s="188"/>
      <c r="AC98" s="70"/>
      <c r="AD98" s="80">
        <f t="shared" ref="AD98:AD129" si="35">+X98-I98</f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6.899999999999999" customHeight="1">
      <c r="A99" s="181">
        <f t="shared" si="23"/>
        <v>1</v>
      </c>
      <c r="B99" s="9" t="s">
        <v>161</v>
      </c>
      <c r="C99" s="64" t="str">
        <f>IF(B99="","",_xlfn.XLOOKUP(B99, Sites!G:G, Sites!F:F, "N/A"))</f>
        <v>PNR-00098</v>
      </c>
      <c r="D99" s="64" t="str">
        <f>IF(B99="","",_xlfn.XLOOKUP(B99, Sites!G:G, Sites!E:E, "N/A"))</f>
        <v>Alexis MABOUNDA</v>
      </c>
      <c r="E99" s="64">
        <f>IF(B99="","",_xlfn.XLOOKUP(B99, Sites!G:G, Sites!D:D, "N/A"))</f>
        <v>1</v>
      </c>
      <c r="F99" s="64">
        <f>IF(B99="","",_xlfn.XLOOKUP(B99, Sites!G:G, Sites!H:H, "N/A"))</f>
        <v>0</v>
      </c>
      <c r="G99" s="64" t="str">
        <f>IF(B99="","",_xlfn.XLOOKUP(B99, Sites!G:G, Sites!I:I, "N/A"))</f>
        <v/>
      </c>
      <c r="H99" s="31">
        <v>8</v>
      </c>
      <c r="I99" s="183">
        <f t="shared" si="21"/>
        <v>56</v>
      </c>
      <c r="J99" s="68">
        <v>46301</v>
      </c>
      <c r="K99" s="135">
        <f t="shared" ca="1" si="24"/>
        <v>9</v>
      </c>
      <c r="L99" s="35">
        <v>1</v>
      </c>
      <c r="M99" s="36"/>
      <c r="N99" s="36"/>
      <c r="O99" s="36"/>
      <c r="P99" s="36"/>
      <c r="Q99" s="37"/>
      <c r="R99" s="108">
        <f t="shared" si="25"/>
        <v>56</v>
      </c>
      <c r="S99" s="109">
        <f t="shared" si="26"/>
        <v>0</v>
      </c>
      <c r="T99" s="109">
        <f t="shared" si="27"/>
        <v>0</v>
      </c>
      <c r="U99" s="109">
        <f t="shared" si="28"/>
        <v>0</v>
      </c>
      <c r="V99" s="109">
        <f t="shared" si="29"/>
        <v>0</v>
      </c>
      <c r="W99" s="110">
        <f t="shared" si="30"/>
        <v>0</v>
      </c>
      <c r="X99" s="111">
        <f t="shared" si="31"/>
        <v>56</v>
      </c>
      <c r="Y99" s="188" t="str">
        <f t="shared" si="32"/>
        <v>OK</v>
      </c>
      <c r="Z99" s="188" t="str">
        <f t="shared" si="33"/>
        <v>OK</v>
      </c>
      <c r="AA99" s="188" t="str">
        <f t="shared" si="34"/>
        <v>OK</v>
      </c>
      <c r="AB99" s="188"/>
      <c r="AC99" s="70"/>
      <c r="AD99" s="80">
        <f t="shared" si="35"/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6.899999999999999" customHeight="1">
      <c r="A100" s="181">
        <f t="shared" si="23"/>
        <v>1</v>
      </c>
      <c r="B100" s="9" t="s">
        <v>161</v>
      </c>
      <c r="C100" s="64" t="str">
        <f>IF(B100="","",_xlfn.XLOOKUP(B100, Sites!G:G, Sites!F:F, "N/A"))</f>
        <v>PNR-00098</v>
      </c>
      <c r="D100" s="64" t="str">
        <f>IF(B100="","",_xlfn.XLOOKUP(B100, Sites!G:G, Sites!E:E, "N/A"))</f>
        <v>Alexis MABOUNDA</v>
      </c>
      <c r="E100" s="64">
        <f>IF(B100="","",_xlfn.XLOOKUP(B100, Sites!G:G, Sites!D:D, "N/A"))</f>
        <v>1</v>
      </c>
      <c r="F100" s="64">
        <f>IF(B100="","",_xlfn.XLOOKUP(B100, Sites!G:G, Sites!H:H, "N/A"))</f>
        <v>0</v>
      </c>
      <c r="G100" s="64" t="str">
        <f>IF(B100="","",_xlfn.XLOOKUP(B100, Sites!G:G, Sites!I:I, "N/A"))</f>
        <v/>
      </c>
      <c r="H100" s="31">
        <v>10</v>
      </c>
      <c r="I100" s="183">
        <f t="shared" si="21"/>
        <v>70</v>
      </c>
      <c r="J100" s="68">
        <v>46294</v>
      </c>
      <c r="K100" s="135">
        <f t="shared" ca="1" si="24"/>
        <v>16</v>
      </c>
      <c r="L100" s="35"/>
      <c r="M100" s="36"/>
      <c r="N100" s="36"/>
      <c r="O100" s="36"/>
      <c r="P100" s="36"/>
      <c r="Q100" s="37">
        <v>1</v>
      </c>
      <c r="R100" s="108">
        <f t="shared" si="25"/>
        <v>0</v>
      </c>
      <c r="S100" s="109">
        <f t="shared" si="26"/>
        <v>0</v>
      </c>
      <c r="T100" s="109">
        <f t="shared" si="27"/>
        <v>0</v>
      </c>
      <c r="U100" s="109">
        <f t="shared" si="28"/>
        <v>0</v>
      </c>
      <c r="V100" s="109">
        <f t="shared" si="29"/>
        <v>0</v>
      </c>
      <c r="W100" s="110">
        <f t="shared" si="30"/>
        <v>70</v>
      </c>
      <c r="X100" s="111">
        <f t="shared" si="31"/>
        <v>70</v>
      </c>
      <c r="Y100" s="188" t="str">
        <f t="shared" si="32"/>
        <v>OK</v>
      </c>
      <c r="Z100" s="188" t="str">
        <f t="shared" si="33"/>
        <v>OK</v>
      </c>
      <c r="AA100" s="188" t="str">
        <f t="shared" si="34"/>
        <v>OK</v>
      </c>
      <c r="AB100" s="188"/>
      <c r="AC100" s="70"/>
      <c r="AD100" s="80">
        <f t="shared" si="35"/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6.899999999999999" customHeight="1">
      <c r="A101" s="181">
        <f t="shared" si="23"/>
        <v>1</v>
      </c>
      <c r="B101" s="9" t="s">
        <v>71</v>
      </c>
      <c r="C101" s="64" t="str">
        <f>IF(B101="","",_xlfn.XLOOKUP(B101, Sites!G:G, Sites!F:F, "N/A"))</f>
        <v>PNR-00100</v>
      </c>
      <c r="D101" s="64" t="str">
        <f>IF(B101="","",_xlfn.XLOOKUP(B101, Sites!G:G, Sites!E:E, "N/A"))</f>
        <v>Alexis MABOUNDA</v>
      </c>
      <c r="E101" s="64">
        <f>IF(B101="","",_xlfn.XLOOKUP(B101, Sites!G:G, Sites!D:D, "N/A"))</f>
        <v>1</v>
      </c>
      <c r="F101" s="64">
        <f>IF(B101="","",_xlfn.XLOOKUP(B101, Sites!G:G, Sites!H:H, "N/A"))</f>
        <v>0</v>
      </c>
      <c r="G101" s="64" t="str">
        <f>IF(B101="","",_xlfn.XLOOKUP(B101, Sites!G:G, Sites!I:I, "N/A"))</f>
        <v/>
      </c>
      <c r="H101" s="31">
        <v>48</v>
      </c>
      <c r="I101" s="183">
        <f t="shared" si="21"/>
        <v>336</v>
      </c>
      <c r="J101" s="68">
        <v>46302</v>
      </c>
      <c r="K101" s="135">
        <f t="shared" ca="1" si="24"/>
        <v>8</v>
      </c>
      <c r="L101" s="35"/>
      <c r="M101" s="36">
        <v>0.5</v>
      </c>
      <c r="N101" s="36"/>
      <c r="O101" s="36"/>
      <c r="P101" s="36">
        <v>0.5</v>
      </c>
      <c r="Q101" s="37"/>
      <c r="R101" s="108">
        <f t="shared" si="25"/>
        <v>0</v>
      </c>
      <c r="S101" s="109">
        <f t="shared" si="26"/>
        <v>168</v>
      </c>
      <c r="T101" s="109">
        <f t="shared" si="27"/>
        <v>0</v>
      </c>
      <c r="U101" s="109">
        <f t="shared" si="28"/>
        <v>0</v>
      </c>
      <c r="V101" s="109">
        <f t="shared" si="29"/>
        <v>168</v>
      </c>
      <c r="W101" s="110">
        <f t="shared" si="30"/>
        <v>0</v>
      </c>
      <c r="X101" s="111">
        <f t="shared" si="31"/>
        <v>336</v>
      </c>
      <c r="Y101" s="188" t="str">
        <f t="shared" si="32"/>
        <v>OK</v>
      </c>
      <c r="Z101" s="188" t="str">
        <f t="shared" si="33"/>
        <v>OK</v>
      </c>
      <c r="AA101" s="188" t="str">
        <f t="shared" si="34"/>
        <v>OK</v>
      </c>
      <c r="AB101" s="188"/>
      <c r="AC101" s="70"/>
      <c r="AD101" s="80">
        <f t="shared" si="35"/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6.899999999999999" customHeight="1">
      <c r="A102" s="181">
        <f t="shared" si="23"/>
        <v>1</v>
      </c>
      <c r="B102" s="9" t="s">
        <v>71</v>
      </c>
      <c r="C102" s="64" t="str">
        <f>IF(B102="","",_xlfn.XLOOKUP(B102, Sites!G:G, Sites!F:F, "N/A"))</f>
        <v>PNR-00100</v>
      </c>
      <c r="D102" s="64" t="str">
        <f>IF(B102="","",_xlfn.XLOOKUP(B102, Sites!G:G, Sites!E:E, "N/A"))</f>
        <v>Alexis MABOUNDA</v>
      </c>
      <c r="E102" s="64">
        <f>IF(B102="","",_xlfn.XLOOKUP(B102, Sites!G:G, Sites!D:D, "N/A"))</f>
        <v>1</v>
      </c>
      <c r="F102" s="64">
        <f>IF(B102="","",_xlfn.XLOOKUP(B102, Sites!G:G, Sites!H:H, "N/A"))</f>
        <v>0</v>
      </c>
      <c r="G102" s="64" t="str">
        <f>IF(B102="","",_xlfn.XLOOKUP(B102, Sites!G:G, Sites!I:I, "N/A"))</f>
        <v/>
      </c>
      <c r="H102" s="31">
        <v>20</v>
      </c>
      <c r="I102" s="183">
        <f t="shared" si="21"/>
        <v>140</v>
      </c>
      <c r="J102" s="68">
        <v>46294</v>
      </c>
      <c r="K102" s="135">
        <f t="shared" ca="1" si="24"/>
        <v>16</v>
      </c>
      <c r="L102" s="35"/>
      <c r="M102" s="36"/>
      <c r="N102" s="36"/>
      <c r="O102" s="36"/>
      <c r="P102" s="36"/>
      <c r="Q102" s="37">
        <v>1</v>
      </c>
      <c r="R102" s="108">
        <f t="shared" si="25"/>
        <v>0</v>
      </c>
      <c r="S102" s="109">
        <f t="shared" si="26"/>
        <v>0</v>
      </c>
      <c r="T102" s="109">
        <f t="shared" si="27"/>
        <v>0</v>
      </c>
      <c r="U102" s="109">
        <f t="shared" si="28"/>
        <v>0</v>
      </c>
      <c r="V102" s="109">
        <f t="shared" si="29"/>
        <v>0</v>
      </c>
      <c r="W102" s="110">
        <f t="shared" si="30"/>
        <v>140</v>
      </c>
      <c r="X102" s="111">
        <f t="shared" si="31"/>
        <v>140</v>
      </c>
      <c r="Y102" s="188" t="str">
        <f t="shared" si="32"/>
        <v>OK</v>
      </c>
      <c r="Z102" s="188" t="str">
        <f t="shared" si="33"/>
        <v>OK</v>
      </c>
      <c r="AA102" s="188" t="str">
        <f t="shared" si="34"/>
        <v>OK</v>
      </c>
      <c r="AB102" s="188"/>
      <c r="AC102" s="70"/>
      <c r="AD102" s="80">
        <f t="shared" si="35"/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6.899999999999999" customHeight="1">
      <c r="A103" s="181">
        <f t="shared" si="23"/>
        <v>1</v>
      </c>
      <c r="B103" s="9" t="s">
        <v>94</v>
      </c>
      <c r="C103" s="64" t="str">
        <f>IF(B103="","",_xlfn.XLOOKUP(B103, Sites!G:G, Sites!F:F, "N/A"))</f>
        <v>PNR-00102</v>
      </c>
      <c r="D103" s="64" t="str">
        <f>IF(B103="","",_xlfn.XLOOKUP(B103, Sites!G:G, Sites!E:E, "N/A"))</f>
        <v>Alexis MABOUNDA</v>
      </c>
      <c r="E103" s="64">
        <f>IF(B103="","",_xlfn.XLOOKUP(B103, Sites!G:G, Sites!D:D, "N/A"))</f>
        <v>1</v>
      </c>
      <c r="F103" s="64">
        <f>IF(B103="","",_xlfn.XLOOKUP(B103, Sites!G:G, Sites!H:H, "N/A"))</f>
        <v>0</v>
      </c>
      <c r="G103" s="64" t="str">
        <f>IF(B103="","",_xlfn.XLOOKUP(B103, Sites!G:G, Sites!I:I, "N/A"))</f>
        <v/>
      </c>
      <c r="H103" s="31">
        <v>4</v>
      </c>
      <c r="I103" s="183">
        <f t="shared" si="21"/>
        <v>28</v>
      </c>
      <c r="J103" s="68">
        <v>46301</v>
      </c>
      <c r="K103" s="135">
        <f t="shared" ca="1" si="24"/>
        <v>9</v>
      </c>
      <c r="L103" s="35"/>
      <c r="M103" s="36"/>
      <c r="N103" s="36"/>
      <c r="O103" s="36">
        <v>1</v>
      </c>
      <c r="P103" s="36"/>
      <c r="Q103" s="37"/>
      <c r="R103" s="108">
        <f t="shared" si="25"/>
        <v>0</v>
      </c>
      <c r="S103" s="109">
        <f t="shared" si="26"/>
        <v>0</v>
      </c>
      <c r="T103" s="109">
        <f t="shared" si="27"/>
        <v>0</v>
      </c>
      <c r="U103" s="109">
        <f t="shared" si="28"/>
        <v>28</v>
      </c>
      <c r="V103" s="109">
        <f t="shared" si="29"/>
        <v>0</v>
      </c>
      <c r="W103" s="110">
        <f t="shared" si="30"/>
        <v>0</v>
      </c>
      <c r="X103" s="111">
        <f t="shared" si="31"/>
        <v>28</v>
      </c>
      <c r="Y103" s="188" t="str">
        <f t="shared" si="32"/>
        <v>OK</v>
      </c>
      <c r="Z103" s="188" t="str">
        <f t="shared" si="33"/>
        <v>OK</v>
      </c>
      <c r="AA103" s="188" t="str">
        <f t="shared" si="34"/>
        <v>OK</v>
      </c>
      <c r="AB103" s="188"/>
      <c r="AC103" s="70"/>
      <c r="AD103" s="80">
        <f t="shared" si="35"/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6.899999999999999" customHeight="1">
      <c r="A104" s="181">
        <f t="shared" si="23"/>
        <v>1</v>
      </c>
      <c r="B104" s="9" t="s">
        <v>93</v>
      </c>
      <c r="C104" s="64" t="str">
        <f>IF(B104="","",_xlfn.XLOOKUP(B104, Sites!G:G, Sites!F:F, "N/A"))</f>
        <v>PNR-00103</v>
      </c>
      <c r="D104" s="64" t="str">
        <f>IF(B104="","",_xlfn.XLOOKUP(B104, Sites!G:G, Sites!E:E, "N/A"))</f>
        <v>Alexis MABOUNDA</v>
      </c>
      <c r="E104" s="64">
        <f>IF(B104="","",_xlfn.XLOOKUP(B104, Sites!G:G, Sites!D:D, "N/A"))</f>
        <v>1</v>
      </c>
      <c r="F104" s="64">
        <f>IF(B104="","",_xlfn.XLOOKUP(B104, Sites!G:G, Sites!H:H, "N/A"))</f>
        <v>0</v>
      </c>
      <c r="G104" s="64" t="str">
        <f>IF(B104="","",_xlfn.XLOOKUP(B104, Sites!G:G, Sites!I:I, "N/A"))</f>
        <v/>
      </c>
      <c r="H104" s="31">
        <v>26</v>
      </c>
      <c r="I104" s="183">
        <f t="shared" si="21"/>
        <v>182</v>
      </c>
      <c r="J104" s="68">
        <v>46295</v>
      </c>
      <c r="K104" s="135">
        <f t="shared" ca="1" si="24"/>
        <v>15</v>
      </c>
      <c r="L104" s="35"/>
      <c r="M104" s="36"/>
      <c r="N104" s="36"/>
      <c r="O104" s="36"/>
      <c r="P104" s="36">
        <v>1</v>
      </c>
      <c r="Q104" s="37"/>
      <c r="R104" s="108">
        <f t="shared" si="25"/>
        <v>0</v>
      </c>
      <c r="S104" s="109">
        <f t="shared" si="26"/>
        <v>0</v>
      </c>
      <c r="T104" s="109">
        <f t="shared" si="27"/>
        <v>0</v>
      </c>
      <c r="U104" s="109">
        <f t="shared" si="28"/>
        <v>0</v>
      </c>
      <c r="V104" s="109">
        <f t="shared" si="29"/>
        <v>182</v>
      </c>
      <c r="W104" s="110">
        <f t="shared" si="30"/>
        <v>0</v>
      </c>
      <c r="X104" s="111">
        <f t="shared" si="31"/>
        <v>182</v>
      </c>
      <c r="Y104" s="188" t="str">
        <f t="shared" si="32"/>
        <v>OK</v>
      </c>
      <c r="Z104" s="188" t="str">
        <f t="shared" si="33"/>
        <v>OK</v>
      </c>
      <c r="AA104" s="188" t="str">
        <f t="shared" si="34"/>
        <v>OK</v>
      </c>
      <c r="AB104" s="188"/>
      <c r="AC104" s="70"/>
      <c r="AD104" s="80">
        <f t="shared" si="35"/>
        <v>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6.899999999999999" customHeight="1">
      <c r="A105" s="181">
        <f t="shared" si="23"/>
        <v>1</v>
      </c>
      <c r="B105" s="9" t="s">
        <v>93</v>
      </c>
      <c r="C105" s="64" t="str">
        <f>IF(B105="","",_xlfn.XLOOKUP(B105, Sites!G:G, Sites!F:F, "N/A"))</f>
        <v>PNR-00103</v>
      </c>
      <c r="D105" s="64" t="str">
        <f>IF(B105="","",_xlfn.XLOOKUP(B105, Sites!G:G, Sites!E:E, "N/A"))</f>
        <v>Alexis MABOUNDA</v>
      </c>
      <c r="E105" s="64">
        <f>IF(B105="","",_xlfn.XLOOKUP(B105, Sites!G:G, Sites!D:D, "N/A"))</f>
        <v>1</v>
      </c>
      <c r="F105" s="64">
        <f>IF(B105="","",_xlfn.XLOOKUP(B105, Sites!G:G, Sites!H:H, "N/A"))</f>
        <v>0</v>
      </c>
      <c r="G105" s="64" t="str">
        <f>IF(B105="","",_xlfn.XLOOKUP(B105, Sites!G:G, Sites!I:I, "N/A"))</f>
        <v/>
      </c>
      <c r="H105" s="31">
        <v>8</v>
      </c>
      <c r="I105" s="183">
        <f t="shared" si="21"/>
        <v>56</v>
      </c>
      <c r="J105" s="68">
        <v>46301</v>
      </c>
      <c r="K105" s="135">
        <f t="shared" ca="1" si="24"/>
        <v>9</v>
      </c>
      <c r="L105" s="35"/>
      <c r="M105" s="36"/>
      <c r="N105" s="36"/>
      <c r="O105" s="36"/>
      <c r="P105" s="36">
        <v>1</v>
      </c>
      <c r="Q105" s="37"/>
      <c r="R105" s="108">
        <f t="shared" si="25"/>
        <v>0</v>
      </c>
      <c r="S105" s="109">
        <f t="shared" si="26"/>
        <v>0</v>
      </c>
      <c r="T105" s="109">
        <f t="shared" si="27"/>
        <v>0</v>
      </c>
      <c r="U105" s="109">
        <f t="shared" si="28"/>
        <v>0</v>
      </c>
      <c r="V105" s="109">
        <f t="shared" si="29"/>
        <v>56</v>
      </c>
      <c r="W105" s="110">
        <f t="shared" si="30"/>
        <v>0</v>
      </c>
      <c r="X105" s="111">
        <f t="shared" si="31"/>
        <v>56</v>
      </c>
      <c r="Y105" s="188" t="str">
        <f t="shared" si="32"/>
        <v>OK</v>
      </c>
      <c r="Z105" s="188" t="str">
        <f t="shared" si="33"/>
        <v>OK</v>
      </c>
      <c r="AA105" s="188" t="str">
        <f t="shared" si="34"/>
        <v>OK</v>
      </c>
      <c r="AB105" s="188"/>
      <c r="AC105" s="70"/>
      <c r="AD105" s="80">
        <f t="shared" si="35"/>
        <v>0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6.899999999999999" customHeight="1">
      <c r="A106" s="181">
        <f t="shared" si="23"/>
        <v>1</v>
      </c>
      <c r="B106" s="8" t="s">
        <v>40</v>
      </c>
      <c r="C106" s="64" t="str">
        <f>IF(B106="","",_xlfn.XLOOKUP(B106, Sites!G:G, Sites!F:F, "N/A"))</f>
        <v>PNR-00105</v>
      </c>
      <c r="D106" s="64" t="str">
        <f>IF(B106="","",_xlfn.XLOOKUP(B106, Sites!G:G, Sites!E:E, "N/A"))</f>
        <v>Alexis MABOUNDA</v>
      </c>
      <c r="E106" s="64">
        <f>IF(B106="","",_xlfn.XLOOKUP(B106, Sites!G:G, Sites!D:D, "N/A"))</f>
        <v>1</v>
      </c>
      <c r="F106" s="64">
        <f>IF(B106="","",_xlfn.XLOOKUP(B106, Sites!G:G, Sites!H:H, "N/A"))</f>
        <v>0</v>
      </c>
      <c r="G106" s="64" t="str">
        <f>IF(B106="","",_xlfn.XLOOKUP(B106, Sites!G:G, Sites!I:I, "N/A"))</f>
        <v/>
      </c>
      <c r="H106" s="31">
        <v>36</v>
      </c>
      <c r="I106" s="183">
        <f t="shared" si="21"/>
        <v>252</v>
      </c>
      <c r="J106" s="68">
        <v>46301</v>
      </c>
      <c r="K106" s="135">
        <f t="shared" ca="1" si="24"/>
        <v>9</v>
      </c>
      <c r="L106" s="35"/>
      <c r="M106" s="36"/>
      <c r="N106" s="36"/>
      <c r="O106" s="36">
        <v>0.5</v>
      </c>
      <c r="P106" s="36">
        <v>0.5</v>
      </c>
      <c r="Q106" s="37"/>
      <c r="R106" s="108">
        <f t="shared" si="25"/>
        <v>0</v>
      </c>
      <c r="S106" s="109">
        <f t="shared" si="26"/>
        <v>0</v>
      </c>
      <c r="T106" s="109">
        <f t="shared" si="27"/>
        <v>0</v>
      </c>
      <c r="U106" s="109">
        <f t="shared" si="28"/>
        <v>126</v>
      </c>
      <c r="V106" s="109">
        <f t="shared" si="29"/>
        <v>126</v>
      </c>
      <c r="W106" s="110">
        <f t="shared" si="30"/>
        <v>0</v>
      </c>
      <c r="X106" s="111">
        <f t="shared" si="31"/>
        <v>252</v>
      </c>
      <c r="Y106" s="188" t="str">
        <f t="shared" si="32"/>
        <v>OK</v>
      </c>
      <c r="Z106" s="188" t="str">
        <f t="shared" si="33"/>
        <v>OK</v>
      </c>
      <c r="AA106" s="188" t="str">
        <f t="shared" si="34"/>
        <v>OK</v>
      </c>
      <c r="AB106" s="188"/>
      <c r="AC106" s="70"/>
      <c r="AD106" s="80">
        <f t="shared" si="35"/>
        <v>0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6.899999999999999" customHeight="1">
      <c r="A107" s="181">
        <f t="shared" si="23"/>
        <v>1</v>
      </c>
      <c r="B107" s="9" t="s">
        <v>40</v>
      </c>
      <c r="C107" s="64" t="str">
        <f>IF(B107="","",_xlfn.XLOOKUP(B107, Sites!G:G, Sites!F:F, "N/A"))</f>
        <v>PNR-00105</v>
      </c>
      <c r="D107" s="64" t="str">
        <f>IF(B107="","",_xlfn.XLOOKUP(B107, Sites!G:G, Sites!E:E, "N/A"))</f>
        <v>Alexis MABOUNDA</v>
      </c>
      <c r="E107" s="64">
        <f>IF(B107="","",_xlfn.XLOOKUP(B107, Sites!G:G, Sites!D:D, "N/A"))</f>
        <v>1</v>
      </c>
      <c r="F107" s="64">
        <f>IF(B107="","",_xlfn.XLOOKUP(B107, Sites!G:G, Sites!H:H, "N/A"))</f>
        <v>0</v>
      </c>
      <c r="G107" s="64" t="str">
        <f>IF(B107="","",_xlfn.XLOOKUP(B107, Sites!G:G, Sites!I:I, "N/A"))</f>
        <v/>
      </c>
      <c r="H107" s="31">
        <v>22</v>
      </c>
      <c r="I107" s="183">
        <f t="shared" si="21"/>
        <v>154</v>
      </c>
      <c r="J107" s="68">
        <v>46294</v>
      </c>
      <c r="K107" s="135">
        <f t="shared" ca="1" si="24"/>
        <v>16</v>
      </c>
      <c r="L107" s="35"/>
      <c r="M107" s="36">
        <v>0.5</v>
      </c>
      <c r="N107" s="36"/>
      <c r="O107" s="36"/>
      <c r="P107" s="36"/>
      <c r="Q107" s="37">
        <v>0.5</v>
      </c>
      <c r="R107" s="108">
        <f t="shared" si="25"/>
        <v>0</v>
      </c>
      <c r="S107" s="109">
        <f t="shared" si="26"/>
        <v>77</v>
      </c>
      <c r="T107" s="109">
        <f t="shared" si="27"/>
        <v>0</v>
      </c>
      <c r="U107" s="109">
        <f t="shared" si="28"/>
        <v>0</v>
      </c>
      <c r="V107" s="109">
        <f t="shared" si="29"/>
        <v>0</v>
      </c>
      <c r="W107" s="110">
        <f t="shared" si="30"/>
        <v>77</v>
      </c>
      <c r="X107" s="111">
        <f t="shared" si="31"/>
        <v>154</v>
      </c>
      <c r="Y107" s="188" t="str">
        <f t="shared" si="32"/>
        <v>OK</v>
      </c>
      <c r="Z107" s="188" t="str">
        <f t="shared" si="33"/>
        <v>OK</v>
      </c>
      <c r="AA107" s="188" t="str">
        <f t="shared" si="34"/>
        <v>OK</v>
      </c>
      <c r="AB107" s="188"/>
      <c r="AC107" s="70"/>
      <c r="AD107" s="80">
        <f t="shared" si="35"/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6.899999999999999" customHeight="1">
      <c r="A108" s="181">
        <f t="shared" si="23"/>
        <v>1</v>
      </c>
      <c r="B108" s="9" t="s">
        <v>95</v>
      </c>
      <c r="C108" s="64" t="str">
        <f>IF(B108="","",_xlfn.XLOOKUP(B108, Sites!G:G, Sites!F:F, "N/A"))</f>
        <v>PNR-00107</v>
      </c>
      <c r="D108" s="64" t="str">
        <f>IF(B108="","",_xlfn.XLOOKUP(B108, Sites!G:G, Sites!E:E, "N/A"))</f>
        <v>Armel SOKAMBA</v>
      </c>
      <c r="E108" s="64">
        <f>IF(B108="","",_xlfn.XLOOKUP(B108, Sites!G:G, Sites!D:D, "N/A"))</f>
        <v>3</v>
      </c>
      <c r="F108" s="64">
        <f>IF(B108="","",_xlfn.XLOOKUP(B108, Sites!G:G, Sites!H:H, "N/A"))</f>
        <v>0</v>
      </c>
      <c r="G108" s="64" t="str">
        <f>IF(B108="","",_xlfn.XLOOKUP(B108, Sites!G:G, Sites!I:I, "N/A"))</f>
        <v/>
      </c>
      <c r="H108" s="31">
        <v>18</v>
      </c>
      <c r="I108" s="183">
        <f t="shared" si="21"/>
        <v>126</v>
      </c>
      <c r="J108" s="68">
        <v>46302</v>
      </c>
      <c r="K108" s="135">
        <f t="shared" ca="1" si="24"/>
        <v>8</v>
      </c>
      <c r="L108" s="35"/>
      <c r="M108" s="36"/>
      <c r="N108" s="36">
        <v>0.5</v>
      </c>
      <c r="O108" s="36"/>
      <c r="P108" s="36">
        <v>0.5</v>
      </c>
      <c r="Q108" s="37"/>
      <c r="R108" s="108">
        <f t="shared" si="25"/>
        <v>0</v>
      </c>
      <c r="S108" s="109">
        <f t="shared" si="26"/>
        <v>0</v>
      </c>
      <c r="T108" s="109">
        <f t="shared" si="27"/>
        <v>63</v>
      </c>
      <c r="U108" s="109">
        <f t="shared" si="28"/>
        <v>0</v>
      </c>
      <c r="V108" s="109">
        <f t="shared" si="29"/>
        <v>63</v>
      </c>
      <c r="W108" s="110">
        <f t="shared" si="30"/>
        <v>0</v>
      </c>
      <c r="X108" s="111">
        <f t="shared" si="31"/>
        <v>126</v>
      </c>
      <c r="Y108" s="188" t="str">
        <f t="shared" si="32"/>
        <v>OK</v>
      </c>
      <c r="Z108" s="188" t="str">
        <f t="shared" si="33"/>
        <v>OK</v>
      </c>
      <c r="AA108" s="188" t="str">
        <f t="shared" si="34"/>
        <v>OK</v>
      </c>
      <c r="AB108" s="188"/>
      <c r="AC108" s="70"/>
      <c r="AD108" s="80">
        <f t="shared" si="35"/>
        <v>0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6.899999999999999" customHeight="1">
      <c r="A109" s="181">
        <f t="shared" si="23"/>
        <v>1</v>
      </c>
      <c r="B109" s="9" t="s">
        <v>109</v>
      </c>
      <c r="C109" s="64" t="str">
        <f>IF(B109="","",_xlfn.XLOOKUP(B109, Sites!G:G, Sites!F:F, "N/A"))</f>
        <v>PNR-00108</v>
      </c>
      <c r="D109" s="64" t="str">
        <f>IF(B109="","",_xlfn.XLOOKUP(B109, Sites!G:G, Sites!E:E, "N/A"))</f>
        <v>Armel SOKAMBA</v>
      </c>
      <c r="E109" s="64">
        <f>IF(B109="","",_xlfn.XLOOKUP(B109, Sites!G:G, Sites!D:D, "N/A"))</f>
        <v>3</v>
      </c>
      <c r="F109" s="64">
        <f>IF(B109="","",_xlfn.XLOOKUP(B109, Sites!G:G, Sites!H:H, "N/A"))</f>
        <v>0</v>
      </c>
      <c r="G109" s="64" t="str">
        <f>IF(B109="","",_xlfn.XLOOKUP(B109, Sites!G:G, Sites!I:I, "N/A"))</f>
        <v/>
      </c>
      <c r="H109" s="31">
        <v>14</v>
      </c>
      <c r="I109" s="183">
        <f t="shared" si="21"/>
        <v>98</v>
      </c>
      <c r="J109" s="68">
        <v>46294</v>
      </c>
      <c r="K109" s="135">
        <f t="shared" ca="1" si="24"/>
        <v>16</v>
      </c>
      <c r="L109" s="35"/>
      <c r="M109" s="36">
        <v>1</v>
      </c>
      <c r="N109" s="36"/>
      <c r="O109" s="36"/>
      <c r="P109" s="36"/>
      <c r="Q109" s="37"/>
      <c r="R109" s="108">
        <f t="shared" si="25"/>
        <v>0</v>
      </c>
      <c r="S109" s="109">
        <f t="shared" si="26"/>
        <v>98</v>
      </c>
      <c r="T109" s="109">
        <f t="shared" si="27"/>
        <v>0</v>
      </c>
      <c r="U109" s="109">
        <f t="shared" si="28"/>
        <v>0</v>
      </c>
      <c r="V109" s="109">
        <f t="shared" si="29"/>
        <v>0</v>
      </c>
      <c r="W109" s="110">
        <f t="shared" si="30"/>
        <v>0</v>
      </c>
      <c r="X109" s="111">
        <f t="shared" si="31"/>
        <v>98</v>
      </c>
      <c r="Y109" s="188" t="str">
        <f t="shared" si="32"/>
        <v>OK</v>
      </c>
      <c r="Z109" s="188" t="str">
        <f t="shared" si="33"/>
        <v>OK</v>
      </c>
      <c r="AA109" s="188" t="str">
        <f t="shared" si="34"/>
        <v>OK</v>
      </c>
      <c r="AB109" s="188"/>
      <c r="AC109" s="70"/>
      <c r="AD109" s="80">
        <f t="shared" si="35"/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6.899999999999999" customHeight="1">
      <c r="A110" s="181">
        <f t="shared" si="23"/>
        <v>1</v>
      </c>
      <c r="B110" s="9" t="s">
        <v>170</v>
      </c>
      <c r="C110" s="64" t="str">
        <f>IF(B110="","",_xlfn.XLOOKUP(B110, Sites!G:G, Sites!F:F, "N/A"))</f>
        <v>PNR-00109</v>
      </c>
      <c r="D110" s="64">
        <f>IF(B110="","",_xlfn.XLOOKUP(B110, Sites!G:G, Sites!E:E, "N/A"))</f>
        <v>0</v>
      </c>
      <c r="E110" s="64">
        <f>IF(B110="","",_xlfn.XLOOKUP(B110, Sites!G:G, Sites!D:D, "N/A"))</f>
        <v>0</v>
      </c>
      <c r="F110" s="64">
        <f>IF(B110="","",_xlfn.XLOOKUP(B110, Sites!G:G, Sites!H:H, "N/A"))</f>
        <v>0</v>
      </c>
      <c r="G110" s="64" t="str">
        <f>IF(B110="","",_xlfn.XLOOKUP(B110, Sites!G:G, Sites!I:I, "N/A"))</f>
        <v/>
      </c>
      <c r="H110" s="31">
        <v>4</v>
      </c>
      <c r="I110" s="183">
        <f t="shared" si="21"/>
        <v>28</v>
      </c>
      <c r="J110" s="68">
        <v>46301</v>
      </c>
      <c r="K110" s="135">
        <f t="shared" ca="1" si="24"/>
        <v>9</v>
      </c>
      <c r="L110" s="35"/>
      <c r="M110" s="36"/>
      <c r="N110" s="36">
        <v>0.5</v>
      </c>
      <c r="O110" s="36">
        <v>0.5</v>
      </c>
      <c r="P110" s="36"/>
      <c r="Q110" s="37"/>
      <c r="R110" s="108">
        <f t="shared" si="25"/>
        <v>0</v>
      </c>
      <c r="S110" s="109">
        <f t="shared" si="26"/>
        <v>0</v>
      </c>
      <c r="T110" s="109">
        <f t="shared" si="27"/>
        <v>14</v>
      </c>
      <c r="U110" s="109">
        <f t="shared" si="28"/>
        <v>14</v>
      </c>
      <c r="V110" s="109">
        <f t="shared" si="29"/>
        <v>0</v>
      </c>
      <c r="W110" s="110">
        <f t="shared" si="30"/>
        <v>0</v>
      </c>
      <c r="X110" s="111">
        <f t="shared" si="31"/>
        <v>28</v>
      </c>
      <c r="Y110" s="188" t="str">
        <f t="shared" si="32"/>
        <v>OK</v>
      </c>
      <c r="Z110" s="188" t="str">
        <f t="shared" si="33"/>
        <v>OK</v>
      </c>
      <c r="AA110" s="188" t="str">
        <f t="shared" si="34"/>
        <v>OK</v>
      </c>
      <c r="AB110" s="188"/>
      <c r="AC110" s="70"/>
      <c r="AD110" s="80">
        <f t="shared" si="35"/>
        <v>0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6.899999999999999" customHeight="1">
      <c r="A111" s="181">
        <f t="shared" si="23"/>
        <v>1</v>
      </c>
      <c r="B111" s="9" t="s">
        <v>96</v>
      </c>
      <c r="C111" s="64" t="str">
        <f>IF(B111="","",_xlfn.XLOOKUP(B111, Sites!G:G, Sites!F:F, "N/A"))</f>
        <v>PNR-00110</v>
      </c>
      <c r="D111" s="64" t="str">
        <f>IF(B111="","",_xlfn.XLOOKUP(B111, Sites!G:G, Sites!E:E, "N/A"))</f>
        <v>Alexis MABOUNDA</v>
      </c>
      <c r="E111" s="64">
        <f>IF(B111="","",_xlfn.XLOOKUP(B111, Sites!G:G, Sites!D:D, "N/A"))</f>
        <v>1</v>
      </c>
      <c r="F111" s="64">
        <f>IF(B111="","",_xlfn.XLOOKUP(B111, Sites!G:G, Sites!H:H, "N/A"))</f>
        <v>0</v>
      </c>
      <c r="G111" s="64" t="str">
        <f>IF(B111="","",_xlfn.XLOOKUP(B111, Sites!G:G, Sites!I:I, "N/A"))</f>
        <v/>
      </c>
      <c r="H111" s="31">
        <v>22</v>
      </c>
      <c r="I111" s="183">
        <f t="shared" si="21"/>
        <v>154</v>
      </c>
      <c r="J111" s="68">
        <v>46296</v>
      </c>
      <c r="K111" s="135">
        <f t="shared" ca="1" si="24"/>
        <v>14</v>
      </c>
      <c r="L111" s="35"/>
      <c r="M111" s="36"/>
      <c r="N111" s="36">
        <v>0.5</v>
      </c>
      <c r="O111" s="36">
        <v>0.5</v>
      </c>
      <c r="P111" s="36"/>
      <c r="Q111" s="37"/>
      <c r="R111" s="108">
        <f t="shared" si="25"/>
        <v>0</v>
      </c>
      <c r="S111" s="109">
        <f t="shared" si="26"/>
        <v>0</v>
      </c>
      <c r="T111" s="109">
        <f t="shared" si="27"/>
        <v>77</v>
      </c>
      <c r="U111" s="109">
        <f t="shared" si="28"/>
        <v>77</v>
      </c>
      <c r="V111" s="109">
        <f t="shared" si="29"/>
        <v>0</v>
      </c>
      <c r="W111" s="110">
        <f t="shared" si="30"/>
        <v>0</v>
      </c>
      <c r="X111" s="111">
        <f t="shared" si="31"/>
        <v>154</v>
      </c>
      <c r="Y111" s="188" t="str">
        <f t="shared" si="32"/>
        <v>OK</v>
      </c>
      <c r="Z111" s="188" t="str">
        <f t="shared" si="33"/>
        <v>OK</v>
      </c>
      <c r="AA111" s="188" t="str">
        <f t="shared" si="34"/>
        <v>OK</v>
      </c>
      <c r="AB111" s="188"/>
      <c r="AC111" s="70"/>
      <c r="AD111" s="80">
        <f t="shared" si="35"/>
        <v>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6.899999999999999" customHeight="1">
      <c r="A112" s="181">
        <f t="shared" si="23"/>
        <v>1</v>
      </c>
      <c r="B112" s="9" t="s">
        <v>185</v>
      </c>
      <c r="C112" s="64" t="str">
        <f>IF(B112="","",_xlfn.XLOOKUP(B112, Sites!G:G, Sites!F:F, "N/A"))</f>
        <v>PNR-00111</v>
      </c>
      <c r="D112" s="64" t="str">
        <f>IF(B112="","",_xlfn.XLOOKUP(B112, Sites!G:G, Sites!E:E, "N/A"))</f>
        <v>Alexis MABOUNDA</v>
      </c>
      <c r="E112" s="64">
        <f>IF(B112="","",_xlfn.XLOOKUP(B112, Sites!G:G, Sites!D:D, "N/A"))</f>
        <v>1</v>
      </c>
      <c r="F112" s="64">
        <f>IF(B112="","",_xlfn.XLOOKUP(B112, Sites!G:G, Sites!H:H, "N/A"))</f>
        <v>0</v>
      </c>
      <c r="G112" s="64" t="str">
        <f>IF(B112="","",_xlfn.XLOOKUP(B112, Sites!G:G, Sites!I:I, "N/A"))</f>
        <v/>
      </c>
      <c r="H112" s="31">
        <v>3</v>
      </c>
      <c r="I112" s="183">
        <f t="shared" si="21"/>
        <v>21</v>
      </c>
      <c r="J112" s="68">
        <v>46301</v>
      </c>
      <c r="K112" s="135">
        <f t="shared" ca="1" si="24"/>
        <v>9</v>
      </c>
      <c r="L112" s="35"/>
      <c r="M112" s="36"/>
      <c r="N112" s="36"/>
      <c r="O112" s="36">
        <v>1</v>
      </c>
      <c r="P112" s="36"/>
      <c r="Q112" s="37"/>
      <c r="R112" s="108">
        <f t="shared" si="25"/>
        <v>0</v>
      </c>
      <c r="S112" s="109">
        <f t="shared" si="26"/>
        <v>0</v>
      </c>
      <c r="T112" s="109">
        <f t="shared" si="27"/>
        <v>0</v>
      </c>
      <c r="U112" s="109">
        <f t="shared" si="28"/>
        <v>21</v>
      </c>
      <c r="V112" s="109">
        <f t="shared" si="29"/>
        <v>0</v>
      </c>
      <c r="W112" s="110">
        <f t="shared" si="30"/>
        <v>0</v>
      </c>
      <c r="X112" s="111">
        <f t="shared" si="31"/>
        <v>21</v>
      </c>
      <c r="Y112" s="188" t="str">
        <f t="shared" si="32"/>
        <v>OK</v>
      </c>
      <c r="Z112" s="188" t="str">
        <f t="shared" si="33"/>
        <v>OK</v>
      </c>
      <c r="AA112" s="188" t="str">
        <f t="shared" si="34"/>
        <v>OK</v>
      </c>
      <c r="AB112" s="188"/>
      <c r="AC112" s="70"/>
      <c r="AD112" s="80">
        <f t="shared" si="35"/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6.899999999999999" customHeight="1">
      <c r="A113" s="181">
        <f t="shared" si="23"/>
        <v>1</v>
      </c>
      <c r="B113" s="9" t="s">
        <v>57</v>
      </c>
      <c r="C113" s="64" t="str">
        <f>IF(B113="","",_xlfn.XLOOKUP(B113, Sites!G:G, Sites!F:F, "N/A"))</f>
        <v>PNR-00112</v>
      </c>
      <c r="D113" s="64" t="str">
        <f>IF(B113="","",_xlfn.XLOOKUP(B113, Sites!G:G, Sites!E:E, "N/A"))</f>
        <v>Félix OVOURA</v>
      </c>
      <c r="E113" s="64">
        <f>IF(B113="","",_xlfn.XLOOKUP(B113, Sites!G:G, Sites!D:D, "N/A"))</f>
        <v>2</v>
      </c>
      <c r="F113" s="64">
        <f>IF(B113="","",_xlfn.XLOOKUP(B113, Sites!G:G, Sites!H:H, "N/A"))</f>
        <v>0</v>
      </c>
      <c r="G113" s="64" t="str">
        <f>IF(B113="","",_xlfn.XLOOKUP(B113, Sites!G:G, Sites!I:I, "N/A"))</f>
        <v/>
      </c>
      <c r="H113" s="31">
        <v>20</v>
      </c>
      <c r="I113" s="183">
        <f t="shared" si="21"/>
        <v>140</v>
      </c>
      <c r="J113" s="68">
        <v>46300</v>
      </c>
      <c r="K113" s="135">
        <f t="shared" ca="1" si="24"/>
        <v>10</v>
      </c>
      <c r="L113" s="35">
        <v>0.5</v>
      </c>
      <c r="M113" s="36"/>
      <c r="N113" s="36">
        <v>0.5</v>
      </c>
      <c r="O113" s="36"/>
      <c r="P113" s="36"/>
      <c r="Q113" s="37"/>
      <c r="R113" s="108">
        <f t="shared" si="25"/>
        <v>70</v>
      </c>
      <c r="S113" s="109">
        <f t="shared" si="26"/>
        <v>0</v>
      </c>
      <c r="T113" s="109">
        <f t="shared" si="27"/>
        <v>70</v>
      </c>
      <c r="U113" s="109">
        <f t="shared" si="28"/>
        <v>0</v>
      </c>
      <c r="V113" s="109">
        <f t="shared" si="29"/>
        <v>0</v>
      </c>
      <c r="W113" s="110">
        <f t="shared" si="30"/>
        <v>0</v>
      </c>
      <c r="X113" s="111">
        <f t="shared" si="31"/>
        <v>140</v>
      </c>
      <c r="Y113" s="188" t="str">
        <f t="shared" si="32"/>
        <v>OK</v>
      </c>
      <c r="Z113" s="188" t="str">
        <f t="shared" si="33"/>
        <v>OK</v>
      </c>
      <c r="AA113" s="188" t="str">
        <f t="shared" si="34"/>
        <v>OK</v>
      </c>
      <c r="AB113" s="188"/>
      <c r="AC113" s="70"/>
      <c r="AD113" s="80">
        <f t="shared" si="35"/>
        <v>0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6.899999999999999" customHeight="1">
      <c r="A114" s="181">
        <f t="shared" si="23"/>
        <v>1</v>
      </c>
      <c r="B114" s="9" t="s">
        <v>58</v>
      </c>
      <c r="C114" s="64" t="str">
        <f>IF(B114="","",_xlfn.XLOOKUP(B114, Sites!G:G, Sites!F:F, "N/A"))</f>
        <v>PNR-00113</v>
      </c>
      <c r="D114" s="64" t="str">
        <f>IF(B114="","",_xlfn.XLOOKUP(B114, Sites!G:G, Sites!E:E, "N/A"))</f>
        <v>Félix OVOURA</v>
      </c>
      <c r="E114" s="64">
        <f>IF(B114="","",_xlfn.XLOOKUP(B114, Sites!G:G, Sites!D:D, "N/A"))</f>
        <v>2</v>
      </c>
      <c r="F114" s="64">
        <f>IF(B114="","",_xlfn.XLOOKUP(B114, Sites!G:G, Sites!H:H, "N/A"))</f>
        <v>0</v>
      </c>
      <c r="G114" s="64" t="str">
        <f>IF(B114="","",_xlfn.XLOOKUP(B114, Sites!G:G, Sites!I:I, "N/A"))</f>
        <v/>
      </c>
      <c r="H114" s="31">
        <v>2</v>
      </c>
      <c r="I114" s="183">
        <f t="shared" si="21"/>
        <v>14</v>
      </c>
      <c r="J114" s="68">
        <v>46293</v>
      </c>
      <c r="K114" s="135">
        <f t="shared" ca="1" si="24"/>
        <v>17</v>
      </c>
      <c r="L114" s="35"/>
      <c r="M114" s="36">
        <v>1</v>
      </c>
      <c r="N114" s="36"/>
      <c r="O114" s="36"/>
      <c r="P114" s="36"/>
      <c r="Q114" s="37"/>
      <c r="R114" s="108">
        <f t="shared" si="25"/>
        <v>0</v>
      </c>
      <c r="S114" s="109">
        <f t="shared" si="26"/>
        <v>14</v>
      </c>
      <c r="T114" s="109">
        <f t="shared" si="27"/>
        <v>0</v>
      </c>
      <c r="U114" s="109">
        <f t="shared" si="28"/>
        <v>0</v>
      </c>
      <c r="V114" s="109">
        <f t="shared" si="29"/>
        <v>0</v>
      </c>
      <c r="W114" s="110">
        <f t="shared" si="30"/>
        <v>0</v>
      </c>
      <c r="X114" s="111">
        <f t="shared" si="31"/>
        <v>14</v>
      </c>
      <c r="Y114" s="188" t="str">
        <f t="shared" si="32"/>
        <v>OK</v>
      </c>
      <c r="Z114" s="188" t="str">
        <f t="shared" si="33"/>
        <v>OK</v>
      </c>
      <c r="AA114" s="188" t="str">
        <f t="shared" si="34"/>
        <v>OK</v>
      </c>
      <c r="AB114" s="188"/>
      <c r="AC114" s="70"/>
      <c r="AD114" s="80">
        <f t="shared" si="35"/>
        <v>0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6.899999999999999" customHeight="1">
      <c r="A115" s="181">
        <f t="shared" si="23"/>
        <v>1</v>
      </c>
      <c r="B115" s="9" t="s">
        <v>214</v>
      </c>
      <c r="C115" s="64" t="str">
        <f>IF(B115="","",_xlfn.XLOOKUP(B115, Sites!G:G, Sites!F:F, "N/A"))</f>
        <v>PNR-00114</v>
      </c>
      <c r="D115" s="64">
        <f>IF(B115="","",_xlfn.XLOOKUP(B115, Sites!G:G, Sites!E:E, "N/A"))</f>
        <v>0</v>
      </c>
      <c r="E115" s="64">
        <f>IF(B115="","",_xlfn.XLOOKUP(B115, Sites!G:G, Sites!D:D, "N/A"))</f>
        <v>0</v>
      </c>
      <c r="F115" s="64">
        <f>IF(B115="","",_xlfn.XLOOKUP(B115, Sites!G:G, Sites!H:H, "N/A"))</f>
        <v>0</v>
      </c>
      <c r="G115" s="64" t="str">
        <f>IF(B115="","",_xlfn.XLOOKUP(B115, Sites!G:G, Sites!I:I, "N/A"))</f>
        <v/>
      </c>
      <c r="H115" s="31">
        <v>42</v>
      </c>
      <c r="I115" s="183">
        <f t="shared" si="21"/>
        <v>294</v>
      </c>
      <c r="J115" s="68">
        <v>46302</v>
      </c>
      <c r="K115" s="135">
        <f t="shared" ca="1" si="24"/>
        <v>8</v>
      </c>
      <c r="L115" s="35"/>
      <c r="M115" s="36"/>
      <c r="N115" s="36"/>
      <c r="O115" s="36"/>
      <c r="P115" s="36">
        <v>0.5</v>
      </c>
      <c r="Q115" s="37">
        <v>0.5</v>
      </c>
      <c r="R115" s="108">
        <f t="shared" si="25"/>
        <v>0</v>
      </c>
      <c r="S115" s="109">
        <f t="shared" si="26"/>
        <v>0</v>
      </c>
      <c r="T115" s="109">
        <f t="shared" si="27"/>
        <v>0</v>
      </c>
      <c r="U115" s="109">
        <f t="shared" si="28"/>
        <v>0</v>
      </c>
      <c r="V115" s="109">
        <f t="shared" si="29"/>
        <v>147</v>
      </c>
      <c r="W115" s="110">
        <f t="shared" si="30"/>
        <v>147</v>
      </c>
      <c r="X115" s="111">
        <f t="shared" si="31"/>
        <v>294</v>
      </c>
      <c r="Y115" s="188" t="str">
        <f t="shared" si="32"/>
        <v>OK</v>
      </c>
      <c r="Z115" s="188" t="str">
        <f t="shared" si="33"/>
        <v>OK</v>
      </c>
      <c r="AA115" s="188" t="str">
        <f t="shared" si="34"/>
        <v>OK</v>
      </c>
      <c r="AB115" s="188"/>
      <c r="AC115" s="70"/>
      <c r="AD115" s="80">
        <f t="shared" si="35"/>
        <v>0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6.899999999999999" customHeight="1">
      <c r="A116" s="181">
        <f t="shared" si="23"/>
        <v>1</v>
      </c>
      <c r="B116" s="9" t="s">
        <v>156</v>
      </c>
      <c r="C116" s="64" t="str">
        <f>IF(B116="","",_xlfn.XLOOKUP(B116, Sites!G:G, Sites!F:F, "N/A"))</f>
        <v>PNR-00115</v>
      </c>
      <c r="D116" s="64" t="str">
        <f>IF(B116="","",_xlfn.XLOOKUP(B116, Sites!G:G, Sites!E:E, "N/A"))</f>
        <v>Alexis MABOUNDA</v>
      </c>
      <c r="E116" s="64">
        <f>IF(B116="","",_xlfn.XLOOKUP(B116, Sites!G:G, Sites!D:D, "N/A"))</f>
        <v>1</v>
      </c>
      <c r="F116" s="64">
        <f>IF(B116="","",_xlfn.XLOOKUP(B116, Sites!G:G, Sites!H:H, "N/A"))</f>
        <v>0</v>
      </c>
      <c r="G116" s="64" t="str">
        <f>IF(B116="","",_xlfn.XLOOKUP(B116, Sites!G:G, Sites!I:I, "N/A"))</f>
        <v/>
      </c>
      <c r="H116" s="31">
        <v>6</v>
      </c>
      <c r="I116" s="183">
        <f t="shared" si="21"/>
        <v>42</v>
      </c>
      <c r="J116" s="68">
        <v>46300</v>
      </c>
      <c r="K116" s="135">
        <f t="shared" ca="1" si="24"/>
        <v>10</v>
      </c>
      <c r="L116" s="35"/>
      <c r="M116" s="36"/>
      <c r="N116" s="36">
        <v>1</v>
      </c>
      <c r="O116" s="36"/>
      <c r="P116" s="36"/>
      <c r="Q116" s="37"/>
      <c r="R116" s="108">
        <f t="shared" si="25"/>
        <v>0</v>
      </c>
      <c r="S116" s="109">
        <f t="shared" si="26"/>
        <v>0</v>
      </c>
      <c r="T116" s="109">
        <f t="shared" si="27"/>
        <v>42</v>
      </c>
      <c r="U116" s="109">
        <f t="shared" si="28"/>
        <v>0</v>
      </c>
      <c r="V116" s="109">
        <f t="shared" si="29"/>
        <v>0</v>
      </c>
      <c r="W116" s="110">
        <f t="shared" si="30"/>
        <v>0</v>
      </c>
      <c r="X116" s="111">
        <f t="shared" si="31"/>
        <v>42</v>
      </c>
      <c r="Y116" s="188" t="str">
        <f t="shared" si="32"/>
        <v>OK</v>
      </c>
      <c r="Z116" s="188" t="str">
        <f t="shared" si="33"/>
        <v>OK</v>
      </c>
      <c r="AA116" s="188" t="str">
        <f t="shared" si="34"/>
        <v>OK</v>
      </c>
      <c r="AB116" s="188"/>
      <c r="AC116" s="70"/>
      <c r="AD116" s="80">
        <f t="shared" si="35"/>
        <v>0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6.899999999999999" customHeight="1">
      <c r="A117" s="181">
        <f t="shared" si="23"/>
        <v>1</v>
      </c>
      <c r="B117" s="8" t="s">
        <v>156</v>
      </c>
      <c r="C117" s="64" t="str">
        <f>IF(B117="","",_xlfn.XLOOKUP(B117, Sites!G:G, Sites!F:F, "N/A"))</f>
        <v>PNR-00115</v>
      </c>
      <c r="D117" s="64" t="str">
        <f>IF(B117="","",_xlfn.XLOOKUP(B117, Sites!G:G, Sites!E:E, "N/A"))</f>
        <v>Alexis MABOUNDA</v>
      </c>
      <c r="E117" s="64">
        <f>IF(B117="","",_xlfn.XLOOKUP(B117, Sites!G:G, Sites!D:D, "N/A"))</f>
        <v>1</v>
      </c>
      <c r="F117" s="64">
        <f>IF(B117="","",_xlfn.XLOOKUP(B117, Sites!G:G, Sites!H:H, "N/A"))</f>
        <v>0</v>
      </c>
      <c r="G117" s="64" t="str">
        <f>IF(B117="","",_xlfn.XLOOKUP(B117, Sites!G:G, Sites!I:I, "N/A"))</f>
        <v/>
      </c>
      <c r="H117" s="31">
        <v>19</v>
      </c>
      <c r="I117" s="183">
        <f t="shared" si="21"/>
        <v>133</v>
      </c>
      <c r="J117" s="68">
        <v>46302</v>
      </c>
      <c r="K117" s="135">
        <f t="shared" ca="1" si="24"/>
        <v>8</v>
      </c>
      <c r="L117" s="35"/>
      <c r="M117" s="36"/>
      <c r="N117" s="36">
        <v>0.5</v>
      </c>
      <c r="O117" s="36"/>
      <c r="P117" s="36">
        <v>0.5</v>
      </c>
      <c r="Q117" s="37"/>
      <c r="R117" s="108">
        <f t="shared" si="25"/>
        <v>0</v>
      </c>
      <c r="S117" s="109">
        <f t="shared" si="26"/>
        <v>0</v>
      </c>
      <c r="T117" s="109">
        <f t="shared" si="27"/>
        <v>66.5</v>
      </c>
      <c r="U117" s="109">
        <f t="shared" si="28"/>
        <v>0</v>
      </c>
      <c r="V117" s="109">
        <f t="shared" si="29"/>
        <v>66.5</v>
      </c>
      <c r="W117" s="110">
        <f t="shared" si="30"/>
        <v>0</v>
      </c>
      <c r="X117" s="111">
        <f t="shared" si="31"/>
        <v>133</v>
      </c>
      <c r="Y117" s="188" t="str">
        <f t="shared" si="32"/>
        <v>OK</v>
      </c>
      <c r="Z117" s="188" t="str">
        <f t="shared" si="33"/>
        <v>OK</v>
      </c>
      <c r="AA117" s="188" t="str">
        <f t="shared" si="34"/>
        <v>OK</v>
      </c>
      <c r="AB117" s="188"/>
      <c r="AC117" s="70"/>
      <c r="AD117" s="80">
        <f t="shared" si="35"/>
        <v>0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6.899999999999999" customHeight="1">
      <c r="A118" s="181">
        <f t="shared" si="23"/>
        <v>1</v>
      </c>
      <c r="B118" s="10" t="s">
        <v>179</v>
      </c>
      <c r="C118" s="64" t="str">
        <f>IF(B118="","",_xlfn.XLOOKUP(B118, Sites!G:G, Sites!F:F, "N/A"))</f>
        <v>PNR-00117</v>
      </c>
      <c r="D118" s="64">
        <f>IF(B118="","",_xlfn.XLOOKUP(B118, Sites!G:G, Sites!E:E, "N/A"))</f>
        <v>0</v>
      </c>
      <c r="E118" s="64">
        <f>IF(B118="","",_xlfn.XLOOKUP(B118, Sites!G:G, Sites!D:D, "N/A"))</f>
        <v>0</v>
      </c>
      <c r="F118" s="64">
        <f>IF(B118="","",_xlfn.XLOOKUP(B118, Sites!G:G, Sites!H:H, "N/A"))</f>
        <v>0</v>
      </c>
      <c r="G118" s="64" t="str">
        <f>IF(B118="","",_xlfn.XLOOKUP(B118, Sites!G:G, Sites!I:I, "N/A"))</f>
        <v/>
      </c>
      <c r="H118" s="31">
        <v>7</v>
      </c>
      <c r="I118" s="183">
        <f t="shared" si="21"/>
        <v>49</v>
      </c>
      <c r="J118" s="68">
        <v>46297</v>
      </c>
      <c r="K118" s="135">
        <f t="shared" ca="1" si="24"/>
        <v>13</v>
      </c>
      <c r="L118" s="35">
        <v>0.5</v>
      </c>
      <c r="M118" s="36"/>
      <c r="N118" s="36"/>
      <c r="O118" s="36"/>
      <c r="P118" s="36">
        <v>0.5</v>
      </c>
      <c r="Q118" s="37"/>
      <c r="R118" s="108">
        <f t="shared" si="25"/>
        <v>24.5</v>
      </c>
      <c r="S118" s="109">
        <f t="shared" si="26"/>
        <v>0</v>
      </c>
      <c r="T118" s="109">
        <f t="shared" si="27"/>
        <v>0</v>
      </c>
      <c r="U118" s="109">
        <f t="shared" si="28"/>
        <v>0</v>
      </c>
      <c r="V118" s="109">
        <f t="shared" si="29"/>
        <v>24.5</v>
      </c>
      <c r="W118" s="110">
        <f t="shared" si="30"/>
        <v>0</v>
      </c>
      <c r="X118" s="111">
        <f t="shared" si="31"/>
        <v>49</v>
      </c>
      <c r="Y118" s="188" t="str">
        <f t="shared" si="32"/>
        <v>OK</v>
      </c>
      <c r="Z118" s="188" t="str">
        <f t="shared" si="33"/>
        <v>OK</v>
      </c>
      <c r="AA118" s="188" t="str">
        <f t="shared" si="34"/>
        <v>OK</v>
      </c>
      <c r="AB118" s="188"/>
      <c r="AC118" s="70"/>
      <c r="AD118" s="80">
        <f t="shared" si="35"/>
        <v>0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6.899999999999999" customHeight="1">
      <c r="A119" s="181">
        <f t="shared" si="23"/>
        <v>1</v>
      </c>
      <c r="B119" s="10" t="s">
        <v>39</v>
      </c>
      <c r="C119" s="64" t="str">
        <f>IF(B119="","",_xlfn.XLOOKUP(B119, Sites!G:G, Sites!F:F, "N/A"))</f>
        <v>PNR-00118</v>
      </c>
      <c r="D119" s="64" t="str">
        <f>IF(B119="","",_xlfn.XLOOKUP(B119, Sites!G:G, Sites!E:E, "N/A"))</f>
        <v>Armel SOKAMBA</v>
      </c>
      <c r="E119" s="64">
        <f>IF(B119="","",_xlfn.XLOOKUP(B119, Sites!G:G, Sites!D:D, "N/A"))</f>
        <v>3</v>
      </c>
      <c r="F119" s="64">
        <f>IF(B119="","",_xlfn.XLOOKUP(B119, Sites!G:G, Sites!H:H, "N/A"))</f>
        <v>0</v>
      </c>
      <c r="G119" s="64" t="str">
        <f>IF(B119="","",_xlfn.XLOOKUP(B119, Sites!G:G, Sites!I:I, "N/A"))</f>
        <v/>
      </c>
      <c r="H119" s="31">
        <v>13</v>
      </c>
      <c r="I119" s="183">
        <f t="shared" si="21"/>
        <v>91</v>
      </c>
      <c r="J119" s="68">
        <v>46297</v>
      </c>
      <c r="K119" s="135">
        <f t="shared" ca="1" si="24"/>
        <v>13</v>
      </c>
      <c r="L119" s="35"/>
      <c r="M119" s="36">
        <v>1</v>
      </c>
      <c r="N119" s="36"/>
      <c r="O119" s="36"/>
      <c r="P119" s="36"/>
      <c r="Q119" s="37"/>
      <c r="R119" s="108">
        <f t="shared" si="25"/>
        <v>0</v>
      </c>
      <c r="S119" s="109">
        <f t="shared" si="26"/>
        <v>91</v>
      </c>
      <c r="T119" s="109">
        <f t="shared" si="27"/>
        <v>0</v>
      </c>
      <c r="U119" s="109">
        <f t="shared" si="28"/>
        <v>0</v>
      </c>
      <c r="V119" s="109">
        <f t="shared" si="29"/>
        <v>0</v>
      </c>
      <c r="W119" s="110">
        <f t="shared" si="30"/>
        <v>0</v>
      </c>
      <c r="X119" s="111">
        <f t="shared" si="31"/>
        <v>91</v>
      </c>
      <c r="Y119" s="188" t="str">
        <f t="shared" si="32"/>
        <v>OK</v>
      </c>
      <c r="Z119" s="188" t="str">
        <f t="shared" si="33"/>
        <v>OK</v>
      </c>
      <c r="AA119" s="188" t="str">
        <f t="shared" si="34"/>
        <v>OK</v>
      </c>
      <c r="AB119" s="188"/>
      <c r="AC119" s="70"/>
      <c r="AD119" s="80">
        <f t="shared" si="35"/>
        <v>0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6.899999999999999" customHeight="1">
      <c r="A120" s="181">
        <f t="shared" si="23"/>
        <v>1</v>
      </c>
      <c r="B120" s="9" t="s">
        <v>39</v>
      </c>
      <c r="C120" s="64" t="str">
        <f>IF(B120="","",_xlfn.XLOOKUP(B120, Sites!G:G, Sites!F:F, "N/A"))</f>
        <v>PNR-00118</v>
      </c>
      <c r="D120" s="64" t="str">
        <f>IF(B120="","",_xlfn.XLOOKUP(B120, Sites!G:G, Sites!E:E, "N/A"))</f>
        <v>Armel SOKAMBA</v>
      </c>
      <c r="E120" s="64">
        <f>IF(B120="","",_xlfn.XLOOKUP(B120, Sites!G:G, Sites!D:D, "N/A"))</f>
        <v>3</v>
      </c>
      <c r="F120" s="64">
        <f>IF(B120="","",_xlfn.XLOOKUP(B120, Sites!G:G, Sites!H:H, "N/A"))</f>
        <v>0</v>
      </c>
      <c r="G120" s="64" t="str">
        <f>IF(B120="","",_xlfn.XLOOKUP(B120, Sites!G:G, Sites!I:I, "N/A"))</f>
        <v/>
      </c>
      <c r="H120" s="31">
        <v>24</v>
      </c>
      <c r="I120" s="183">
        <f t="shared" si="21"/>
        <v>168</v>
      </c>
      <c r="J120" s="68">
        <v>46301</v>
      </c>
      <c r="K120" s="135">
        <f t="shared" ca="1" si="24"/>
        <v>9</v>
      </c>
      <c r="L120" s="35"/>
      <c r="M120" s="36">
        <v>0.5</v>
      </c>
      <c r="N120" s="36"/>
      <c r="O120" s="36">
        <v>0.5</v>
      </c>
      <c r="P120" s="36"/>
      <c r="Q120" s="37"/>
      <c r="R120" s="108">
        <f t="shared" si="25"/>
        <v>0</v>
      </c>
      <c r="S120" s="109">
        <f t="shared" si="26"/>
        <v>84</v>
      </c>
      <c r="T120" s="109">
        <f t="shared" si="27"/>
        <v>0</v>
      </c>
      <c r="U120" s="109">
        <f t="shared" si="28"/>
        <v>84</v>
      </c>
      <c r="V120" s="109">
        <f t="shared" si="29"/>
        <v>0</v>
      </c>
      <c r="W120" s="110">
        <f t="shared" si="30"/>
        <v>0</v>
      </c>
      <c r="X120" s="111">
        <f t="shared" si="31"/>
        <v>168</v>
      </c>
      <c r="Y120" s="188" t="str">
        <f t="shared" si="32"/>
        <v>OK</v>
      </c>
      <c r="Z120" s="188" t="str">
        <f t="shared" si="33"/>
        <v>OK</v>
      </c>
      <c r="AA120" s="188" t="str">
        <f t="shared" si="34"/>
        <v>OK</v>
      </c>
      <c r="AB120" s="188"/>
      <c r="AC120" s="70"/>
      <c r="AD120" s="80">
        <f t="shared" si="35"/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6.899999999999999" customHeight="1">
      <c r="A121" s="181">
        <f t="shared" si="23"/>
        <v>1</v>
      </c>
      <c r="B121" s="9" t="s">
        <v>98</v>
      </c>
      <c r="C121" s="64" t="str">
        <f>IF(B121="","",_xlfn.XLOOKUP(B121, Sites!G:G, Sites!F:F, "N/A"))</f>
        <v>PNR-00120</v>
      </c>
      <c r="D121" s="64" t="str">
        <f>IF(B121="","",_xlfn.XLOOKUP(B121, Sites!G:G, Sites!E:E, "N/A"))</f>
        <v>Armel SOKAMBA</v>
      </c>
      <c r="E121" s="64">
        <f>IF(B121="","",_xlfn.XLOOKUP(B121, Sites!G:G, Sites!D:D, "N/A"))</f>
        <v>3</v>
      </c>
      <c r="F121" s="64">
        <f>IF(B121="","",_xlfn.XLOOKUP(B121, Sites!G:G, Sites!H:H, "N/A"))</f>
        <v>0</v>
      </c>
      <c r="G121" s="64" t="str">
        <f>IF(B121="","",_xlfn.XLOOKUP(B121, Sites!G:G, Sites!I:I, "N/A"))</f>
        <v/>
      </c>
      <c r="H121" s="31">
        <v>22</v>
      </c>
      <c r="I121" s="183">
        <f t="shared" si="21"/>
        <v>154</v>
      </c>
      <c r="J121" s="68">
        <v>46301</v>
      </c>
      <c r="K121" s="135">
        <f t="shared" ca="1" si="24"/>
        <v>9</v>
      </c>
      <c r="L121" s="35">
        <v>0.5</v>
      </c>
      <c r="M121" s="36">
        <v>0.5</v>
      </c>
      <c r="N121" s="36"/>
      <c r="O121" s="36"/>
      <c r="P121" s="36"/>
      <c r="Q121" s="37"/>
      <c r="R121" s="108">
        <f t="shared" si="25"/>
        <v>77</v>
      </c>
      <c r="S121" s="109">
        <f t="shared" si="26"/>
        <v>77</v>
      </c>
      <c r="T121" s="109">
        <f t="shared" si="27"/>
        <v>0</v>
      </c>
      <c r="U121" s="109">
        <f t="shared" si="28"/>
        <v>0</v>
      </c>
      <c r="V121" s="109">
        <f t="shared" si="29"/>
        <v>0</v>
      </c>
      <c r="W121" s="110">
        <f t="shared" si="30"/>
        <v>0</v>
      </c>
      <c r="X121" s="111">
        <f t="shared" si="31"/>
        <v>154</v>
      </c>
      <c r="Y121" s="188" t="str">
        <f t="shared" si="32"/>
        <v>OK</v>
      </c>
      <c r="Z121" s="188" t="str">
        <f t="shared" si="33"/>
        <v>OK</v>
      </c>
      <c r="AA121" s="188" t="str">
        <f t="shared" si="34"/>
        <v>OK</v>
      </c>
      <c r="AB121" s="188"/>
      <c r="AC121" s="70"/>
      <c r="AD121" s="80">
        <f t="shared" si="35"/>
        <v>0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6.899999999999999" customHeight="1">
      <c r="A122" s="181">
        <f t="shared" si="23"/>
        <v>1</v>
      </c>
      <c r="B122" s="9" t="s">
        <v>98</v>
      </c>
      <c r="C122" s="64" t="str">
        <f>IF(B122="","",_xlfn.XLOOKUP(B122, Sites!G:G, Sites!F:F, "N/A"))</f>
        <v>PNR-00120</v>
      </c>
      <c r="D122" s="64" t="str">
        <f>IF(B122="","",_xlfn.XLOOKUP(B122, Sites!G:G, Sites!E:E, "N/A"))</f>
        <v>Armel SOKAMBA</v>
      </c>
      <c r="E122" s="64">
        <f>IF(B122="","",_xlfn.XLOOKUP(B122, Sites!G:G, Sites!D:D, "N/A"))</f>
        <v>3</v>
      </c>
      <c r="F122" s="64">
        <f>IF(B122="","",_xlfn.XLOOKUP(B122, Sites!G:G, Sites!H:H, "N/A"))</f>
        <v>0</v>
      </c>
      <c r="G122" s="64" t="str">
        <f>IF(B122="","",_xlfn.XLOOKUP(B122, Sites!G:G, Sites!I:I, "N/A"))</f>
        <v/>
      </c>
      <c r="H122" s="31">
        <v>14</v>
      </c>
      <c r="I122" s="183">
        <f t="shared" si="21"/>
        <v>98</v>
      </c>
      <c r="J122" s="68">
        <v>46301</v>
      </c>
      <c r="K122" s="135">
        <f t="shared" ca="1" si="24"/>
        <v>9</v>
      </c>
      <c r="L122" s="35"/>
      <c r="M122" s="36">
        <v>0.5</v>
      </c>
      <c r="N122" s="36"/>
      <c r="O122" s="36">
        <v>0.5</v>
      </c>
      <c r="P122" s="36"/>
      <c r="Q122" s="37"/>
      <c r="R122" s="108">
        <f t="shared" si="25"/>
        <v>0</v>
      </c>
      <c r="S122" s="109">
        <f t="shared" si="26"/>
        <v>49</v>
      </c>
      <c r="T122" s="109">
        <f t="shared" si="27"/>
        <v>0</v>
      </c>
      <c r="U122" s="109">
        <f t="shared" si="28"/>
        <v>49</v>
      </c>
      <c r="V122" s="109">
        <f t="shared" si="29"/>
        <v>0</v>
      </c>
      <c r="W122" s="110">
        <f t="shared" si="30"/>
        <v>0</v>
      </c>
      <c r="X122" s="111">
        <f t="shared" si="31"/>
        <v>98</v>
      </c>
      <c r="Y122" s="188" t="str">
        <f t="shared" si="32"/>
        <v>OK</v>
      </c>
      <c r="Z122" s="188" t="str">
        <f t="shared" si="33"/>
        <v>OK</v>
      </c>
      <c r="AA122" s="188" t="str">
        <f t="shared" si="34"/>
        <v>OK</v>
      </c>
      <c r="AB122" s="188"/>
      <c r="AC122" s="70"/>
      <c r="AD122" s="80">
        <f t="shared" si="35"/>
        <v>0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6.899999999999999" customHeight="1">
      <c r="A123" s="181">
        <f t="shared" si="23"/>
        <v>1</v>
      </c>
      <c r="B123" s="9" t="s">
        <v>110</v>
      </c>
      <c r="C123" s="64" t="str">
        <f>IF(B123="","",_xlfn.XLOOKUP(B123, Sites!G:G, Sites!F:F, "N/A"))</f>
        <v>PNR-00122</v>
      </c>
      <c r="D123" s="64" t="str">
        <f>IF(B123="","",_xlfn.XLOOKUP(B123, Sites!G:G, Sites!E:E, "N/A"))</f>
        <v>Armel SOKAMBA</v>
      </c>
      <c r="E123" s="64">
        <f>IF(B123="","",_xlfn.XLOOKUP(B123, Sites!G:G, Sites!D:D, "N/A"))</f>
        <v>3</v>
      </c>
      <c r="F123" s="64">
        <f>IF(B123="","",_xlfn.XLOOKUP(B123, Sites!G:G, Sites!H:H, "N/A"))</f>
        <v>0</v>
      </c>
      <c r="G123" s="64" t="str">
        <f>IF(B123="","",_xlfn.XLOOKUP(B123, Sites!G:G, Sites!I:I, "N/A"))</f>
        <v/>
      </c>
      <c r="H123" s="31">
        <v>20</v>
      </c>
      <c r="I123" s="183">
        <f t="shared" si="21"/>
        <v>140</v>
      </c>
      <c r="J123" s="68">
        <v>46301</v>
      </c>
      <c r="K123" s="135">
        <f t="shared" ca="1" si="24"/>
        <v>9</v>
      </c>
      <c r="L123" s="35"/>
      <c r="M123" s="36"/>
      <c r="N123" s="36"/>
      <c r="O123" s="36"/>
      <c r="P123" s="36">
        <v>0.5</v>
      </c>
      <c r="Q123" s="37">
        <v>0.5</v>
      </c>
      <c r="R123" s="108">
        <f t="shared" si="25"/>
        <v>0</v>
      </c>
      <c r="S123" s="109">
        <f t="shared" si="26"/>
        <v>0</v>
      </c>
      <c r="T123" s="109">
        <f t="shared" si="27"/>
        <v>0</v>
      </c>
      <c r="U123" s="109">
        <f t="shared" si="28"/>
        <v>0</v>
      </c>
      <c r="V123" s="109">
        <f t="shared" si="29"/>
        <v>70</v>
      </c>
      <c r="W123" s="110">
        <f t="shared" si="30"/>
        <v>70</v>
      </c>
      <c r="X123" s="111">
        <f t="shared" si="31"/>
        <v>140</v>
      </c>
      <c r="Y123" s="188" t="str">
        <f t="shared" si="32"/>
        <v>OK</v>
      </c>
      <c r="Z123" s="188" t="str">
        <f t="shared" si="33"/>
        <v>OK</v>
      </c>
      <c r="AA123" s="188" t="str">
        <f t="shared" si="34"/>
        <v>OK</v>
      </c>
      <c r="AB123" s="188"/>
      <c r="AC123" s="70"/>
      <c r="AD123" s="80">
        <f t="shared" si="35"/>
        <v>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6.899999999999999" customHeight="1">
      <c r="A124" s="181">
        <f t="shared" si="23"/>
        <v>1</v>
      </c>
      <c r="B124" s="9" t="s">
        <v>110</v>
      </c>
      <c r="C124" s="64" t="str">
        <f>IF(B124="","",_xlfn.XLOOKUP(B124, Sites!G:G, Sites!F:F, "N/A"))</f>
        <v>PNR-00122</v>
      </c>
      <c r="D124" s="64" t="str">
        <f>IF(B124="","",_xlfn.XLOOKUP(B124, Sites!G:G, Sites!E:E, "N/A"))</f>
        <v>Armel SOKAMBA</v>
      </c>
      <c r="E124" s="64">
        <f>IF(B124="","",_xlfn.XLOOKUP(B124, Sites!G:G, Sites!D:D, "N/A"))</f>
        <v>3</v>
      </c>
      <c r="F124" s="64">
        <f>IF(B124="","",_xlfn.XLOOKUP(B124, Sites!G:G, Sites!H:H, "N/A"))</f>
        <v>0</v>
      </c>
      <c r="G124" s="64" t="str">
        <f>IF(B124="","",_xlfn.XLOOKUP(B124, Sites!G:G, Sites!I:I, "N/A"))</f>
        <v/>
      </c>
      <c r="H124" s="31">
        <v>18</v>
      </c>
      <c r="I124" s="183">
        <f t="shared" si="21"/>
        <v>126</v>
      </c>
      <c r="J124" s="68">
        <v>46295</v>
      </c>
      <c r="K124" s="135">
        <f t="shared" ca="1" si="24"/>
        <v>15</v>
      </c>
      <c r="L124" s="35"/>
      <c r="M124" s="36"/>
      <c r="N124" s="36"/>
      <c r="O124" s="36">
        <v>1</v>
      </c>
      <c r="P124" s="36"/>
      <c r="Q124" s="37"/>
      <c r="R124" s="108">
        <f t="shared" si="25"/>
        <v>0</v>
      </c>
      <c r="S124" s="109">
        <f t="shared" si="26"/>
        <v>0</v>
      </c>
      <c r="T124" s="109">
        <f t="shared" si="27"/>
        <v>0</v>
      </c>
      <c r="U124" s="109">
        <f t="shared" si="28"/>
        <v>126</v>
      </c>
      <c r="V124" s="109">
        <f t="shared" si="29"/>
        <v>0</v>
      </c>
      <c r="W124" s="110">
        <f t="shared" si="30"/>
        <v>0</v>
      </c>
      <c r="X124" s="111">
        <f t="shared" si="31"/>
        <v>126</v>
      </c>
      <c r="Y124" s="188" t="str">
        <f t="shared" si="32"/>
        <v>OK</v>
      </c>
      <c r="Z124" s="188" t="str">
        <f t="shared" si="33"/>
        <v>OK</v>
      </c>
      <c r="AA124" s="188" t="str">
        <f t="shared" si="34"/>
        <v>OK</v>
      </c>
      <c r="AB124" s="188"/>
      <c r="AC124" s="70"/>
      <c r="AD124" s="80">
        <f t="shared" si="35"/>
        <v>0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6.899999999999999" customHeight="1">
      <c r="A125" s="181">
        <f t="shared" si="23"/>
        <v>1</v>
      </c>
      <c r="B125" s="8" t="s">
        <v>215</v>
      </c>
      <c r="C125" s="64" t="str">
        <f>IF(B125="","",_xlfn.XLOOKUP(B125, Sites!G:G, Sites!F:F, "N/A"))</f>
        <v>PNR-00124</v>
      </c>
      <c r="D125" s="64">
        <f>IF(B125="","",_xlfn.XLOOKUP(B125, Sites!G:G, Sites!E:E, "N/A"))</f>
        <v>0</v>
      </c>
      <c r="E125" s="64">
        <f>IF(B125="","",_xlfn.XLOOKUP(B125, Sites!G:G, Sites!D:D, "N/A"))</f>
        <v>0</v>
      </c>
      <c r="F125" s="64">
        <f>IF(B125="","",_xlfn.XLOOKUP(B125, Sites!G:G, Sites!H:H, "N/A"))</f>
        <v>0</v>
      </c>
      <c r="G125" s="64" t="str">
        <f>IF(B125="","",_xlfn.XLOOKUP(B125, Sites!G:G, Sites!I:I, "N/A"))</f>
        <v/>
      </c>
      <c r="H125" s="31">
        <v>3</v>
      </c>
      <c r="I125" s="183">
        <f t="shared" si="21"/>
        <v>21</v>
      </c>
      <c r="J125" s="68">
        <v>46300</v>
      </c>
      <c r="K125" s="135">
        <f t="shared" ca="1" si="24"/>
        <v>10</v>
      </c>
      <c r="L125" s="35"/>
      <c r="M125" s="36">
        <v>1</v>
      </c>
      <c r="N125" s="36"/>
      <c r="O125" s="36"/>
      <c r="P125" s="36"/>
      <c r="Q125" s="37"/>
      <c r="R125" s="108">
        <f t="shared" si="25"/>
        <v>0</v>
      </c>
      <c r="S125" s="109">
        <f t="shared" si="26"/>
        <v>21</v>
      </c>
      <c r="T125" s="109">
        <f t="shared" si="27"/>
        <v>0</v>
      </c>
      <c r="U125" s="109">
        <f t="shared" si="28"/>
        <v>0</v>
      </c>
      <c r="V125" s="109">
        <f t="shared" si="29"/>
        <v>0</v>
      </c>
      <c r="W125" s="110">
        <f t="shared" si="30"/>
        <v>0</v>
      </c>
      <c r="X125" s="111">
        <f t="shared" si="31"/>
        <v>21</v>
      </c>
      <c r="Y125" s="188" t="str">
        <f t="shared" si="32"/>
        <v>OK</v>
      </c>
      <c r="Z125" s="188" t="str">
        <f t="shared" si="33"/>
        <v>OK</v>
      </c>
      <c r="AA125" s="188" t="str">
        <f t="shared" si="34"/>
        <v>OK</v>
      </c>
      <c r="AB125" s="188"/>
      <c r="AC125" s="70"/>
      <c r="AD125" s="80">
        <f t="shared" si="35"/>
        <v>0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6.899999999999999" customHeight="1">
      <c r="A126" s="181">
        <f t="shared" si="23"/>
        <v>1</v>
      </c>
      <c r="B126" s="8" t="s">
        <v>154</v>
      </c>
      <c r="C126" s="64" t="str">
        <f>IF(B126="","",_xlfn.XLOOKUP(B126, Sites!G:G, Sites!F:F, "N/A"))</f>
        <v>PNR-00125</v>
      </c>
      <c r="D126" s="64" t="str">
        <f>IF(B126="","",_xlfn.XLOOKUP(B126, Sites!G:G, Sites!E:E, "N/A"))</f>
        <v>Alexis MABOUNDA</v>
      </c>
      <c r="E126" s="64">
        <f>IF(B126="","",_xlfn.XLOOKUP(B126, Sites!G:G, Sites!D:D, "N/A"))</f>
        <v>1</v>
      </c>
      <c r="F126" s="64">
        <f>IF(B126="","",_xlfn.XLOOKUP(B126, Sites!G:G, Sites!H:H, "N/A"))</f>
        <v>0</v>
      </c>
      <c r="G126" s="64" t="str">
        <f>IF(B126="","",_xlfn.XLOOKUP(B126, Sites!G:G, Sites!I:I, "N/A"))</f>
        <v/>
      </c>
      <c r="H126" s="31">
        <v>3</v>
      </c>
      <c r="I126" s="183">
        <f t="shared" si="21"/>
        <v>21</v>
      </c>
      <c r="J126" s="68">
        <v>46294</v>
      </c>
      <c r="K126" s="135">
        <f t="shared" ca="1" si="24"/>
        <v>16</v>
      </c>
      <c r="L126" s="35"/>
      <c r="M126" s="36"/>
      <c r="N126" s="36">
        <v>1</v>
      </c>
      <c r="O126" s="36"/>
      <c r="P126" s="36"/>
      <c r="Q126" s="37"/>
      <c r="R126" s="108">
        <f t="shared" si="25"/>
        <v>0</v>
      </c>
      <c r="S126" s="109">
        <f t="shared" si="26"/>
        <v>0</v>
      </c>
      <c r="T126" s="109">
        <f t="shared" si="27"/>
        <v>21</v>
      </c>
      <c r="U126" s="109">
        <f t="shared" si="28"/>
        <v>0</v>
      </c>
      <c r="V126" s="109">
        <f t="shared" si="29"/>
        <v>0</v>
      </c>
      <c r="W126" s="110">
        <f t="shared" si="30"/>
        <v>0</v>
      </c>
      <c r="X126" s="111">
        <f t="shared" si="31"/>
        <v>21</v>
      </c>
      <c r="Y126" s="188" t="str">
        <f t="shared" si="32"/>
        <v>OK</v>
      </c>
      <c r="Z126" s="188" t="str">
        <f t="shared" si="33"/>
        <v>OK</v>
      </c>
      <c r="AA126" s="188" t="str">
        <f t="shared" si="34"/>
        <v>OK</v>
      </c>
      <c r="AB126" s="188"/>
      <c r="AC126" s="70"/>
      <c r="AD126" s="80">
        <f t="shared" si="35"/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6.899999999999999" customHeight="1">
      <c r="A127" s="181">
        <f t="shared" si="23"/>
        <v>1</v>
      </c>
      <c r="B127" s="8" t="s">
        <v>155</v>
      </c>
      <c r="C127" s="64" t="str">
        <f>IF(B127="","",_xlfn.XLOOKUP(B127, Sites!G:G, Sites!F:F, "N/A"))</f>
        <v>PNR-00126</v>
      </c>
      <c r="D127" s="64" t="str">
        <f>IF(B127="","",_xlfn.XLOOKUP(B127, Sites!G:G, Sites!E:E, "N/A"))</f>
        <v>Félix OVOURA</v>
      </c>
      <c r="E127" s="64">
        <f>IF(B127="","",_xlfn.XLOOKUP(B127, Sites!G:G, Sites!D:D, "N/A"))</f>
        <v>2</v>
      </c>
      <c r="F127" s="64">
        <f>IF(B127="","",_xlfn.XLOOKUP(B127, Sites!G:G, Sites!H:H, "N/A"))</f>
        <v>0</v>
      </c>
      <c r="G127" s="64" t="str">
        <f>IF(B127="","",_xlfn.XLOOKUP(B127, Sites!G:G, Sites!I:I, "N/A"))</f>
        <v/>
      </c>
      <c r="H127" s="31">
        <v>5</v>
      </c>
      <c r="I127" s="183">
        <f t="shared" si="21"/>
        <v>35</v>
      </c>
      <c r="J127" s="68">
        <v>46296</v>
      </c>
      <c r="K127" s="135">
        <f t="shared" ca="1" si="24"/>
        <v>14</v>
      </c>
      <c r="L127" s="35">
        <v>1</v>
      </c>
      <c r="M127" s="36"/>
      <c r="N127" s="36"/>
      <c r="O127" s="36"/>
      <c r="P127" s="36"/>
      <c r="Q127" s="37"/>
      <c r="R127" s="108">
        <f t="shared" si="25"/>
        <v>35</v>
      </c>
      <c r="S127" s="109">
        <f t="shared" si="26"/>
        <v>0</v>
      </c>
      <c r="T127" s="109">
        <f t="shared" si="27"/>
        <v>0</v>
      </c>
      <c r="U127" s="109">
        <f t="shared" si="28"/>
        <v>0</v>
      </c>
      <c r="V127" s="109">
        <f t="shared" si="29"/>
        <v>0</v>
      </c>
      <c r="W127" s="110">
        <f t="shared" si="30"/>
        <v>0</v>
      </c>
      <c r="X127" s="111">
        <f t="shared" si="31"/>
        <v>35</v>
      </c>
      <c r="Y127" s="188" t="str">
        <f t="shared" si="32"/>
        <v>OK</v>
      </c>
      <c r="Z127" s="188" t="str">
        <f t="shared" si="33"/>
        <v>OK</v>
      </c>
      <c r="AA127" s="188" t="str">
        <f t="shared" si="34"/>
        <v>OK</v>
      </c>
      <c r="AB127" s="188"/>
      <c r="AC127" s="70"/>
      <c r="AD127" s="80">
        <f t="shared" si="35"/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6.899999999999999" customHeight="1">
      <c r="A128" s="181">
        <f t="shared" si="23"/>
        <v>1</v>
      </c>
      <c r="B128" s="9" t="s">
        <v>153</v>
      </c>
      <c r="C128" s="64" t="str">
        <f>IF(B128="","",_xlfn.XLOOKUP(B128, Sites!G:G, Sites!F:F, "N/A"))</f>
        <v>PNR-00127</v>
      </c>
      <c r="D128" s="64" t="str">
        <f>IF(B128="","",_xlfn.XLOOKUP(B128, Sites!G:G, Sites!E:E, "N/A"))</f>
        <v>Armel SOKAMBA</v>
      </c>
      <c r="E128" s="64">
        <f>IF(B128="","",_xlfn.XLOOKUP(B128, Sites!G:G, Sites!D:D, "N/A"))</f>
        <v>3</v>
      </c>
      <c r="F128" s="64">
        <f>IF(B128="","",_xlfn.XLOOKUP(B128, Sites!G:G, Sites!H:H, "N/A"))</f>
        <v>0</v>
      </c>
      <c r="G128" s="64" t="str">
        <f>IF(B128="","",_xlfn.XLOOKUP(B128, Sites!G:G, Sites!I:I, "N/A"))</f>
        <v/>
      </c>
      <c r="H128" s="31">
        <v>6</v>
      </c>
      <c r="I128" s="183">
        <f t="shared" si="21"/>
        <v>42</v>
      </c>
      <c r="J128" s="68">
        <v>46300</v>
      </c>
      <c r="K128" s="135">
        <f t="shared" ca="1" si="24"/>
        <v>10</v>
      </c>
      <c r="L128" s="35">
        <v>1</v>
      </c>
      <c r="M128" s="36"/>
      <c r="N128" s="36"/>
      <c r="O128" s="36"/>
      <c r="P128" s="36"/>
      <c r="Q128" s="37"/>
      <c r="R128" s="108">
        <f t="shared" si="25"/>
        <v>42</v>
      </c>
      <c r="S128" s="109">
        <f t="shared" si="26"/>
        <v>0</v>
      </c>
      <c r="T128" s="109">
        <f t="shared" si="27"/>
        <v>0</v>
      </c>
      <c r="U128" s="109">
        <f t="shared" si="28"/>
        <v>0</v>
      </c>
      <c r="V128" s="109">
        <f t="shared" si="29"/>
        <v>0</v>
      </c>
      <c r="W128" s="110">
        <f t="shared" si="30"/>
        <v>0</v>
      </c>
      <c r="X128" s="111">
        <f t="shared" si="31"/>
        <v>42</v>
      </c>
      <c r="Y128" s="188" t="str">
        <f t="shared" si="32"/>
        <v>OK</v>
      </c>
      <c r="Z128" s="188" t="str">
        <f t="shared" si="33"/>
        <v>OK</v>
      </c>
      <c r="AA128" s="188" t="str">
        <f t="shared" si="34"/>
        <v>OK</v>
      </c>
      <c r="AB128" s="188"/>
      <c r="AC128" s="70"/>
      <c r="AD128" s="80">
        <f t="shared" si="35"/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6.899999999999999" customHeight="1">
      <c r="A129" s="181">
        <f t="shared" si="23"/>
        <v>1</v>
      </c>
      <c r="B129" s="7" t="s">
        <v>64</v>
      </c>
      <c r="C129" s="64" t="str">
        <f>IF(B129="","",_xlfn.XLOOKUP(B129, Sites!G:G, Sites!F:F, "N/A"))</f>
        <v>PNR-00128</v>
      </c>
      <c r="D129" s="64" t="str">
        <f>IF(B129="","",_xlfn.XLOOKUP(B129, Sites!G:G, Sites!E:E, "N/A"))</f>
        <v>Alexis MABOUNDA</v>
      </c>
      <c r="E129" s="64">
        <f>IF(B129="","",_xlfn.XLOOKUP(B129, Sites!G:G, Sites!D:D, "N/A"))</f>
        <v>1</v>
      </c>
      <c r="F129" s="64">
        <f>IF(B129="","",_xlfn.XLOOKUP(B129, Sites!G:G, Sites!H:H, "N/A"))</f>
        <v>0</v>
      </c>
      <c r="G129" s="64" t="str">
        <f>IF(B129="","",_xlfn.XLOOKUP(B129, Sites!G:G, Sites!I:I, "N/A"))</f>
        <v/>
      </c>
      <c r="H129" s="31">
        <v>1</v>
      </c>
      <c r="I129" s="183">
        <f t="shared" si="21"/>
        <v>7</v>
      </c>
      <c r="J129" s="68">
        <v>46300</v>
      </c>
      <c r="K129" s="135">
        <f t="shared" ca="1" si="24"/>
        <v>10</v>
      </c>
      <c r="L129" s="35">
        <v>1</v>
      </c>
      <c r="M129" s="36"/>
      <c r="N129" s="36"/>
      <c r="O129" s="36"/>
      <c r="P129" s="36"/>
      <c r="Q129" s="37"/>
      <c r="R129" s="108">
        <f t="shared" si="25"/>
        <v>7</v>
      </c>
      <c r="S129" s="109">
        <f t="shared" si="26"/>
        <v>0</v>
      </c>
      <c r="T129" s="109">
        <f t="shared" si="27"/>
        <v>0</v>
      </c>
      <c r="U129" s="109">
        <f t="shared" si="28"/>
        <v>0</v>
      </c>
      <c r="V129" s="109">
        <f t="shared" si="29"/>
        <v>0</v>
      </c>
      <c r="W129" s="110">
        <f t="shared" si="30"/>
        <v>0</v>
      </c>
      <c r="X129" s="111">
        <f t="shared" si="31"/>
        <v>7</v>
      </c>
      <c r="Y129" s="188" t="str">
        <f t="shared" si="32"/>
        <v>OK</v>
      </c>
      <c r="Z129" s="188" t="str">
        <f t="shared" si="33"/>
        <v>OK</v>
      </c>
      <c r="AA129" s="188" t="str">
        <f t="shared" si="34"/>
        <v>OK</v>
      </c>
      <c r="AB129" s="188"/>
      <c r="AC129" s="70"/>
      <c r="AD129" s="80">
        <f t="shared" si="35"/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6.899999999999999" customHeight="1">
      <c r="A130" s="181">
        <f t="shared" si="23"/>
        <v>1</v>
      </c>
      <c r="B130" s="7" t="s">
        <v>65</v>
      </c>
      <c r="C130" s="64" t="str">
        <f>IF(B130="","",_xlfn.XLOOKUP(B130, Sites!G:G, Sites!F:F, "N/A"))</f>
        <v>PNR-00129</v>
      </c>
      <c r="D130" s="64" t="str">
        <f>IF(B130="","",_xlfn.XLOOKUP(B130, Sites!G:G, Sites!E:E, "N/A"))</f>
        <v>Alexis MABOUNDA</v>
      </c>
      <c r="E130" s="64">
        <f>IF(B130="","",_xlfn.XLOOKUP(B130, Sites!G:G, Sites!D:D, "N/A"))</f>
        <v>1</v>
      </c>
      <c r="F130" s="64">
        <f>IF(B130="","",_xlfn.XLOOKUP(B130, Sites!G:G, Sites!H:H, "N/A"))</f>
        <v>0</v>
      </c>
      <c r="G130" s="64" t="str">
        <f>IF(B130="","",_xlfn.XLOOKUP(B130, Sites!G:G, Sites!I:I, "N/A"))</f>
        <v/>
      </c>
      <c r="H130" s="31">
        <v>2</v>
      </c>
      <c r="I130" s="183">
        <f t="shared" ref="I130:I149" si="36">H130*7</f>
        <v>14</v>
      </c>
      <c r="J130" s="68">
        <v>46302</v>
      </c>
      <c r="K130" s="135">
        <f t="shared" ca="1" si="24"/>
        <v>8</v>
      </c>
      <c r="L130" s="35"/>
      <c r="M130" s="36"/>
      <c r="N130" s="36"/>
      <c r="O130" s="36"/>
      <c r="P130" s="36"/>
      <c r="Q130" s="37">
        <v>1</v>
      </c>
      <c r="R130" s="108">
        <f t="shared" si="25"/>
        <v>0</v>
      </c>
      <c r="S130" s="109">
        <f t="shared" si="26"/>
        <v>0</v>
      </c>
      <c r="T130" s="109">
        <f t="shared" si="27"/>
        <v>0</v>
      </c>
      <c r="U130" s="109">
        <f t="shared" si="28"/>
        <v>0</v>
      </c>
      <c r="V130" s="109">
        <f t="shared" si="29"/>
        <v>0</v>
      </c>
      <c r="W130" s="110">
        <f t="shared" si="30"/>
        <v>14</v>
      </c>
      <c r="X130" s="111">
        <f t="shared" si="31"/>
        <v>14</v>
      </c>
      <c r="Y130" s="188" t="str">
        <f t="shared" si="32"/>
        <v>OK</v>
      </c>
      <c r="Z130" s="188" t="str">
        <f t="shared" si="33"/>
        <v>OK</v>
      </c>
      <c r="AA130" s="188" t="str">
        <f t="shared" si="34"/>
        <v>OK</v>
      </c>
      <c r="AB130" s="188"/>
      <c r="AC130" s="70"/>
      <c r="AD130" s="80">
        <f t="shared" ref="AD130:AD170" si="37">+X130-I130</f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6.899999999999999" customHeight="1">
      <c r="A131" s="181">
        <f t="shared" ref="A131:A149" si="38">+IF(H131&gt;0,1,0)</f>
        <v>1</v>
      </c>
      <c r="B131" s="7" t="s">
        <v>67</v>
      </c>
      <c r="C131" s="64" t="str">
        <f>IF(B131="","",_xlfn.XLOOKUP(B131, Sites!G:G, Sites!F:F, "N/A"))</f>
        <v>PNR-00130</v>
      </c>
      <c r="D131" s="64" t="str">
        <f>IF(B131="","",_xlfn.XLOOKUP(B131, Sites!G:G, Sites!E:E, "N/A"))</f>
        <v>Félix OVOURA</v>
      </c>
      <c r="E131" s="64">
        <f>IF(B131="","",_xlfn.XLOOKUP(B131, Sites!G:G, Sites!D:D, "N/A"))</f>
        <v>2</v>
      </c>
      <c r="F131" s="64">
        <f>IF(B131="","",_xlfn.XLOOKUP(B131, Sites!G:G, Sites!H:H, "N/A"))</f>
        <v>0</v>
      </c>
      <c r="G131" s="64" t="str">
        <f>IF(B131="","",_xlfn.XLOOKUP(B131, Sites!G:G, Sites!I:I, "N/A"))</f>
        <v/>
      </c>
      <c r="H131" s="31">
        <v>18</v>
      </c>
      <c r="I131" s="183">
        <f t="shared" si="36"/>
        <v>126</v>
      </c>
      <c r="J131" s="68">
        <v>46297</v>
      </c>
      <c r="K131" s="135">
        <f t="shared" ref="K131:K149" ca="1" si="39">IF(C131="","",IF(J131="","N/A",+IF(A131=1,(+TODAY())-J131,"N/A")))</f>
        <v>13</v>
      </c>
      <c r="L131" s="35"/>
      <c r="M131" s="36"/>
      <c r="N131" s="36"/>
      <c r="O131" s="36"/>
      <c r="P131" s="36"/>
      <c r="Q131" s="37">
        <v>1</v>
      </c>
      <c r="R131" s="108">
        <f t="shared" ref="R131:R149" si="40">+$I131*L131</f>
        <v>0</v>
      </c>
      <c r="S131" s="109">
        <f t="shared" ref="S131:S149" si="41">+$I131*M131</f>
        <v>0</v>
      </c>
      <c r="T131" s="109">
        <f t="shared" ref="T131:T149" si="42">+$I131*N131</f>
        <v>0</v>
      </c>
      <c r="U131" s="109">
        <f t="shared" ref="U131:U149" si="43">+$I131*O131</f>
        <v>0</v>
      </c>
      <c r="V131" s="109">
        <f t="shared" ref="V131:V149" si="44">+$I131*P131</f>
        <v>0</v>
      </c>
      <c r="W131" s="110">
        <f t="shared" ref="W131:W149" si="45">+$I131*Q131</f>
        <v>126</v>
      </c>
      <c r="X131" s="111">
        <f t="shared" ref="X131:X149" si="46">SUM(R131:W131)</f>
        <v>126</v>
      </c>
      <c r="Y131" s="188" t="str">
        <f t="shared" ref="Y131:Y149" si="47">IF(C131="","",IF(L131+M131+N131+O131+P131+Q131=1,"OK","ERREUR"))</f>
        <v>OK</v>
      </c>
      <c r="Z131" s="188" t="str">
        <f t="shared" ref="Z131:Z149" si="48">IF(C131="","",IF(H131="","ERREUR","OK"))</f>
        <v>OK</v>
      </c>
      <c r="AA131" s="188" t="str">
        <f t="shared" si="34"/>
        <v>OK</v>
      </c>
      <c r="AB131" s="188"/>
      <c r="AC131" s="70"/>
      <c r="AD131" s="80">
        <f t="shared" si="37"/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6.899999999999999" customHeight="1">
      <c r="A132" s="181">
        <f t="shared" si="38"/>
        <v>1</v>
      </c>
      <c r="B132" s="7" t="s">
        <v>68</v>
      </c>
      <c r="C132" s="64" t="str">
        <f>IF(B132="","",_xlfn.XLOOKUP(B132, Sites!G:G, Sites!F:F, "N/A"))</f>
        <v>PNR-00131</v>
      </c>
      <c r="D132" s="64" t="str">
        <f>IF(B132="","",_xlfn.XLOOKUP(B132, Sites!G:G, Sites!E:E, "N/A"))</f>
        <v>Félix OVOURA</v>
      </c>
      <c r="E132" s="64">
        <f>IF(B132="","",_xlfn.XLOOKUP(B132, Sites!G:G, Sites!D:D, "N/A"))</f>
        <v>2</v>
      </c>
      <c r="F132" s="64">
        <f>IF(B132="","",_xlfn.XLOOKUP(B132, Sites!G:G, Sites!H:H, "N/A"))</f>
        <v>0</v>
      </c>
      <c r="G132" s="64" t="str">
        <f>IF(B132="","",_xlfn.XLOOKUP(B132, Sites!G:G, Sites!I:I, "N/A"))</f>
        <v/>
      </c>
      <c r="H132" s="31">
        <v>12</v>
      </c>
      <c r="I132" s="183">
        <f t="shared" si="36"/>
        <v>84</v>
      </c>
      <c r="J132" s="68">
        <v>46294</v>
      </c>
      <c r="K132" s="135">
        <f t="shared" ca="1" si="39"/>
        <v>16</v>
      </c>
      <c r="L132" s="35"/>
      <c r="M132" s="36"/>
      <c r="N132" s="36"/>
      <c r="O132" s="36"/>
      <c r="P132" s="36"/>
      <c r="Q132" s="37">
        <v>1</v>
      </c>
      <c r="R132" s="108">
        <f t="shared" si="40"/>
        <v>0</v>
      </c>
      <c r="S132" s="109">
        <f t="shared" si="41"/>
        <v>0</v>
      </c>
      <c r="T132" s="109">
        <f t="shared" si="42"/>
        <v>0</v>
      </c>
      <c r="U132" s="109">
        <f t="shared" si="43"/>
        <v>0</v>
      </c>
      <c r="V132" s="109">
        <f t="shared" si="44"/>
        <v>0</v>
      </c>
      <c r="W132" s="110">
        <f t="shared" si="45"/>
        <v>84</v>
      </c>
      <c r="X132" s="111">
        <f t="shared" si="46"/>
        <v>84</v>
      </c>
      <c r="Y132" s="188" t="str">
        <f t="shared" si="47"/>
        <v>OK</v>
      </c>
      <c r="Z132" s="188" t="str">
        <f t="shared" si="48"/>
        <v>OK</v>
      </c>
      <c r="AA132" s="188" t="str">
        <f t="shared" ref="AA132:AA149" si="49">IF(D132="","",IF(J132="","ERREUR","OK"))</f>
        <v>OK</v>
      </c>
      <c r="AB132" s="188"/>
      <c r="AC132" s="70"/>
      <c r="AD132" s="80">
        <f t="shared" si="37"/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6.899999999999999" customHeight="1">
      <c r="A133" s="181">
        <f t="shared" si="38"/>
        <v>1</v>
      </c>
      <c r="B133" s="7" t="s">
        <v>66</v>
      </c>
      <c r="C133" s="64" t="str">
        <f>IF(B133="","",_xlfn.XLOOKUP(B133, Sites!G:G, Sites!F:F, "N/A"))</f>
        <v>PNR-00132</v>
      </c>
      <c r="D133" s="64" t="str">
        <f>IF(B133="","",_xlfn.XLOOKUP(B133, Sites!G:G, Sites!E:E, "N/A"))</f>
        <v>Armel SOKAMBA</v>
      </c>
      <c r="E133" s="64">
        <f>IF(B133="","",_xlfn.XLOOKUP(B133, Sites!G:G, Sites!D:D, "N/A"))</f>
        <v>3</v>
      </c>
      <c r="F133" s="64">
        <f>IF(B133="","",_xlfn.XLOOKUP(B133, Sites!G:G, Sites!H:H, "N/A"))</f>
        <v>0</v>
      </c>
      <c r="G133" s="64" t="str">
        <f>IF(B133="","",_xlfn.XLOOKUP(B133, Sites!G:G, Sites!I:I, "N/A"))</f>
        <v/>
      </c>
      <c r="H133" s="31">
        <v>2</v>
      </c>
      <c r="I133" s="183">
        <f t="shared" si="36"/>
        <v>14</v>
      </c>
      <c r="J133" s="68">
        <v>46301</v>
      </c>
      <c r="K133" s="135">
        <f t="shared" ca="1" si="39"/>
        <v>9</v>
      </c>
      <c r="L133" s="35"/>
      <c r="M133" s="36"/>
      <c r="N133" s="36">
        <v>1</v>
      </c>
      <c r="O133" s="36"/>
      <c r="P133" s="36"/>
      <c r="Q133" s="37"/>
      <c r="R133" s="108">
        <f t="shared" si="40"/>
        <v>0</v>
      </c>
      <c r="S133" s="109">
        <f t="shared" si="41"/>
        <v>0</v>
      </c>
      <c r="T133" s="109">
        <f t="shared" si="42"/>
        <v>14</v>
      </c>
      <c r="U133" s="109">
        <f t="shared" si="43"/>
        <v>0</v>
      </c>
      <c r="V133" s="109">
        <f t="shared" si="44"/>
        <v>0</v>
      </c>
      <c r="W133" s="110">
        <f t="shared" si="45"/>
        <v>0</v>
      </c>
      <c r="X133" s="111">
        <f t="shared" si="46"/>
        <v>14</v>
      </c>
      <c r="Y133" s="188" t="str">
        <f t="shared" si="47"/>
        <v>OK</v>
      </c>
      <c r="Z133" s="188" t="str">
        <f t="shared" si="48"/>
        <v>OK</v>
      </c>
      <c r="AA133" s="188" t="str">
        <f t="shared" si="49"/>
        <v>OK</v>
      </c>
      <c r="AB133" s="188"/>
      <c r="AC133" s="70"/>
      <c r="AD133" s="80">
        <f t="shared" si="37"/>
        <v>0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6.899999999999999" customHeight="1">
      <c r="A134" s="181">
        <f t="shared" si="38"/>
        <v>1</v>
      </c>
      <c r="B134" s="7" t="s">
        <v>99</v>
      </c>
      <c r="C134" s="64" t="str">
        <f>IF(B134="","",_xlfn.XLOOKUP(B134, Sites!G:G, Sites!F:F, "N/A"))</f>
        <v>PNR-00133</v>
      </c>
      <c r="D134" s="64" t="str">
        <f>IF(B134="","",_xlfn.XLOOKUP(B134, Sites!G:G, Sites!E:E, "N/A"))</f>
        <v>Félix OVOURA</v>
      </c>
      <c r="E134" s="64">
        <f>IF(B134="","",_xlfn.XLOOKUP(B134, Sites!G:G, Sites!D:D, "N/A"))</f>
        <v>2</v>
      </c>
      <c r="F134" s="64">
        <f>IF(B134="","",_xlfn.XLOOKUP(B134, Sites!G:G, Sites!H:H, "N/A"))</f>
        <v>0</v>
      </c>
      <c r="G134" s="64" t="str">
        <f>IF(B134="","",_xlfn.XLOOKUP(B134, Sites!G:G, Sites!I:I, "N/A"))</f>
        <v/>
      </c>
      <c r="H134" s="31">
        <v>5</v>
      </c>
      <c r="I134" s="183">
        <f t="shared" si="36"/>
        <v>35</v>
      </c>
      <c r="J134" s="68">
        <v>46294</v>
      </c>
      <c r="K134" s="135">
        <f t="shared" ca="1" si="39"/>
        <v>16</v>
      </c>
      <c r="L134" s="35">
        <v>1</v>
      </c>
      <c r="M134" s="36"/>
      <c r="N134" s="36"/>
      <c r="O134" s="36"/>
      <c r="P134" s="36"/>
      <c r="Q134" s="37"/>
      <c r="R134" s="108">
        <f t="shared" si="40"/>
        <v>35</v>
      </c>
      <c r="S134" s="109">
        <f t="shared" si="41"/>
        <v>0</v>
      </c>
      <c r="T134" s="109">
        <f t="shared" si="42"/>
        <v>0</v>
      </c>
      <c r="U134" s="109">
        <f t="shared" si="43"/>
        <v>0</v>
      </c>
      <c r="V134" s="109">
        <f t="shared" si="44"/>
        <v>0</v>
      </c>
      <c r="W134" s="110">
        <f t="shared" si="45"/>
        <v>0</v>
      </c>
      <c r="X134" s="111">
        <f t="shared" si="46"/>
        <v>35</v>
      </c>
      <c r="Y134" s="188" t="str">
        <f t="shared" si="47"/>
        <v>OK</v>
      </c>
      <c r="Z134" s="188" t="str">
        <f t="shared" si="48"/>
        <v>OK</v>
      </c>
      <c r="AA134" s="188" t="str">
        <f t="shared" si="49"/>
        <v>OK</v>
      </c>
      <c r="AB134" s="188"/>
      <c r="AC134" s="70"/>
      <c r="AD134" s="80">
        <f t="shared" si="37"/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6.899999999999999" customHeight="1">
      <c r="A135" s="181">
        <f t="shared" si="38"/>
        <v>1</v>
      </c>
      <c r="B135" s="7" t="s">
        <v>198</v>
      </c>
      <c r="C135" s="64" t="str">
        <f>IF(B135="","",_xlfn.XLOOKUP(B135, Sites!G:G, Sites!F:F, "N/A"))</f>
        <v>PNR-00134</v>
      </c>
      <c r="D135" s="64">
        <f>IF(B135="","",_xlfn.XLOOKUP(B135, Sites!G:G, Sites!E:E, "N/A"))</f>
        <v>0</v>
      </c>
      <c r="E135" s="64">
        <f>IF(B135="","",_xlfn.XLOOKUP(B135, Sites!G:G, Sites!D:D, "N/A"))</f>
        <v>0</v>
      </c>
      <c r="F135" s="64">
        <f>IF(B135="","",_xlfn.XLOOKUP(B135, Sites!G:G, Sites!H:H, "N/A"))</f>
        <v>0</v>
      </c>
      <c r="G135" s="64" t="str">
        <f>IF(B135="","",_xlfn.XLOOKUP(B135, Sites!G:G, Sites!I:I, "N/A"))</f>
        <v/>
      </c>
      <c r="H135" s="31">
        <v>1</v>
      </c>
      <c r="I135" s="183">
        <f t="shared" si="36"/>
        <v>7</v>
      </c>
      <c r="J135" s="68">
        <v>46300</v>
      </c>
      <c r="K135" s="135">
        <f t="shared" ca="1" si="39"/>
        <v>10</v>
      </c>
      <c r="L135" s="35"/>
      <c r="M135" s="36"/>
      <c r="N135" s="36"/>
      <c r="O135" s="36"/>
      <c r="P135" s="36"/>
      <c r="Q135" s="37">
        <v>1</v>
      </c>
      <c r="R135" s="108">
        <f t="shared" si="40"/>
        <v>0</v>
      </c>
      <c r="S135" s="109">
        <f t="shared" si="41"/>
        <v>0</v>
      </c>
      <c r="T135" s="109">
        <f t="shared" si="42"/>
        <v>0</v>
      </c>
      <c r="U135" s="109">
        <f t="shared" si="43"/>
        <v>0</v>
      </c>
      <c r="V135" s="109">
        <f t="shared" si="44"/>
        <v>0</v>
      </c>
      <c r="W135" s="110">
        <f t="shared" si="45"/>
        <v>7</v>
      </c>
      <c r="X135" s="111">
        <f t="shared" si="46"/>
        <v>7</v>
      </c>
      <c r="Y135" s="188" t="str">
        <f t="shared" si="47"/>
        <v>OK</v>
      </c>
      <c r="Z135" s="188" t="str">
        <f t="shared" si="48"/>
        <v>OK</v>
      </c>
      <c r="AA135" s="188" t="str">
        <f t="shared" si="49"/>
        <v>OK</v>
      </c>
      <c r="AB135" s="188"/>
      <c r="AC135" s="70"/>
      <c r="AD135" s="80">
        <f t="shared" si="37"/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6.899999999999999" customHeight="1">
      <c r="A136" s="181">
        <f t="shared" si="38"/>
        <v>1</v>
      </c>
      <c r="B136" s="7" t="s">
        <v>164</v>
      </c>
      <c r="C136" s="64" t="str">
        <f>IF(B136="","",_xlfn.XLOOKUP(B136, Sites!G:G, Sites!F:F, "N/A"))</f>
        <v>PNR-00135</v>
      </c>
      <c r="D136" s="64" t="str">
        <f>IF(B136="","",_xlfn.XLOOKUP(B136, Sites!G:G, Sites!E:E, "N/A"))</f>
        <v>Alexis MABOUNDA</v>
      </c>
      <c r="E136" s="64">
        <f>IF(B136="","",_xlfn.XLOOKUP(B136, Sites!G:G, Sites!D:D, "N/A"))</f>
        <v>1</v>
      </c>
      <c r="F136" s="64">
        <f>IF(B136="","",_xlfn.XLOOKUP(B136, Sites!G:G, Sites!H:H, "N/A"))</f>
        <v>0</v>
      </c>
      <c r="G136" s="64" t="str">
        <f>IF(B136="","",_xlfn.XLOOKUP(B136, Sites!G:G, Sites!I:I, "N/A"))</f>
        <v/>
      </c>
      <c r="H136" s="31">
        <v>5</v>
      </c>
      <c r="I136" s="183">
        <f t="shared" si="36"/>
        <v>35</v>
      </c>
      <c r="J136" s="73">
        <v>46300</v>
      </c>
      <c r="K136" s="135">
        <f t="shared" ca="1" si="39"/>
        <v>10</v>
      </c>
      <c r="L136" s="35"/>
      <c r="M136" s="36">
        <v>0.5</v>
      </c>
      <c r="N136" s="36"/>
      <c r="O136" s="36"/>
      <c r="P136" s="36"/>
      <c r="Q136" s="37">
        <v>0.5</v>
      </c>
      <c r="R136" s="108">
        <f t="shared" si="40"/>
        <v>0</v>
      </c>
      <c r="S136" s="109">
        <f t="shared" si="41"/>
        <v>17.5</v>
      </c>
      <c r="T136" s="109">
        <f t="shared" si="42"/>
        <v>0</v>
      </c>
      <c r="U136" s="109">
        <f t="shared" si="43"/>
        <v>0</v>
      </c>
      <c r="V136" s="109">
        <f t="shared" si="44"/>
        <v>0</v>
      </c>
      <c r="W136" s="110">
        <f t="shared" si="45"/>
        <v>17.5</v>
      </c>
      <c r="X136" s="111">
        <f t="shared" si="46"/>
        <v>35</v>
      </c>
      <c r="Y136" s="188" t="str">
        <f t="shared" si="47"/>
        <v>OK</v>
      </c>
      <c r="Z136" s="188" t="str">
        <f t="shared" si="48"/>
        <v>OK</v>
      </c>
      <c r="AA136" s="188" t="str">
        <f t="shared" si="49"/>
        <v>OK</v>
      </c>
      <c r="AB136" s="188"/>
      <c r="AC136" s="70"/>
      <c r="AD136" s="80">
        <f t="shared" si="37"/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6.899999999999999" customHeight="1">
      <c r="A137" s="181">
        <f t="shared" si="38"/>
        <v>1</v>
      </c>
      <c r="B137" s="7" t="s">
        <v>139</v>
      </c>
      <c r="C137" s="64" t="str">
        <f>IF(B137="","",_xlfn.XLOOKUP(B137, Sites!G:G, Sites!F:F, "N/A"))</f>
        <v>PNR-00136</v>
      </c>
      <c r="D137" s="64" t="str">
        <f>IF(B137="","",_xlfn.XLOOKUP(B137, Sites!G:G, Sites!E:E, "N/A"))</f>
        <v>Armel SOKAMBA</v>
      </c>
      <c r="E137" s="64">
        <f>IF(B137="","",_xlfn.XLOOKUP(B137, Sites!G:G, Sites!D:D, "N/A"))</f>
        <v>3</v>
      </c>
      <c r="F137" s="64">
        <f>IF(B137="","",_xlfn.XLOOKUP(B137, Sites!G:G, Sites!H:H, "N/A"))</f>
        <v>0</v>
      </c>
      <c r="G137" s="64" t="str">
        <f>IF(B137="","",_xlfn.XLOOKUP(B137, Sites!G:G, Sites!I:I, "N/A"))</f>
        <v/>
      </c>
      <c r="H137" s="31">
        <v>4</v>
      </c>
      <c r="I137" s="183">
        <f t="shared" si="36"/>
        <v>28</v>
      </c>
      <c r="J137" s="68">
        <v>46301</v>
      </c>
      <c r="K137" s="135">
        <f t="shared" ca="1" si="39"/>
        <v>9</v>
      </c>
      <c r="L137" s="35"/>
      <c r="M137" s="36"/>
      <c r="N137" s="36">
        <v>1</v>
      </c>
      <c r="O137" s="36"/>
      <c r="P137" s="36"/>
      <c r="Q137" s="37"/>
      <c r="R137" s="108">
        <f t="shared" si="40"/>
        <v>0</v>
      </c>
      <c r="S137" s="109">
        <f t="shared" si="41"/>
        <v>0</v>
      </c>
      <c r="T137" s="109">
        <f t="shared" si="42"/>
        <v>28</v>
      </c>
      <c r="U137" s="109">
        <f t="shared" si="43"/>
        <v>0</v>
      </c>
      <c r="V137" s="109">
        <f t="shared" si="44"/>
        <v>0</v>
      </c>
      <c r="W137" s="110">
        <f t="shared" si="45"/>
        <v>0</v>
      </c>
      <c r="X137" s="111">
        <f t="shared" si="46"/>
        <v>28</v>
      </c>
      <c r="Y137" s="188" t="str">
        <f t="shared" si="47"/>
        <v>OK</v>
      </c>
      <c r="Z137" s="188" t="str">
        <f t="shared" si="48"/>
        <v>OK</v>
      </c>
      <c r="AA137" s="188" t="str">
        <f t="shared" si="49"/>
        <v>OK</v>
      </c>
      <c r="AB137" s="188"/>
      <c r="AC137" s="70"/>
      <c r="AD137" s="80">
        <f t="shared" si="37"/>
        <v>0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6.899999999999999" customHeight="1">
      <c r="A138" s="181">
        <f t="shared" si="38"/>
        <v>1</v>
      </c>
      <c r="B138" s="65" t="s">
        <v>30</v>
      </c>
      <c r="C138" s="64" t="str">
        <f>IF(B138="","",_xlfn.XLOOKUP(B138, Sites!G:G, Sites!F:F, "N/A"))</f>
        <v>PNR-00137</v>
      </c>
      <c r="D138" s="64" t="str">
        <f>IF(B138="","",_xlfn.XLOOKUP(B138, Sites!G:G, Sites!E:E, "N/A"))</f>
        <v>Armel SOKAMBA</v>
      </c>
      <c r="E138" s="64">
        <f>IF(B138="","",_xlfn.XLOOKUP(B138, Sites!G:G, Sites!D:D, "N/A"))</f>
        <v>3</v>
      </c>
      <c r="F138" s="64">
        <f>IF(B138="","",_xlfn.XLOOKUP(B138, Sites!G:G, Sites!H:H, "N/A"))</f>
        <v>0</v>
      </c>
      <c r="G138" s="64" t="str">
        <f>IF(B138="","",_xlfn.XLOOKUP(B138, Sites!G:G, Sites!I:I, "N/A"))</f>
        <v/>
      </c>
      <c r="H138" s="31">
        <v>1</v>
      </c>
      <c r="I138" s="183">
        <f t="shared" si="36"/>
        <v>7</v>
      </c>
      <c r="J138" s="68">
        <v>46300</v>
      </c>
      <c r="K138" s="135">
        <f t="shared" ca="1" si="39"/>
        <v>10</v>
      </c>
      <c r="L138" s="35"/>
      <c r="M138" s="36"/>
      <c r="N138" s="36"/>
      <c r="O138" s="36"/>
      <c r="P138" s="36"/>
      <c r="Q138" s="37">
        <v>1</v>
      </c>
      <c r="R138" s="108">
        <f t="shared" si="40"/>
        <v>0</v>
      </c>
      <c r="S138" s="109">
        <f t="shared" si="41"/>
        <v>0</v>
      </c>
      <c r="T138" s="109">
        <f t="shared" si="42"/>
        <v>0</v>
      </c>
      <c r="U138" s="109">
        <f t="shared" si="43"/>
        <v>0</v>
      </c>
      <c r="V138" s="109">
        <f t="shared" si="44"/>
        <v>0</v>
      </c>
      <c r="W138" s="110">
        <f t="shared" si="45"/>
        <v>7</v>
      </c>
      <c r="X138" s="111">
        <f t="shared" si="46"/>
        <v>7</v>
      </c>
      <c r="Y138" s="188" t="str">
        <f t="shared" si="47"/>
        <v>OK</v>
      </c>
      <c r="Z138" s="188" t="str">
        <f t="shared" si="48"/>
        <v>OK</v>
      </c>
      <c r="AA138" s="188" t="str">
        <f t="shared" si="49"/>
        <v>OK</v>
      </c>
      <c r="AB138" s="188"/>
      <c r="AC138" s="70"/>
      <c r="AD138" s="80">
        <f t="shared" si="37"/>
        <v>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6.899999999999999" customHeight="1">
      <c r="A139" s="181">
        <f t="shared" si="38"/>
        <v>1</v>
      </c>
      <c r="B139" s="65" t="s">
        <v>210</v>
      </c>
      <c r="C139" s="64" t="str">
        <f>IF(B139="","",_xlfn.XLOOKUP(B139, Sites!G:G, Sites!F:F, "N/A"))</f>
        <v>PNR-00138</v>
      </c>
      <c r="D139" s="64">
        <f>IF(B139="","",_xlfn.XLOOKUP(B139, Sites!G:G, Sites!E:E, "N/A"))</f>
        <v>0</v>
      </c>
      <c r="E139" s="64">
        <f>IF(B139="","",_xlfn.XLOOKUP(B139, Sites!G:G, Sites!D:D, "N/A"))</f>
        <v>0</v>
      </c>
      <c r="F139" s="64">
        <f>IF(B139="","",_xlfn.XLOOKUP(B139, Sites!G:G, Sites!H:H, "N/A"))</f>
        <v>0</v>
      </c>
      <c r="G139" s="64" t="str">
        <f>IF(B139="","",_xlfn.XLOOKUP(B139, Sites!G:G, Sites!I:I, "N/A"))</f>
        <v/>
      </c>
      <c r="H139" s="31">
        <v>4</v>
      </c>
      <c r="I139" s="183">
        <f t="shared" si="36"/>
        <v>28</v>
      </c>
      <c r="J139" s="68">
        <v>46295</v>
      </c>
      <c r="K139" s="135">
        <f t="shared" ca="1" si="39"/>
        <v>15</v>
      </c>
      <c r="L139" s="35">
        <v>1</v>
      </c>
      <c r="M139" s="36"/>
      <c r="N139" s="36"/>
      <c r="O139" s="36"/>
      <c r="P139" s="36"/>
      <c r="Q139" s="37"/>
      <c r="R139" s="108">
        <f t="shared" si="40"/>
        <v>28</v>
      </c>
      <c r="S139" s="109">
        <f t="shared" si="41"/>
        <v>0</v>
      </c>
      <c r="T139" s="109">
        <f t="shared" si="42"/>
        <v>0</v>
      </c>
      <c r="U139" s="109">
        <f t="shared" si="43"/>
        <v>0</v>
      </c>
      <c r="V139" s="109">
        <f t="shared" si="44"/>
        <v>0</v>
      </c>
      <c r="W139" s="110">
        <f t="shared" si="45"/>
        <v>0</v>
      </c>
      <c r="X139" s="111">
        <f t="shared" si="46"/>
        <v>28</v>
      </c>
      <c r="Y139" s="188" t="str">
        <f t="shared" si="47"/>
        <v>OK</v>
      </c>
      <c r="Z139" s="188" t="str">
        <f t="shared" si="48"/>
        <v>OK</v>
      </c>
      <c r="AA139" s="188" t="str">
        <f t="shared" si="49"/>
        <v>OK</v>
      </c>
      <c r="AB139" s="188"/>
      <c r="AC139" s="70"/>
      <c r="AD139" s="80">
        <f t="shared" si="37"/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6.899999999999999" customHeight="1">
      <c r="A140" s="181">
        <f t="shared" si="38"/>
        <v>1</v>
      </c>
      <c r="B140" s="65" t="s">
        <v>32</v>
      </c>
      <c r="C140" s="64" t="str">
        <f>IF(B140="","",_xlfn.XLOOKUP(B140, Sites!G:G, Sites!F:F, "N/A"))</f>
        <v>PNR-00139</v>
      </c>
      <c r="D140" s="64" t="str">
        <f>IF(B140="","",_xlfn.XLOOKUP(B140, Sites!G:G, Sites!E:E, "N/A"))</f>
        <v>Félix OVOURA</v>
      </c>
      <c r="E140" s="64">
        <f>IF(B140="","",_xlfn.XLOOKUP(B140, Sites!G:G, Sites!D:D, "N/A"))</f>
        <v>2</v>
      </c>
      <c r="F140" s="64">
        <f>IF(B140="","",_xlfn.XLOOKUP(B140, Sites!G:G, Sites!H:H, "N/A"))</f>
        <v>0</v>
      </c>
      <c r="G140" s="64" t="str">
        <f>IF(B140="","",_xlfn.XLOOKUP(B140, Sites!G:G, Sites!I:I, "N/A"))</f>
        <v/>
      </c>
      <c r="H140" s="31">
        <v>10</v>
      </c>
      <c r="I140" s="183">
        <f t="shared" si="36"/>
        <v>70</v>
      </c>
      <c r="J140" s="68">
        <v>46296</v>
      </c>
      <c r="K140" s="135">
        <f t="shared" ca="1" si="39"/>
        <v>14</v>
      </c>
      <c r="L140" s="35"/>
      <c r="M140" s="36"/>
      <c r="N140" s="36"/>
      <c r="O140" s="36">
        <v>1</v>
      </c>
      <c r="P140" s="36"/>
      <c r="Q140" s="37"/>
      <c r="R140" s="108">
        <f t="shared" si="40"/>
        <v>0</v>
      </c>
      <c r="S140" s="109">
        <f t="shared" si="41"/>
        <v>0</v>
      </c>
      <c r="T140" s="109">
        <f t="shared" si="42"/>
        <v>0</v>
      </c>
      <c r="U140" s="109">
        <f t="shared" si="43"/>
        <v>70</v>
      </c>
      <c r="V140" s="109">
        <f t="shared" si="44"/>
        <v>0</v>
      </c>
      <c r="W140" s="110">
        <f t="shared" si="45"/>
        <v>0</v>
      </c>
      <c r="X140" s="111">
        <f t="shared" si="46"/>
        <v>70</v>
      </c>
      <c r="Y140" s="188" t="str">
        <f t="shared" si="47"/>
        <v>OK</v>
      </c>
      <c r="Z140" s="188" t="str">
        <f t="shared" si="48"/>
        <v>OK</v>
      </c>
      <c r="AA140" s="188" t="str">
        <f t="shared" si="49"/>
        <v>OK</v>
      </c>
      <c r="AB140" s="188"/>
      <c r="AC140" s="70"/>
      <c r="AD140" s="80">
        <f t="shared" si="37"/>
        <v>0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6.899999999999999" customHeight="1">
      <c r="A141" s="181">
        <f t="shared" si="38"/>
        <v>0</v>
      </c>
      <c r="B141" s="9" t="s">
        <v>33</v>
      </c>
      <c r="C141" s="64" t="str">
        <f>IF(B141="","",_xlfn.XLOOKUP(B141, Sites!G:G, Sites!F:F, "N/A"))</f>
        <v>PNR-00140</v>
      </c>
      <c r="D141" s="64" t="str">
        <f>IF(B141="","",_xlfn.XLOOKUP(B141, Sites!G:G, Sites!E:E, "N/A"))</f>
        <v>Armel SOKAMBA</v>
      </c>
      <c r="E141" s="64">
        <f>IF(B141="","",_xlfn.XLOOKUP(B141, Sites!G:G, Sites!D:D, "N/A"))</f>
        <v>3</v>
      </c>
      <c r="F141" s="64">
        <f>IF(B141="","",_xlfn.XLOOKUP(B141, Sites!G:G, Sites!H:H, "N/A"))</f>
        <v>0</v>
      </c>
      <c r="G141" s="64" t="str">
        <f>IF(B141="","",_xlfn.XLOOKUP(B141, Sites!G:G, Sites!I:I, "N/A"))</f>
        <v/>
      </c>
      <c r="H141" s="31">
        <v>0</v>
      </c>
      <c r="I141" s="183">
        <f t="shared" si="36"/>
        <v>0</v>
      </c>
      <c r="J141" s="68">
        <v>46280</v>
      </c>
      <c r="K141" s="135" t="str">
        <f t="shared" ca="1" si="39"/>
        <v>N/A</v>
      </c>
      <c r="L141" s="35"/>
      <c r="M141" s="36"/>
      <c r="N141" s="36"/>
      <c r="O141" s="36">
        <v>1</v>
      </c>
      <c r="P141" s="36"/>
      <c r="Q141" s="37"/>
      <c r="R141" s="108">
        <f t="shared" si="40"/>
        <v>0</v>
      </c>
      <c r="S141" s="109">
        <f t="shared" si="41"/>
        <v>0</v>
      </c>
      <c r="T141" s="109">
        <f t="shared" si="42"/>
        <v>0</v>
      </c>
      <c r="U141" s="109">
        <f t="shared" si="43"/>
        <v>0</v>
      </c>
      <c r="V141" s="109">
        <f t="shared" si="44"/>
        <v>0</v>
      </c>
      <c r="W141" s="110">
        <f t="shared" si="45"/>
        <v>0</v>
      </c>
      <c r="X141" s="111">
        <f t="shared" si="46"/>
        <v>0</v>
      </c>
      <c r="Y141" s="188" t="str">
        <f t="shared" si="47"/>
        <v>OK</v>
      </c>
      <c r="Z141" s="188" t="str">
        <f t="shared" si="48"/>
        <v>OK</v>
      </c>
      <c r="AA141" s="188" t="str">
        <f t="shared" si="49"/>
        <v>OK</v>
      </c>
      <c r="AB141" s="188"/>
      <c r="AC141" s="70"/>
      <c r="AD141" s="80">
        <f t="shared" si="37"/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6.899999999999999" customHeight="1">
      <c r="A142" s="181">
        <f t="shared" si="38"/>
        <v>1</v>
      </c>
      <c r="B142" s="9" t="s">
        <v>34</v>
      </c>
      <c r="C142" s="64" t="str">
        <f>IF(B142="","",_xlfn.XLOOKUP(B142, Sites!G:G, Sites!F:F, "N/A"))</f>
        <v>PNR-00141</v>
      </c>
      <c r="D142" s="64" t="str">
        <f>IF(B142="","",_xlfn.XLOOKUP(B142, Sites!G:G, Sites!E:E, "N/A"))</f>
        <v>Armel SOKAMBA</v>
      </c>
      <c r="E142" s="64">
        <f>IF(B142="","",_xlfn.XLOOKUP(B142, Sites!G:G, Sites!D:D, "N/A"))</f>
        <v>3</v>
      </c>
      <c r="F142" s="64">
        <f>IF(B142="","",_xlfn.XLOOKUP(B142, Sites!G:G, Sites!H:H, "N/A"))</f>
        <v>0</v>
      </c>
      <c r="G142" s="64" t="str">
        <f>IF(B142="","",_xlfn.XLOOKUP(B142, Sites!G:G, Sites!I:I, "N/A"))</f>
        <v/>
      </c>
      <c r="H142" s="31">
        <v>22</v>
      </c>
      <c r="I142" s="183">
        <f t="shared" si="36"/>
        <v>154</v>
      </c>
      <c r="J142" s="68">
        <v>46300</v>
      </c>
      <c r="K142" s="135">
        <f t="shared" ca="1" si="39"/>
        <v>10</v>
      </c>
      <c r="L142" s="35"/>
      <c r="M142" s="36">
        <v>0.5</v>
      </c>
      <c r="N142" s="36"/>
      <c r="O142" s="36">
        <v>0.5</v>
      </c>
      <c r="P142" s="36"/>
      <c r="Q142" s="37"/>
      <c r="R142" s="108">
        <f t="shared" si="40"/>
        <v>0</v>
      </c>
      <c r="S142" s="109">
        <f t="shared" si="41"/>
        <v>77</v>
      </c>
      <c r="T142" s="109">
        <f t="shared" si="42"/>
        <v>0</v>
      </c>
      <c r="U142" s="109">
        <f t="shared" si="43"/>
        <v>77</v>
      </c>
      <c r="V142" s="109">
        <f t="shared" si="44"/>
        <v>0</v>
      </c>
      <c r="W142" s="110">
        <f t="shared" si="45"/>
        <v>0</v>
      </c>
      <c r="X142" s="111">
        <f t="shared" si="46"/>
        <v>154</v>
      </c>
      <c r="Y142" s="188" t="str">
        <f t="shared" si="47"/>
        <v>OK</v>
      </c>
      <c r="Z142" s="188" t="str">
        <f t="shared" si="48"/>
        <v>OK</v>
      </c>
      <c r="AA142" s="188" t="str">
        <f t="shared" si="49"/>
        <v>OK</v>
      </c>
      <c r="AB142" s="188"/>
      <c r="AC142" s="70"/>
      <c r="AD142" s="80">
        <f t="shared" si="37"/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6.899999999999999" customHeight="1">
      <c r="A143" s="181">
        <f t="shared" si="38"/>
        <v>1</v>
      </c>
      <c r="B143" s="9" t="s">
        <v>31</v>
      </c>
      <c r="C143" s="64" t="str">
        <f>IF(B143="","",_xlfn.XLOOKUP(B143, Sites!G:G, Sites!F:F, "N/A"))</f>
        <v>PNR-00142</v>
      </c>
      <c r="D143" s="64" t="str">
        <f>IF(B143="","",_xlfn.XLOOKUP(B143, Sites!G:G, Sites!E:E, "N/A"))</f>
        <v>Armel SOKAMBA</v>
      </c>
      <c r="E143" s="64">
        <f>IF(B143="","",_xlfn.XLOOKUP(B143, Sites!G:G, Sites!D:D, "N/A"))</f>
        <v>3</v>
      </c>
      <c r="F143" s="64">
        <f>IF(B143="","",_xlfn.XLOOKUP(B143, Sites!G:G, Sites!H:H, "N/A"))</f>
        <v>0</v>
      </c>
      <c r="G143" s="64" t="str">
        <f>IF(B143="","",_xlfn.XLOOKUP(B143, Sites!G:G, Sites!I:I, "N/A"))</f>
        <v/>
      </c>
      <c r="H143" s="31">
        <v>4</v>
      </c>
      <c r="I143" s="183">
        <f t="shared" si="36"/>
        <v>28</v>
      </c>
      <c r="J143" s="68">
        <v>46302</v>
      </c>
      <c r="K143" s="135">
        <f t="shared" ca="1" si="39"/>
        <v>8</v>
      </c>
      <c r="L143" s="35"/>
      <c r="M143" s="36"/>
      <c r="N143" s="36">
        <v>1</v>
      </c>
      <c r="O143" s="36"/>
      <c r="P143" s="36"/>
      <c r="Q143" s="37"/>
      <c r="R143" s="108">
        <f t="shared" si="40"/>
        <v>0</v>
      </c>
      <c r="S143" s="109">
        <f t="shared" si="41"/>
        <v>0</v>
      </c>
      <c r="T143" s="109">
        <f t="shared" si="42"/>
        <v>28</v>
      </c>
      <c r="U143" s="109">
        <f t="shared" si="43"/>
        <v>0</v>
      </c>
      <c r="V143" s="109">
        <f t="shared" si="44"/>
        <v>0</v>
      </c>
      <c r="W143" s="110">
        <f t="shared" si="45"/>
        <v>0</v>
      </c>
      <c r="X143" s="111">
        <f t="shared" si="46"/>
        <v>28</v>
      </c>
      <c r="Y143" s="188" t="str">
        <f t="shared" si="47"/>
        <v>OK</v>
      </c>
      <c r="Z143" s="188" t="str">
        <f t="shared" si="48"/>
        <v>OK</v>
      </c>
      <c r="AA143" s="188" t="str">
        <f t="shared" si="49"/>
        <v>OK</v>
      </c>
      <c r="AB143" s="188"/>
      <c r="AC143" s="70"/>
      <c r="AD143" s="80">
        <f t="shared" si="37"/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6.899999999999999" customHeight="1">
      <c r="A144" s="181">
        <f t="shared" si="38"/>
        <v>1</v>
      </c>
      <c r="B144" s="8" t="s">
        <v>29</v>
      </c>
      <c r="C144" s="64" t="str">
        <f>IF(B144="","",_xlfn.XLOOKUP(B144, Sites!G:G, Sites!F:F, "N/A"))</f>
        <v>PNR-00143</v>
      </c>
      <c r="D144" s="64" t="str">
        <f>IF(B144="","",_xlfn.XLOOKUP(B144, Sites!G:G, Sites!E:E, "N/A"))</f>
        <v>Armel SOKAMBA</v>
      </c>
      <c r="E144" s="64">
        <f>IF(B144="","",_xlfn.XLOOKUP(B144, Sites!G:G, Sites!D:D, "N/A"))</f>
        <v>3</v>
      </c>
      <c r="F144" s="64">
        <f>IF(B144="","",_xlfn.XLOOKUP(B144, Sites!G:G, Sites!H:H, "N/A"))</f>
        <v>0</v>
      </c>
      <c r="G144" s="64" t="str">
        <f>IF(B144="","",_xlfn.XLOOKUP(B144, Sites!G:G, Sites!I:I, "N/A"))</f>
        <v/>
      </c>
      <c r="H144" s="31">
        <v>3</v>
      </c>
      <c r="I144" s="183">
        <f t="shared" si="36"/>
        <v>21</v>
      </c>
      <c r="J144" s="68">
        <v>46300</v>
      </c>
      <c r="K144" s="135">
        <f t="shared" ca="1" si="39"/>
        <v>10</v>
      </c>
      <c r="L144" s="35"/>
      <c r="M144" s="36"/>
      <c r="N144" s="36"/>
      <c r="O144" s="36">
        <v>1</v>
      </c>
      <c r="P144" s="36"/>
      <c r="Q144" s="37"/>
      <c r="R144" s="108">
        <f t="shared" si="40"/>
        <v>0</v>
      </c>
      <c r="S144" s="109">
        <f t="shared" si="41"/>
        <v>0</v>
      </c>
      <c r="T144" s="109">
        <f t="shared" si="42"/>
        <v>0</v>
      </c>
      <c r="U144" s="109">
        <f t="shared" si="43"/>
        <v>21</v>
      </c>
      <c r="V144" s="109">
        <f t="shared" si="44"/>
        <v>0</v>
      </c>
      <c r="W144" s="110">
        <f t="shared" si="45"/>
        <v>0</v>
      </c>
      <c r="X144" s="111">
        <f t="shared" si="46"/>
        <v>21</v>
      </c>
      <c r="Y144" s="188" t="str">
        <f t="shared" si="47"/>
        <v>OK</v>
      </c>
      <c r="Z144" s="188" t="str">
        <f t="shared" si="48"/>
        <v>OK</v>
      </c>
      <c r="AA144" s="188" t="str">
        <f t="shared" si="49"/>
        <v>OK</v>
      </c>
      <c r="AB144" s="188"/>
      <c r="AC144" s="70"/>
      <c r="AD144" s="80">
        <f t="shared" si="37"/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6.899999999999999" customHeight="1">
      <c r="A145" s="181">
        <f t="shared" si="38"/>
        <v>1</v>
      </c>
      <c r="B145" s="8" t="s">
        <v>174</v>
      </c>
      <c r="C145" s="64" t="str">
        <f>IF(B145="","",_xlfn.XLOOKUP(B145, Sites!G:G, Sites!F:F, "N/A"))</f>
        <v>PNR-00144</v>
      </c>
      <c r="D145" s="64">
        <f>IF(B145="","",_xlfn.XLOOKUP(B145, Sites!G:G, Sites!E:E, "N/A"))</f>
        <v>0</v>
      </c>
      <c r="E145" s="64">
        <f>IF(B145="","",_xlfn.XLOOKUP(B145, Sites!G:G, Sites!D:D, "N/A"))</f>
        <v>0</v>
      </c>
      <c r="F145" s="64">
        <f>IF(B145="","",_xlfn.XLOOKUP(B145, Sites!G:G, Sites!H:H, "N/A"))</f>
        <v>0</v>
      </c>
      <c r="G145" s="64" t="str">
        <f>IF(B145="","",_xlfn.XLOOKUP(B145, Sites!G:G, Sites!I:I, "N/A"))</f>
        <v/>
      </c>
      <c r="H145" s="31">
        <v>11</v>
      </c>
      <c r="I145" s="183">
        <f t="shared" si="36"/>
        <v>77</v>
      </c>
      <c r="J145" s="68">
        <v>46294</v>
      </c>
      <c r="K145" s="135">
        <f t="shared" ca="1" si="39"/>
        <v>16</v>
      </c>
      <c r="L145" s="35">
        <v>1</v>
      </c>
      <c r="M145" s="36"/>
      <c r="N145" s="36"/>
      <c r="O145" s="36"/>
      <c r="P145" s="36"/>
      <c r="Q145" s="37"/>
      <c r="R145" s="108">
        <f t="shared" si="40"/>
        <v>77</v>
      </c>
      <c r="S145" s="109">
        <f t="shared" si="41"/>
        <v>0</v>
      </c>
      <c r="T145" s="109">
        <f t="shared" si="42"/>
        <v>0</v>
      </c>
      <c r="U145" s="109">
        <f t="shared" si="43"/>
        <v>0</v>
      </c>
      <c r="V145" s="109">
        <f t="shared" si="44"/>
        <v>0</v>
      </c>
      <c r="W145" s="110">
        <f t="shared" si="45"/>
        <v>0</v>
      </c>
      <c r="X145" s="111">
        <f t="shared" si="46"/>
        <v>77</v>
      </c>
      <c r="Y145" s="188" t="str">
        <f t="shared" si="47"/>
        <v>OK</v>
      </c>
      <c r="Z145" s="188" t="str">
        <f t="shared" si="48"/>
        <v>OK</v>
      </c>
      <c r="AA145" s="188" t="str">
        <f t="shared" si="49"/>
        <v>OK</v>
      </c>
      <c r="AB145" s="188"/>
      <c r="AC145" s="70"/>
      <c r="AD145" s="80">
        <f t="shared" si="37"/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6.899999999999999" customHeight="1">
      <c r="A146" s="181">
        <f t="shared" si="38"/>
        <v>1</v>
      </c>
      <c r="B146" s="8" t="s">
        <v>163</v>
      </c>
      <c r="C146" s="64" t="str">
        <f>IF(B146="","",_xlfn.XLOOKUP(B146, Sites!G:G, Sites!F:F, "N/A"))</f>
        <v>PNR-00145</v>
      </c>
      <c r="D146" s="64" t="str">
        <f>IF(B146="","",_xlfn.XLOOKUP(B146, Sites!G:G, Sites!E:E, "N/A"))</f>
        <v>Alexis MABOUNDA</v>
      </c>
      <c r="E146" s="64">
        <f>IF(B146="","",_xlfn.XLOOKUP(B146, Sites!G:G, Sites!D:D, "N/A"))</f>
        <v>1</v>
      </c>
      <c r="F146" s="64">
        <f>IF(B146="","",_xlfn.XLOOKUP(B146, Sites!G:G, Sites!H:H, "N/A"))</f>
        <v>0</v>
      </c>
      <c r="G146" s="64" t="str">
        <f>IF(B146="","",_xlfn.XLOOKUP(B146, Sites!G:G, Sites!I:I, "N/A"))</f>
        <v/>
      </c>
      <c r="H146" s="31">
        <v>5</v>
      </c>
      <c r="I146" s="183">
        <f t="shared" si="36"/>
        <v>35</v>
      </c>
      <c r="J146" s="68">
        <v>46300</v>
      </c>
      <c r="K146" s="135">
        <f t="shared" ca="1" si="39"/>
        <v>10</v>
      </c>
      <c r="L146" s="35"/>
      <c r="M146" s="36">
        <v>1</v>
      </c>
      <c r="N146" s="36"/>
      <c r="O146" s="36"/>
      <c r="P146" s="36"/>
      <c r="Q146" s="37"/>
      <c r="R146" s="108">
        <f t="shared" si="40"/>
        <v>0</v>
      </c>
      <c r="S146" s="109">
        <f t="shared" si="41"/>
        <v>35</v>
      </c>
      <c r="T146" s="109">
        <f t="shared" si="42"/>
        <v>0</v>
      </c>
      <c r="U146" s="109">
        <f t="shared" si="43"/>
        <v>0</v>
      </c>
      <c r="V146" s="109">
        <f t="shared" si="44"/>
        <v>0</v>
      </c>
      <c r="W146" s="110">
        <f t="shared" si="45"/>
        <v>0</v>
      </c>
      <c r="X146" s="111">
        <f t="shared" si="46"/>
        <v>35</v>
      </c>
      <c r="Y146" s="188" t="str">
        <f t="shared" si="47"/>
        <v>OK</v>
      </c>
      <c r="Z146" s="188" t="str">
        <f t="shared" si="48"/>
        <v>OK</v>
      </c>
      <c r="AA146" s="188" t="str">
        <f t="shared" si="49"/>
        <v>OK</v>
      </c>
      <c r="AB146" s="188"/>
      <c r="AC146" s="70"/>
      <c r="AD146" s="80">
        <f t="shared" si="37"/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6.899999999999999" customHeight="1">
      <c r="A147" s="181">
        <f t="shared" si="38"/>
        <v>1</v>
      </c>
      <c r="B147" s="9" t="s">
        <v>112</v>
      </c>
      <c r="C147" s="64" t="str">
        <f>IF(B147="","",_xlfn.XLOOKUP(B147, Sites!G:G, Sites!F:F, "N/A"))</f>
        <v>PNR-00146</v>
      </c>
      <c r="D147" s="64" t="str">
        <f>IF(B147="","",_xlfn.XLOOKUP(B147, Sites!G:G, Sites!E:E, "N/A"))</f>
        <v>Armel SOKAMBA</v>
      </c>
      <c r="E147" s="64">
        <f>IF(B147="","",_xlfn.XLOOKUP(B147, Sites!G:G, Sites!D:D, "N/A"))</f>
        <v>3</v>
      </c>
      <c r="F147" s="64">
        <f>IF(B147="","",_xlfn.XLOOKUP(B147, Sites!G:G, Sites!H:H, "N/A"))</f>
        <v>0</v>
      </c>
      <c r="G147" s="64" t="str">
        <f>IF(B147="","",_xlfn.XLOOKUP(B147, Sites!G:G, Sites!I:I, "N/A"))</f>
        <v/>
      </c>
      <c r="H147" s="31">
        <v>1</v>
      </c>
      <c r="I147" s="183">
        <f t="shared" si="36"/>
        <v>7</v>
      </c>
      <c r="J147" s="68">
        <v>46297</v>
      </c>
      <c r="K147" s="135">
        <f t="shared" ca="1" si="39"/>
        <v>13</v>
      </c>
      <c r="L147" s="35"/>
      <c r="M147" s="36"/>
      <c r="N147" s="36"/>
      <c r="O147" s="36"/>
      <c r="P147" s="36">
        <v>1</v>
      </c>
      <c r="Q147" s="37"/>
      <c r="R147" s="108">
        <f t="shared" si="40"/>
        <v>0</v>
      </c>
      <c r="S147" s="109">
        <f t="shared" si="41"/>
        <v>0</v>
      </c>
      <c r="T147" s="109">
        <f t="shared" si="42"/>
        <v>0</v>
      </c>
      <c r="U147" s="109">
        <f t="shared" si="43"/>
        <v>0</v>
      </c>
      <c r="V147" s="109">
        <f t="shared" si="44"/>
        <v>7</v>
      </c>
      <c r="W147" s="110">
        <f t="shared" si="45"/>
        <v>0</v>
      </c>
      <c r="X147" s="111">
        <f t="shared" si="46"/>
        <v>7</v>
      </c>
      <c r="Y147" s="188" t="str">
        <f t="shared" si="47"/>
        <v>OK</v>
      </c>
      <c r="Z147" s="188" t="str">
        <f t="shared" si="48"/>
        <v>OK</v>
      </c>
      <c r="AA147" s="188" t="str">
        <f t="shared" si="49"/>
        <v>OK</v>
      </c>
      <c r="AB147" s="188"/>
      <c r="AC147" s="70"/>
      <c r="AD147" s="80">
        <f t="shared" si="37"/>
        <v>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6.899999999999999" customHeight="1">
      <c r="A148" s="181">
        <f t="shared" si="38"/>
        <v>1</v>
      </c>
      <c r="B148" s="7" t="s">
        <v>112</v>
      </c>
      <c r="C148" s="64" t="str">
        <f>IF(B148="","",_xlfn.XLOOKUP(B148, Sites!G:G, Sites!F:F, "N/A"))</f>
        <v>PNR-00146</v>
      </c>
      <c r="D148" s="64" t="str">
        <f>IF(B148="","",_xlfn.XLOOKUP(B148, Sites!G:G, Sites!E:E, "N/A"))</f>
        <v>Armel SOKAMBA</v>
      </c>
      <c r="E148" s="64">
        <f>IF(B148="","",_xlfn.XLOOKUP(B148, Sites!G:G, Sites!D:D, "N/A"))</f>
        <v>3</v>
      </c>
      <c r="F148" s="64">
        <f>IF(B148="","",_xlfn.XLOOKUP(B148, Sites!G:G, Sites!H:H, "N/A"))</f>
        <v>0</v>
      </c>
      <c r="G148" s="64" t="str">
        <f>IF(B148="","",_xlfn.XLOOKUP(B148, Sites!G:G, Sites!I:I, "N/A"))</f>
        <v/>
      </c>
      <c r="H148" s="31">
        <v>10</v>
      </c>
      <c r="I148" s="183">
        <f t="shared" si="36"/>
        <v>70</v>
      </c>
      <c r="J148" s="68">
        <v>46302</v>
      </c>
      <c r="K148" s="135">
        <f t="shared" ca="1" si="39"/>
        <v>8</v>
      </c>
      <c r="L148" s="35"/>
      <c r="M148" s="36"/>
      <c r="N148" s="36"/>
      <c r="O148" s="36"/>
      <c r="P148" s="36">
        <v>1</v>
      </c>
      <c r="Q148" s="37"/>
      <c r="R148" s="108">
        <f t="shared" si="40"/>
        <v>0</v>
      </c>
      <c r="S148" s="109">
        <f t="shared" si="41"/>
        <v>0</v>
      </c>
      <c r="T148" s="109">
        <f t="shared" si="42"/>
        <v>0</v>
      </c>
      <c r="U148" s="109">
        <f t="shared" si="43"/>
        <v>0</v>
      </c>
      <c r="V148" s="109">
        <f t="shared" si="44"/>
        <v>70</v>
      </c>
      <c r="W148" s="110">
        <f t="shared" si="45"/>
        <v>0</v>
      </c>
      <c r="X148" s="111">
        <f t="shared" si="46"/>
        <v>70</v>
      </c>
      <c r="Y148" s="188" t="str">
        <f t="shared" si="47"/>
        <v>OK</v>
      </c>
      <c r="Z148" s="188" t="str">
        <f t="shared" si="48"/>
        <v>OK</v>
      </c>
      <c r="AA148" s="188" t="str">
        <f t="shared" si="49"/>
        <v>OK</v>
      </c>
      <c r="AB148" s="188"/>
      <c r="AC148" s="70"/>
      <c r="AD148" s="80">
        <f t="shared" si="37"/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6.899999999999999" customHeight="1">
      <c r="A149" s="181">
        <f t="shared" si="38"/>
        <v>1</v>
      </c>
      <c r="B149" s="7" t="s">
        <v>54</v>
      </c>
      <c r="C149" s="64" t="str">
        <f>IF(B149="","",_xlfn.XLOOKUP(B149, Sites!G:G, Sites!F:F, "N/A"))</f>
        <v>PNR-00148</v>
      </c>
      <c r="D149" s="64" t="str">
        <f>IF(B149="","",_xlfn.XLOOKUP(B149, Sites!G:G, Sites!E:E, "N/A"))</f>
        <v>Félix OVOURA</v>
      </c>
      <c r="E149" s="64">
        <f>IF(B149="","",_xlfn.XLOOKUP(B149, Sites!G:G, Sites!D:D, "N/A"))</f>
        <v>2</v>
      </c>
      <c r="F149" s="64">
        <f>IF(B149="","",_xlfn.XLOOKUP(B149, Sites!G:G, Sites!H:H, "N/A"))</f>
        <v>0</v>
      </c>
      <c r="G149" s="64" t="str">
        <f>IF(B149="","",_xlfn.XLOOKUP(B149, Sites!G:G, Sites!I:I, "N/A"))</f>
        <v/>
      </c>
      <c r="H149" s="31">
        <v>23</v>
      </c>
      <c r="I149" s="183">
        <f t="shared" si="36"/>
        <v>161</v>
      </c>
      <c r="J149" s="68">
        <v>46301</v>
      </c>
      <c r="K149" s="135">
        <f t="shared" ca="1" si="39"/>
        <v>9</v>
      </c>
      <c r="L149" s="35">
        <v>0.5</v>
      </c>
      <c r="M149" s="36"/>
      <c r="N149" s="36"/>
      <c r="O149" s="36">
        <v>0.5</v>
      </c>
      <c r="P149" s="36"/>
      <c r="Q149" s="37"/>
      <c r="R149" s="108">
        <f t="shared" si="40"/>
        <v>80.5</v>
      </c>
      <c r="S149" s="109">
        <f t="shared" si="41"/>
        <v>0</v>
      </c>
      <c r="T149" s="109">
        <f t="shared" si="42"/>
        <v>0</v>
      </c>
      <c r="U149" s="109">
        <f t="shared" si="43"/>
        <v>80.5</v>
      </c>
      <c r="V149" s="109">
        <f t="shared" si="44"/>
        <v>0</v>
      </c>
      <c r="W149" s="110">
        <f t="shared" si="45"/>
        <v>0</v>
      </c>
      <c r="X149" s="111">
        <f t="shared" si="46"/>
        <v>161</v>
      </c>
      <c r="Y149" s="188" t="str">
        <f t="shared" si="47"/>
        <v>OK</v>
      </c>
      <c r="Z149" s="188" t="str">
        <f t="shared" si="48"/>
        <v>OK</v>
      </c>
      <c r="AA149" s="188" t="str">
        <f t="shared" si="49"/>
        <v>OK</v>
      </c>
      <c r="AB149" s="188"/>
      <c r="AC149" s="70"/>
      <c r="AD149" s="80">
        <f t="shared" si="37"/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6.899999999999999" customHeight="1">
      <c r="A150" s="181">
        <f t="shared" ref="A150:A170" si="50">+IF(H150&gt;0,1,0)</f>
        <v>0</v>
      </c>
      <c r="B150" s="7" t="s">
        <v>111</v>
      </c>
      <c r="C150" s="64" t="str">
        <f>IF(B150="","",_xlfn.XLOOKUP(B150, Sites!G:G, Sites!F:F, "N/A"))</f>
        <v>PNR-00149</v>
      </c>
      <c r="D150" s="64" t="str">
        <f>IF(B150="","",_xlfn.XLOOKUP(B150, Sites!G:G, Sites!E:E, "N/A"))</f>
        <v>Alexis MABOUNDA</v>
      </c>
      <c r="E150" s="64">
        <f>IF(B150="","",_xlfn.XLOOKUP(B150, Sites!G:G, Sites!D:D, "N/A"))</f>
        <v>1</v>
      </c>
      <c r="F150" s="64">
        <f>IF(B150="","",_xlfn.XLOOKUP(B150, Sites!G:G, Sites!H:H, "N/A"))</f>
        <v>0</v>
      </c>
      <c r="G150" s="64" t="str">
        <f>IF(B150="","",_xlfn.XLOOKUP(B150, Sites!G:G, Sites!I:I, "N/A"))</f>
        <v/>
      </c>
      <c r="H150" s="31">
        <v>0</v>
      </c>
      <c r="I150" s="183">
        <f t="shared" ref="I150:I170" si="51">H150*7</f>
        <v>0</v>
      </c>
      <c r="J150" s="68">
        <v>46238</v>
      </c>
      <c r="K150" s="135" t="str">
        <f t="shared" ref="K150:K170" ca="1" si="52">IF(C150="","",IF(J150="","N/A",+IF(A150=1,(+TODAY())-J150,"N/A")))</f>
        <v>N/A</v>
      </c>
      <c r="L150" s="35"/>
      <c r="M150" s="36"/>
      <c r="N150" s="36"/>
      <c r="O150" s="36">
        <v>1</v>
      </c>
      <c r="P150" s="36"/>
      <c r="Q150" s="37"/>
      <c r="R150" s="108">
        <f t="shared" ref="R150:R170" si="53">+$I150*L150</f>
        <v>0</v>
      </c>
      <c r="S150" s="109">
        <f t="shared" ref="S150:S170" si="54">+$I150*M150</f>
        <v>0</v>
      </c>
      <c r="T150" s="109">
        <f t="shared" ref="T150:T170" si="55">+$I150*N150</f>
        <v>0</v>
      </c>
      <c r="U150" s="109">
        <f t="shared" ref="U150:U170" si="56">+$I150*O150</f>
        <v>0</v>
      </c>
      <c r="V150" s="109">
        <f t="shared" ref="V150:V170" si="57">+$I150*P150</f>
        <v>0</v>
      </c>
      <c r="W150" s="110">
        <f t="shared" ref="W150:W170" si="58">+$I150*Q150</f>
        <v>0</v>
      </c>
      <c r="X150" s="111">
        <f t="shared" ref="X150:X170" si="59">SUM(R150:W150)</f>
        <v>0</v>
      </c>
      <c r="Y150" s="188" t="str">
        <f t="shared" ref="Y150:Y170" si="60">IF(C150="","",IF(L150+M150+N150+O150+P150+Q150=1,"OK","ERREUR"))</f>
        <v>OK</v>
      </c>
      <c r="Z150" s="188" t="str">
        <f t="shared" ref="Z150:Z170" si="61">IF(C150="","",IF(H150="","ERREUR","OK"))</f>
        <v>OK</v>
      </c>
      <c r="AA150" s="188" t="str">
        <f t="shared" ref="AA150:AA170" si="62">IF(D150="","",IF(J150="","ERREUR","OK"))</f>
        <v>OK</v>
      </c>
      <c r="AB150" s="188"/>
      <c r="AC150" s="70"/>
      <c r="AD150" s="80">
        <f t="shared" si="37"/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6.899999999999999" customHeight="1">
      <c r="A151" s="181">
        <f t="shared" si="50"/>
        <v>1</v>
      </c>
      <c r="B151" s="7" t="s">
        <v>111</v>
      </c>
      <c r="C151" s="64" t="str">
        <f>IF(B151="","",_xlfn.XLOOKUP(B151, Sites!G:G, Sites!F:F, "N/A"))</f>
        <v>PNR-00149</v>
      </c>
      <c r="D151" s="64" t="str">
        <f>IF(B151="","",_xlfn.XLOOKUP(B151, Sites!G:G, Sites!E:E, "N/A"))</f>
        <v>Alexis MABOUNDA</v>
      </c>
      <c r="E151" s="64">
        <f>IF(B151="","",_xlfn.XLOOKUP(B151, Sites!G:G, Sites!D:D, "N/A"))</f>
        <v>1</v>
      </c>
      <c r="F151" s="64">
        <f>IF(B151="","",_xlfn.XLOOKUP(B151, Sites!G:G, Sites!H:H, "N/A"))</f>
        <v>0</v>
      </c>
      <c r="G151" s="64" t="str">
        <f>IF(B151="","",_xlfn.XLOOKUP(B151, Sites!G:G, Sites!I:I, "N/A"))</f>
        <v/>
      </c>
      <c r="H151" s="31">
        <v>12</v>
      </c>
      <c r="I151" s="183">
        <f t="shared" si="51"/>
        <v>84</v>
      </c>
      <c r="J151" s="68">
        <v>46302</v>
      </c>
      <c r="K151" s="135">
        <f t="shared" ca="1" si="52"/>
        <v>8</v>
      </c>
      <c r="L151" s="35"/>
      <c r="M151" s="36"/>
      <c r="N151" s="36"/>
      <c r="O151" s="36"/>
      <c r="P151" s="36">
        <v>1</v>
      </c>
      <c r="Q151" s="37"/>
      <c r="R151" s="108">
        <f t="shared" si="53"/>
        <v>0</v>
      </c>
      <c r="S151" s="109">
        <f t="shared" si="54"/>
        <v>0</v>
      </c>
      <c r="T151" s="109">
        <f t="shared" si="55"/>
        <v>0</v>
      </c>
      <c r="U151" s="109">
        <f t="shared" si="56"/>
        <v>0</v>
      </c>
      <c r="V151" s="109">
        <f t="shared" si="57"/>
        <v>84</v>
      </c>
      <c r="W151" s="110">
        <f t="shared" si="58"/>
        <v>0</v>
      </c>
      <c r="X151" s="111">
        <f t="shared" si="59"/>
        <v>84</v>
      </c>
      <c r="Y151" s="188" t="str">
        <f t="shared" si="60"/>
        <v>OK</v>
      </c>
      <c r="Z151" s="188" t="str">
        <f t="shared" si="61"/>
        <v>OK</v>
      </c>
      <c r="AA151" s="188" t="str">
        <f t="shared" si="62"/>
        <v>OK</v>
      </c>
      <c r="AB151" s="188"/>
      <c r="AC151" s="70"/>
      <c r="AD151" s="80">
        <f t="shared" si="37"/>
        <v>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6.899999999999999" customHeight="1">
      <c r="A152" s="181">
        <f t="shared" si="50"/>
        <v>1</v>
      </c>
      <c r="B152" s="7" t="s">
        <v>60</v>
      </c>
      <c r="C152" s="64" t="str">
        <f>IF(B152="","",_xlfn.XLOOKUP(B152, Sites!G:G, Sites!F:F, "N/A"))</f>
        <v>PNR-00151</v>
      </c>
      <c r="D152" s="64" t="str">
        <f>IF(B152="","",_xlfn.XLOOKUP(B152, Sites!G:G, Sites!E:E, "N/A"))</f>
        <v>Alexis MABOUNDA</v>
      </c>
      <c r="E152" s="64">
        <f>IF(B152="","",_xlfn.XLOOKUP(B152, Sites!G:G, Sites!D:D, "N/A"))</f>
        <v>1</v>
      </c>
      <c r="F152" s="64">
        <f>IF(B152="","",_xlfn.XLOOKUP(B152, Sites!G:G, Sites!H:H, "N/A"))</f>
        <v>0</v>
      </c>
      <c r="G152" s="64" t="str">
        <f>IF(B152="","",_xlfn.XLOOKUP(B152, Sites!G:G, Sites!I:I, "N/A"))</f>
        <v/>
      </c>
      <c r="H152" s="31">
        <v>2</v>
      </c>
      <c r="I152" s="183">
        <f t="shared" si="51"/>
        <v>14</v>
      </c>
      <c r="J152" s="68">
        <v>46302</v>
      </c>
      <c r="K152" s="135">
        <f t="shared" ca="1" si="52"/>
        <v>8</v>
      </c>
      <c r="L152" s="35"/>
      <c r="M152" s="36"/>
      <c r="N152" s="36"/>
      <c r="O152" s="36">
        <v>1</v>
      </c>
      <c r="P152" s="36"/>
      <c r="Q152" s="37"/>
      <c r="R152" s="108">
        <f t="shared" si="53"/>
        <v>0</v>
      </c>
      <c r="S152" s="109">
        <f t="shared" si="54"/>
        <v>0</v>
      </c>
      <c r="T152" s="109">
        <f t="shared" si="55"/>
        <v>0</v>
      </c>
      <c r="U152" s="109">
        <f t="shared" si="56"/>
        <v>14</v>
      </c>
      <c r="V152" s="109">
        <f t="shared" si="57"/>
        <v>0</v>
      </c>
      <c r="W152" s="110">
        <f t="shared" si="58"/>
        <v>0</v>
      </c>
      <c r="X152" s="111">
        <f t="shared" si="59"/>
        <v>14</v>
      </c>
      <c r="Y152" s="188" t="str">
        <f t="shared" si="60"/>
        <v>OK</v>
      </c>
      <c r="Z152" s="188" t="str">
        <f t="shared" si="61"/>
        <v>OK</v>
      </c>
      <c r="AA152" s="188" t="str">
        <f t="shared" si="62"/>
        <v>OK</v>
      </c>
      <c r="AB152" s="188"/>
      <c r="AC152" s="70"/>
      <c r="AD152" s="80">
        <f t="shared" si="37"/>
        <v>0</v>
      </c>
      <c r="AE152" s="4"/>
      <c r="AF152" s="190"/>
      <c r="AG152" s="190"/>
      <c r="AH152" s="4"/>
      <c r="AI152" s="4"/>
      <c r="AJ152" s="4"/>
      <c r="AK152" s="4"/>
      <c r="AL152" s="4"/>
      <c r="AM152" s="4"/>
    </row>
    <row r="153" spans="1:39" ht="16.899999999999999" customHeight="1">
      <c r="A153" s="181">
        <f t="shared" si="50"/>
        <v>1</v>
      </c>
      <c r="B153" s="7" t="s">
        <v>61</v>
      </c>
      <c r="C153" s="64" t="str">
        <f>IF(B153="","",_xlfn.XLOOKUP(B153, Sites!G:G, Sites!F:F, "N/A"))</f>
        <v>PNR-00152</v>
      </c>
      <c r="D153" s="64" t="str">
        <f>IF(B153="","",_xlfn.XLOOKUP(B153, Sites!G:G, Sites!E:E, "N/A"))</f>
        <v>Armel SOKAMBA</v>
      </c>
      <c r="E153" s="64">
        <f>IF(B153="","",_xlfn.XLOOKUP(B153, Sites!G:G, Sites!D:D, "N/A"))</f>
        <v>3</v>
      </c>
      <c r="F153" s="64">
        <f>IF(B153="","",_xlfn.XLOOKUP(B153, Sites!G:G, Sites!H:H, "N/A"))</f>
        <v>0</v>
      </c>
      <c r="G153" s="64" t="str">
        <f>IF(B153="","",_xlfn.XLOOKUP(B153, Sites!G:G, Sites!I:I, "N/A"))</f>
        <v/>
      </c>
      <c r="H153" s="31">
        <v>20</v>
      </c>
      <c r="I153" s="183">
        <f t="shared" si="51"/>
        <v>140</v>
      </c>
      <c r="J153" s="68">
        <v>46300</v>
      </c>
      <c r="K153" s="135">
        <f t="shared" ca="1" si="52"/>
        <v>10</v>
      </c>
      <c r="L153" s="35"/>
      <c r="M153" s="36">
        <v>1</v>
      </c>
      <c r="N153" s="36"/>
      <c r="O153" s="36"/>
      <c r="P153" s="36"/>
      <c r="Q153" s="37"/>
      <c r="R153" s="108">
        <f t="shared" si="53"/>
        <v>0</v>
      </c>
      <c r="S153" s="109">
        <f t="shared" si="54"/>
        <v>140</v>
      </c>
      <c r="T153" s="109">
        <f t="shared" si="55"/>
        <v>0</v>
      </c>
      <c r="U153" s="109">
        <f t="shared" si="56"/>
        <v>0</v>
      </c>
      <c r="V153" s="109">
        <f t="shared" si="57"/>
        <v>0</v>
      </c>
      <c r="W153" s="110">
        <f t="shared" si="58"/>
        <v>0</v>
      </c>
      <c r="X153" s="111">
        <f t="shared" si="59"/>
        <v>140</v>
      </c>
      <c r="Y153" s="188" t="str">
        <f t="shared" si="60"/>
        <v>OK</v>
      </c>
      <c r="Z153" s="188" t="str">
        <f t="shared" si="61"/>
        <v>OK</v>
      </c>
      <c r="AA153" s="188" t="str">
        <f t="shared" si="62"/>
        <v>OK</v>
      </c>
      <c r="AB153" s="188"/>
      <c r="AC153" s="70"/>
      <c r="AD153" s="80">
        <f t="shared" si="37"/>
        <v>0</v>
      </c>
      <c r="AE153" s="4"/>
      <c r="AF153" s="190"/>
      <c r="AG153" s="190"/>
      <c r="AH153" s="4"/>
      <c r="AI153" s="4"/>
      <c r="AJ153" s="4"/>
      <c r="AK153" s="4"/>
      <c r="AL153" s="4"/>
      <c r="AM153" s="4"/>
    </row>
    <row r="154" spans="1:39" ht="16.899999999999999" customHeight="1">
      <c r="A154" s="181">
        <f t="shared" si="50"/>
        <v>1</v>
      </c>
      <c r="B154" s="7" t="s">
        <v>62</v>
      </c>
      <c r="C154" s="64" t="str">
        <f>IF(B154="","",_xlfn.XLOOKUP(B154, Sites!G:G, Sites!F:F, "N/A"))</f>
        <v>PNR-00153</v>
      </c>
      <c r="D154" s="64" t="str">
        <f>IF(B154="","",_xlfn.XLOOKUP(B154, Sites!G:G, Sites!E:E, "N/A"))</f>
        <v>Armel SOKAMBA</v>
      </c>
      <c r="E154" s="64">
        <f>IF(B154="","",_xlfn.XLOOKUP(B154, Sites!G:G, Sites!D:D, "N/A"))</f>
        <v>3</v>
      </c>
      <c r="F154" s="64">
        <f>IF(B154="","",_xlfn.XLOOKUP(B154, Sites!G:G, Sites!H:H, "N/A"))</f>
        <v>0</v>
      </c>
      <c r="G154" s="64" t="str">
        <f>IF(B154="","",_xlfn.XLOOKUP(B154, Sites!G:G, Sites!I:I, "N/A"))</f>
        <v/>
      </c>
      <c r="H154" s="31">
        <v>3</v>
      </c>
      <c r="I154" s="183">
        <f t="shared" si="51"/>
        <v>21</v>
      </c>
      <c r="J154" s="68">
        <v>46302</v>
      </c>
      <c r="K154" s="135">
        <f t="shared" ca="1" si="52"/>
        <v>8</v>
      </c>
      <c r="L154" s="35"/>
      <c r="M154" s="36"/>
      <c r="N154" s="36"/>
      <c r="O154" s="36"/>
      <c r="P154" s="36">
        <v>1</v>
      </c>
      <c r="Q154" s="37"/>
      <c r="R154" s="108">
        <f t="shared" si="53"/>
        <v>0</v>
      </c>
      <c r="S154" s="109">
        <f t="shared" si="54"/>
        <v>0</v>
      </c>
      <c r="T154" s="109">
        <f t="shared" si="55"/>
        <v>0</v>
      </c>
      <c r="U154" s="109">
        <f t="shared" si="56"/>
        <v>0</v>
      </c>
      <c r="V154" s="109">
        <f t="shared" si="57"/>
        <v>21</v>
      </c>
      <c r="W154" s="110">
        <f t="shared" si="58"/>
        <v>0</v>
      </c>
      <c r="X154" s="111">
        <f t="shared" si="59"/>
        <v>21</v>
      </c>
      <c r="Y154" s="188" t="str">
        <f t="shared" si="60"/>
        <v>OK</v>
      </c>
      <c r="Z154" s="188" t="str">
        <f t="shared" si="61"/>
        <v>OK</v>
      </c>
      <c r="AA154" s="188" t="str">
        <f t="shared" si="62"/>
        <v>OK</v>
      </c>
      <c r="AB154" s="188"/>
      <c r="AC154" s="70"/>
      <c r="AD154" s="80">
        <f t="shared" si="37"/>
        <v>0</v>
      </c>
      <c r="AE154" s="4"/>
      <c r="AF154" s="190"/>
      <c r="AG154" s="190"/>
      <c r="AH154" s="4"/>
      <c r="AI154" s="4"/>
      <c r="AJ154" s="4"/>
      <c r="AK154" s="4"/>
      <c r="AL154" s="4"/>
      <c r="AM154" s="4"/>
    </row>
    <row r="155" spans="1:39" ht="16.899999999999999" customHeight="1">
      <c r="A155" s="181">
        <f t="shared" si="50"/>
        <v>1</v>
      </c>
      <c r="B155" s="7" t="s">
        <v>25</v>
      </c>
      <c r="C155" s="64" t="str">
        <f>IF(B155="","",_xlfn.XLOOKUP(B155, Sites!G:G, Sites!F:F, "N/A"))</f>
        <v>PNR-00154</v>
      </c>
      <c r="D155" s="64" t="str">
        <f>IF(B155="","",_xlfn.XLOOKUP(B155, Sites!G:G, Sites!E:E, "N/A"))</f>
        <v>Armel SOKAMBA</v>
      </c>
      <c r="E155" s="64">
        <f>IF(B155="","",_xlfn.XLOOKUP(B155, Sites!G:G, Sites!D:D, "N/A"))</f>
        <v>3</v>
      </c>
      <c r="F155" s="64">
        <f>IF(B155="","",_xlfn.XLOOKUP(B155, Sites!G:G, Sites!H:H, "N/A"))</f>
        <v>0</v>
      </c>
      <c r="G155" s="64" t="str">
        <f>IF(B155="","",_xlfn.XLOOKUP(B155, Sites!G:G, Sites!I:I, "N/A"))</f>
        <v/>
      </c>
      <c r="H155" s="31">
        <v>7</v>
      </c>
      <c r="I155" s="183">
        <f t="shared" si="51"/>
        <v>49</v>
      </c>
      <c r="J155" s="68">
        <v>46295</v>
      </c>
      <c r="K155" s="135">
        <f t="shared" ca="1" si="52"/>
        <v>15</v>
      </c>
      <c r="L155" s="35"/>
      <c r="M155" s="36"/>
      <c r="N155" s="36"/>
      <c r="O155" s="36">
        <v>1</v>
      </c>
      <c r="P155" s="36"/>
      <c r="Q155" s="37"/>
      <c r="R155" s="108">
        <f t="shared" si="53"/>
        <v>0</v>
      </c>
      <c r="S155" s="109">
        <f t="shared" si="54"/>
        <v>0</v>
      </c>
      <c r="T155" s="109">
        <f t="shared" si="55"/>
        <v>0</v>
      </c>
      <c r="U155" s="109">
        <f t="shared" si="56"/>
        <v>49</v>
      </c>
      <c r="V155" s="109">
        <f t="shared" si="57"/>
        <v>0</v>
      </c>
      <c r="W155" s="110">
        <f t="shared" si="58"/>
        <v>0</v>
      </c>
      <c r="X155" s="111">
        <f t="shared" si="59"/>
        <v>49</v>
      </c>
      <c r="Y155" s="188" t="str">
        <f t="shared" si="60"/>
        <v>OK</v>
      </c>
      <c r="Z155" s="188" t="str">
        <f t="shared" si="61"/>
        <v>OK</v>
      </c>
      <c r="AA155" s="188" t="str">
        <f t="shared" si="62"/>
        <v>OK</v>
      </c>
      <c r="AB155" s="188"/>
      <c r="AC155" s="70"/>
      <c r="AD155" s="80">
        <f t="shared" si="37"/>
        <v>0</v>
      </c>
      <c r="AE155" s="4"/>
      <c r="AF155" s="99"/>
      <c r="AG155" s="99"/>
      <c r="AH155" s="4"/>
      <c r="AI155" s="4"/>
      <c r="AJ155" s="4"/>
      <c r="AK155" s="4"/>
      <c r="AL155" s="4"/>
      <c r="AM155" s="4"/>
    </row>
    <row r="156" spans="1:39" ht="16.899999999999999" customHeight="1">
      <c r="A156" s="181">
        <f t="shared" si="50"/>
        <v>1</v>
      </c>
      <c r="B156" s="7" t="s">
        <v>23</v>
      </c>
      <c r="C156" s="64" t="str">
        <f>IF(B156="","",_xlfn.XLOOKUP(B156, Sites!G:G, Sites!F:F, "N/A"))</f>
        <v>PNR-00155</v>
      </c>
      <c r="D156" s="64" t="str">
        <f>IF(B156="","",_xlfn.XLOOKUP(B156, Sites!G:G, Sites!E:E, "N/A"))</f>
        <v>Félix OVOURA</v>
      </c>
      <c r="E156" s="64">
        <f>IF(B156="","",_xlfn.XLOOKUP(B156, Sites!G:G, Sites!D:D, "N/A"))</f>
        <v>2</v>
      </c>
      <c r="F156" s="64">
        <f>IF(B156="","",_xlfn.XLOOKUP(B156, Sites!G:G, Sites!H:H, "N/A"))</f>
        <v>0</v>
      </c>
      <c r="G156" s="64" t="str">
        <f>IF(B156="","",_xlfn.XLOOKUP(B156, Sites!G:G, Sites!I:I, "N/A"))</f>
        <v/>
      </c>
      <c r="H156" s="31">
        <v>6</v>
      </c>
      <c r="I156" s="183">
        <f t="shared" si="51"/>
        <v>42</v>
      </c>
      <c r="J156" s="68">
        <v>46301</v>
      </c>
      <c r="K156" s="135">
        <f t="shared" ca="1" si="52"/>
        <v>9</v>
      </c>
      <c r="L156" s="35">
        <v>1</v>
      </c>
      <c r="M156" s="36"/>
      <c r="N156" s="36"/>
      <c r="O156" s="36"/>
      <c r="P156" s="36"/>
      <c r="Q156" s="37"/>
      <c r="R156" s="108">
        <f t="shared" si="53"/>
        <v>42</v>
      </c>
      <c r="S156" s="109">
        <f t="shared" si="54"/>
        <v>0</v>
      </c>
      <c r="T156" s="109">
        <f t="shared" si="55"/>
        <v>0</v>
      </c>
      <c r="U156" s="109">
        <f t="shared" si="56"/>
        <v>0</v>
      </c>
      <c r="V156" s="109">
        <f t="shared" si="57"/>
        <v>0</v>
      </c>
      <c r="W156" s="110">
        <f t="shared" si="58"/>
        <v>0</v>
      </c>
      <c r="X156" s="111">
        <f t="shared" si="59"/>
        <v>42</v>
      </c>
      <c r="Y156" s="188" t="str">
        <f t="shared" si="60"/>
        <v>OK</v>
      </c>
      <c r="Z156" s="188" t="str">
        <f t="shared" si="61"/>
        <v>OK</v>
      </c>
      <c r="AA156" s="188" t="str">
        <f t="shared" si="62"/>
        <v>OK</v>
      </c>
      <c r="AB156" s="188"/>
      <c r="AC156" s="70"/>
      <c r="AD156" s="80">
        <f t="shared" si="37"/>
        <v>0</v>
      </c>
      <c r="AE156" s="1"/>
      <c r="AF156" s="4"/>
      <c r="AG156" s="4"/>
      <c r="AH156" s="4"/>
      <c r="AI156" s="4"/>
      <c r="AJ156" s="4"/>
      <c r="AK156" s="4"/>
      <c r="AL156" s="4"/>
      <c r="AM156" s="4"/>
    </row>
    <row r="157" spans="1:39" ht="16.899999999999999" customHeight="1">
      <c r="A157" s="181">
        <f t="shared" si="50"/>
        <v>1</v>
      </c>
      <c r="B157" s="7" t="s">
        <v>24</v>
      </c>
      <c r="C157" s="64" t="str">
        <f>IF(B157="","",_xlfn.XLOOKUP(B157, Sites!G:G, Sites!F:F, "N/A"))</f>
        <v>PNR-00156</v>
      </c>
      <c r="D157" s="64" t="str">
        <f>IF(B157="","",_xlfn.XLOOKUP(B157, Sites!G:G, Sites!E:E, "N/A"))</f>
        <v>Alexis MABOUNDA</v>
      </c>
      <c r="E157" s="64">
        <f>IF(B157="","",_xlfn.XLOOKUP(B157, Sites!G:G, Sites!D:D, "N/A"))</f>
        <v>1</v>
      </c>
      <c r="F157" s="64">
        <f>IF(B157="","",_xlfn.XLOOKUP(B157, Sites!G:G, Sites!H:H, "N/A"))</f>
        <v>0</v>
      </c>
      <c r="G157" s="64" t="str">
        <f>IF(B157="","",_xlfn.XLOOKUP(B157, Sites!G:G, Sites!I:I, "N/A"))</f>
        <v/>
      </c>
      <c r="H157" s="31">
        <v>18</v>
      </c>
      <c r="I157" s="183">
        <f t="shared" si="51"/>
        <v>126</v>
      </c>
      <c r="J157" s="68">
        <v>46295</v>
      </c>
      <c r="K157" s="135">
        <f t="shared" ca="1" si="52"/>
        <v>15</v>
      </c>
      <c r="L157" s="35"/>
      <c r="M157" s="36">
        <v>0.5</v>
      </c>
      <c r="N157" s="36"/>
      <c r="O157" s="36">
        <v>0.25</v>
      </c>
      <c r="P157" s="36">
        <v>0.25</v>
      </c>
      <c r="Q157" s="37"/>
      <c r="R157" s="108">
        <f t="shared" si="53"/>
        <v>0</v>
      </c>
      <c r="S157" s="109">
        <f t="shared" si="54"/>
        <v>63</v>
      </c>
      <c r="T157" s="109">
        <f t="shared" si="55"/>
        <v>0</v>
      </c>
      <c r="U157" s="109">
        <f t="shared" si="56"/>
        <v>31.5</v>
      </c>
      <c r="V157" s="109">
        <f t="shared" si="57"/>
        <v>31.5</v>
      </c>
      <c r="W157" s="110">
        <f t="shared" si="58"/>
        <v>0</v>
      </c>
      <c r="X157" s="111">
        <f t="shared" si="59"/>
        <v>126</v>
      </c>
      <c r="Y157" s="188" t="str">
        <f t="shared" si="60"/>
        <v>OK</v>
      </c>
      <c r="Z157" s="188" t="str">
        <f t="shared" si="61"/>
        <v>OK</v>
      </c>
      <c r="AA157" s="188" t="str">
        <f t="shared" si="62"/>
        <v>OK</v>
      </c>
      <c r="AB157" s="188"/>
      <c r="AC157" s="70"/>
      <c r="AD157" s="80">
        <f t="shared" si="37"/>
        <v>0</v>
      </c>
      <c r="AE157" s="1"/>
      <c r="AF157" s="1"/>
      <c r="AG157" s="4"/>
      <c r="AH157" s="4"/>
      <c r="AI157" s="4"/>
      <c r="AJ157" s="4"/>
      <c r="AK157" s="4"/>
      <c r="AL157" s="4"/>
      <c r="AM157" s="4"/>
    </row>
    <row r="158" spans="1:39" ht="16.899999999999999" customHeight="1">
      <c r="A158" s="181">
        <f t="shared" si="50"/>
        <v>0</v>
      </c>
      <c r="B158" s="7" t="s">
        <v>26</v>
      </c>
      <c r="C158" s="64" t="str">
        <f>IF(B158="","",_xlfn.XLOOKUP(B158, Sites!G:G, Sites!F:F, "N/A"))</f>
        <v>PNR-00157</v>
      </c>
      <c r="D158" s="64" t="str">
        <f>IF(B158="","",_xlfn.XLOOKUP(B158, Sites!G:G, Sites!E:E, "N/A"))</f>
        <v>Armel SOKAMBA</v>
      </c>
      <c r="E158" s="64">
        <f>IF(B158="","",_xlfn.XLOOKUP(B158, Sites!G:G, Sites!D:D, "N/A"))</f>
        <v>3</v>
      </c>
      <c r="F158" s="64">
        <f>IF(B158="","",_xlfn.XLOOKUP(B158, Sites!G:G, Sites!H:H, "N/A"))</f>
        <v>0</v>
      </c>
      <c r="G158" s="64" t="str">
        <f>IF(B158="","",_xlfn.XLOOKUP(B158, Sites!G:G, Sites!I:I, "N/A"))</f>
        <v/>
      </c>
      <c r="H158" s="31">
        <v>0</v>
      </c>
      <c r="I158" s="183">
        <f t="shared" si="51"/>
        <v>0</v>
      </c>
      <c r="J158" s="68">
        <v>46293</v>
      </c>
      <c r="K158" s="135" t="str">
        <f t="shared" ca="1" si="52"/>
        <v>N/A</v>
      </c>
      <c r="L158" s="35"/>
      <c r="M158" s="36">
        <v>1</v>
      </c>
      <c r="N158" s="36"/>
      <c r="O158" s="36"/>
      <c r="P158" s="36"/>
      <c r="Q158" s="37"/>
      <c r="R158" s="108">
        <f t="shared" si="53"/>
        <v>0</v>
      </c>
      <c r="S158" s="109">
        <f t="shared" si="54"/>
        <v>0</v>
      </c>
      <c r="T158" s="109">
        <f t="shared" si="55"/>
        <v>0</v>
      </c>
      <c r="U158" s="109">
        <f t="shared" si="56"/>
        <v>0</v>
      </c>
      <c r="V158" s="109">
        <f t="shared" si="57"/>
        <v>0</v>
      </c>
      <c r="W158" s="110">
        <f t="shared" si="58"/>
        <v>0</v>
      </c>
      <c r="X158" s="111">
        <f t="shared" si="59"/>
        <v>0</v>
      </c>
      <c r="Y158" s="188" t="str">
        <f t="shared" si="60"/>
        <v>OK</v>
      </c>
      <c r="Z158" s="188" t="str">
        <f t="shared" si="61"/>
        <v>OK</v>
      </c>
      <c r="AA158" s="188" t="str">
        <f t="shared" si="62"/>
        <v>OK</v>
      </c>
      <c r="AB158" s="188"/>
      <c r="AC158" s="70"/>
      <c r="AD158" s="80">
        <f t="shared" si="37"/>
        <v>0</v>
      </c>
      <c r="AE158" s="1"/>
      <c r="AF158" s="1"/>
      <c r="AG158" s="4"/>
      <c r="AH158" s="4"/>
      <c r="AI158" s="4"/>
      <c r="AJ158" s="4"/>
      <c r="AK158" s="4"/>
      <c r="AL158" s="4"/>
      <c r="AM158" s="4"/>
    </row>
    <row r="159" spans="1:39" ht="16.899999999999999" customHeight="1">
      <c r="A159" s="181">
        <f t="shared" si="50"/>
        <v>1</v>
      </c>
      <c r="B159" s="7" t="s">
        <v>97</v>
      </c>
      <c r="C159" s="64" t="str">
        <f>IF(B159="","",_xlfn.XLOOKUP(B159, Sites!G:G, Sites!F:F, "N/A"))</f>
        <v>PNR-00158</v>
      </c>
      <c r="D159" s="64" t="str">
        <f>IF(B159="","",_xlfn.XLOOKUP(B159, Sites!G:G, Sites!E:E, "N/A"))</f>
        <v>Alexis MABOUNDA</v>
      </c>
      <c r="E159" s="64">
        <f>IF(B159="","",_xlfn.XLOOKUP(B159, Sites!G:G, Sites!D:D, "N/A"))</f>
        <v>1</v>
      </c>
      <c r="F159" s="64">
        <f>IF(B159="","",_xlfn.XLOOKUP(B159, Sites!G:G, Sites!H:H, "N/A"))</f>
        <v>0</v>
      </c>
      <c r="G159" s="64" t="str">
        <f>IF(B159="","",_xlfn.XLOOKUP(B159, Sites!G:G, Sites!I:I, "N/A"))</f>
        <v/>
      </c>
      <c r="H159" s="31">
        <v>5</v>
      </c>
      <c r="I159" s="183">
        <f t="shared" si="51"/>
        <v>35</v>
      </c>
      <c r="J159" s="68">
        <v>46300</v>
      </c>
      <c r="K159" s="135">
        <f t="shared" ca="1" si="52"/>
        <v>10</v>
      </c>
      <c r="L159" s="35"/>
      <c r="M159" s="36"/>
      <c r="N159" s="36">
        <v>1</v>
      </c>
      <c r="O159" s="36"/>
      <c r="P159" s="36"/>
      <c r="Q159" s="37"/>
      <c r="R159" s="108">
        <f t="shared" si="53"/>
        <v>0</v>
      </c>
      <c r="S159" s="109">
        <f t="shared" si="54"/>
        <v>0</v>
      </c>
      <c r="T159" s="109">
        <f t="shared" si="55"/>
        <v>35</v>
      </c>
      <c r="U159" s="109">
        <f t="shared" si="56"/>
        <v>0</v>
      </c>
      <c r="V159" s="109">
        <f t="shared" si="57"/>
        <v>0</v>
      </c>
      <c r="W159" s="110">
        <f t="shared" si="58"/>
        <v>0</v>
      </c>
      <c r="X159" s="111">
        <f t="shared" si="59"/>
        <v>35</v>
      </c>
      <c r="Y159" s="188" t="str">
        <f t="shared" si="60"/>
        <v>OK</v>
      </c>
      <c r="Z159" s="188" t="str">
        <f t="shared" si="61"/>
        <v>OK</v>
      </c>
      <c r="AA159" s="188" t="str">
        <f t="shared" si="62"/>
        <v>OK</v>
      </c>
      <c r="AB159" s="188"/>
      <c r="AC159" s="70"/>
      <c r="AD159" s="80">
        <f t="shared" si="37"/>
        <v>0</v>
      </c>
      <c r="AE159" s="1"/>
      <c r="AF159" s="1"/>
      <c r="AG159" s="4"/>
      <c r="AH159" s="4"/>
      <c r="AI159" s="4"/>
      <c r="AJ159" s="4"/>
      <c r="AK159" s="4"/>
      <c r="AL159" s="4"/>
      <c r="AM159" s="4"/>
    </row>
    <row r="160" spans="1:39" ht="16.899999999999999" customHeight="1">
      <c r="A160" s="181">
        <f t="shared" si="50"/>
        <v>1</v>
      </c>
      <c r="B160" s="7" t="s">
        <v>182</v>
      </c>
      <c r="C160" s="64" t="str">
        <f>IF(B160="","",_xlfn.XLOOKUP(B160, Sites!G:G, Sites!F:F, "N/A"))</f>
        <v>PNR-00159</v>
      </c>
      <c r="D160" s="64">
        <f>IF(B160="","",_xlfn.XLOOKUP(B160, Sites!G:G, Sites!E:E, "N/A"))</f>
        <v>0</v>
      </c>
      <c r="E160" s="64">
        <f>IF(B160="","",_xlfn.XLOOKUP(B160, Sites!G:G, Sites!D:D, "N/A"))</f>
        <v>0</v>
      </c>
      <c r="F160" s="64">
        <f>IF(B160="","",_xlfn.XLOOKUP(B160, Sites!G:G, Sites!H:H, "N/A"))</f>
        <v>0</v>
      </c>
      <c r="G160" s="64" t="str">
        <f>IF(B160="","",_xlfn.XLOOKUP(B160, Sites!G:G, Sites!I:I, "N/A"))</f>
        <v/>
      </c>
      <c r="H160" s="31">
        <v>5</v>
      </c>
      <c r="I160" s="183">
        <f t="shared" si="51"/>
        <v>35</v>
      </c>
      <c r="J160" s="68">
        <v>46301</v>
      </c>
      <c r="K160" s="135">
        <f t="shared" ca="1" si="52"/>
        <v>9</v>
      </c>
      <c r="L160" s="35"/>
      <c r="M160" s="36"/>
      <c r="N160" s="36"/>
      <c r="O160" s="36">
        <v>0.5</v>
      </c>
      <c r="P160" s="36"/>
      <c r="Q160" s="37">
        <v>0.5</v>
      </c>
      <c r="R160" s="108">
        <f t="shared" si="53"/>
        <v>0</v>
      </c>
      <c r="S160" s="109">
        <f t="shared" si="54"/>
        <v>0</v>
      </c>
      <c r="T160" s="109">
        <f t="shared" si="55"/>
        <v>0</v>
      </c>
      <c r="U160" s="109">
        <f t="shared" si="56"/>
        <v>17.5</v>
      </c>
      <c r="V160" s="109">
        <f t="shared" si="57"/>
        <v>0</v>
      </c>
      <c r="W160" s="110">
        <f t="shared" si="58"/>
        <v>17.5</v>
      </c>
      <c r="X160" s="111">
        <f t="shared" si="59"/>
        <v>35</v>
      </c>
      <c r="Y160" s="188" t="str">
        <f t="shared" si="60"/>
        <v>OK</v>
      </c>
      <c r="Z160" s="188" t="str">
        <f t="shared" si="61"/>
        <v>OK</v>
      </c>
      <c r="AA160" s="188" t="str">
        <f t="shared" si="62"/>
        <v>OK</v>
      </c>
      <c r="AB160" s="188"/>
      <c r="AC160" s="70"/>
      <c r="AD160" s="80"/>
      <c r="AE160" s="1"/>
      <c r="AF160" s="1"/>
      <c r="AG160" s="4"/>
      <c r="AH160" s="4"/>
      <c r="AI160" s="4"/>
      <c r="AJ160" s="4"/>
      <c r="AK160" s="4"/>
      <c r="AL160" s="4"/>
      <c r="AM160" s="4"/>
    </row>
    <row r="161" spans="1:39" ht="16.899999999999999" customHeight="1">
      <c r="A161" s="181">
        <f t="shared" si="50"/>
        <v>1</v>
      </c>
      <c r="B161" s="7" t="s">
        <v>166</v>
      </c>
      <c r="C161" s="64" t="str">
        <f>IF(B161="","",_xlfn.XLOOKUP(B161, Sites!G:G, Sites!F:F, "N/A"))</f>
        <v>PNR-00160</v>
      </c>
      <c r="D161" s="64">
        <f>IF(B161="","",_xlfn.XLOOKUP(B161, Sites!G:G, Sites!E:E, "N/A"))</f>
        <v>0</v>
      </c>
      <c r="E161" s="64">
        <f>IF(B161="","",_xlfn.XLOOKUP(B161, Sites!G:G, Sites!D:D, "N/A"))</f>
        <v>0</v>
      </c>
      <c r="F161" s="64">
        <f>IF(B161="","",_xlfn.XLOOKUP(B161, Sites!G:G, Sites!H:H, "N/A"))</f>
        <v>0</v>
      </c>
      <c r="G161" s="64" t="str">
        <f>IF(B161="","",_xlfn.XLOOKUP(B161, Sites!G:G, Sites!I:I, "N/A"))</f>
        <v/>
      </c>
      <c r="H161" s="31">
        <v>24</v>
      </c>
      <c r="I161" s="183">
        <f t="shared" si="51"/>
        <v>168</v>
      </c>
      <c r="J161" s="68">
        <v>46294</v>
      </c>
      <c r="K161" s="135">
        <f t="shared" ca="1" si="52"/>
        <v>16</v>
      </c>
      <c r="L161" s="35">
        <v>1</v>
      </c>
      <c r="M161" s="36"/>
      <c r="N161" s="36"/>
      <c r="O161" s="36"/>
      <c r="P161" s="36"/>
      <c r="Q161" s="37"/>
      <c r="R161" s="108">
        <f t="shared" si="53"/>
        <v>168</v>
      </c>
      <c r="S161" s="109">
        <f t="shared" si="54"/>
        <v>0</v>
      </c>
      <c r="T161" s="109">
        <f t="shared" si="55"/>
        <v>0</v>
      </c>
      <c r="U161" s="109">
        <f t="shared" si="56"/>
        <v>0</v>
      </c>
      <c r="V161" s="109">
        <f t="shared" si="57"/>
        <v>0</v>
      </c>
      <c r="W161" s="110">
        <f t="shared" si="58"/>
        <v>0</v>
      </c>
      <c r="X161" s="111">
        <f t="shared" si="59"/>
        <v>168</v>
      </c>
      <c r="Y161" s="188" t="str">
        <f t="shared" si="60"/>
        <v>OK</v>
      </c>
      <c r="Z161" s="188" t="str">
        <f t="shared" si="61"/>
        <v>OK</v>
      </c>
      <c r="AA161" s="188" t="str">
        <f t="shared" si="62"/>
        <v>OK</v>
      </c>
      <c r="AB161" s="188"/>
      <c r="AC161" s="70"/>
      <c r="AD161" s="80"/>
      <c r="AE161" s="1"/>
      <c r="AF161" s="1"/>
      <c r="AG161" s="4"/>
      <c r="AH161" s="4"/>
      <c r="AI161" s="4"/>
      <c r="AJ161" s="4"/>
      <c r="AK161" s="4"/>
      <c r="AL161" s="4"/>
      <c r="AM161" s="4"/>
    </row>
    <row r="162" spans="1:39" ht="16.899999999999999" customHeight="1">
      <c r="A162" s="181">
        <f t="shared" si="50"/>
        <v>1</v>
      </c>
      <c r="B162" s="7" t="s">
        <v>175</v>
      </c>
      <c r="C162" s="64" t="str">
        <f>IF(B162="","",_xlfn.XLOOKUP(B162, Sites!G:G, Sites!F:F, "N/A"))</f>
        <v>PNR-00161</v>
      </c>
      <c r="D162" s="64">
        <f>IF(B162="","",_xlfn.XLOOKUP(B162, Sites!G:G, Sites!E:E, "N/A"))</f>
        <v>0</v>
      </c>
      <c r="E162" s="64">
        <f>IF(B162="","",_xlfn.XLOOKUP(B162, Sites!G:G, Sites!D:D, "N/A"))</f>
        <v>0</v>
      </c>
      <c r="F162" s="64">
        <f>IF(B162="","",_xlfn.XLOOKUP(B162, Sites!G:G, Sites!H:H, "N/A"))</f>
        <v>0</v>
      </c>
      <c r="G162" s="64" t="str">
        <f>IF(B162="","",_xlfn.XLOOKUP(B162, Sites!G:G, Sites!I:I, "N/A"))</f>
        <v/>
      </c>
      <c r="H162" s="31">
        <v>36</v>
      </c>
      <c r="I162" s="183">
        <f t="shared" si="51"/>
        <v>252</v>
      </c>
      <c r="J162" s="68">
        <v>46301</v>
      </c>
      <c r="K162" s="135">
        <f t="shared" ca="1" si="52"/>
        <v>9</v>
      </c>
      <c r="L162" s="35">
        <v>0.5</v>
      </c>
      <c r="M162" s="36"/>
      <c r="N162" s="36"/>
      <c r="O162" s="36">
        <v>0.25</v>
      </c>
      <c r="P162" s="36">
        <v>0.25</v>
      </c>
      <c r="Q162" s="37"/>
      <c r="R162" s="108">
        <f t="shared" si="53"/>
        <v>126</v>
      </c>
      <c r="S162" s="109">
        <f t="shared" si="54"/>
        <v>0</v>
      </c>
      <c r="T162" s="109">
        <f t="shared" si="55"/>
        <v>0</v>
      </c>
      <c r="U162" s="109">
        <f t="shared" si="56"/>
        <v>63</v>
      </c>
      <c r="V162" s="109">
        <f t="shared" si="57"/>
        <v>63</v>
      </c>
      <c r="W162" s="110">
        <f t="shared" si="58"/>
        <v>0</v>
      </c>
      <c r="X162" s="111">
        <f t="shared" si="59"/>
        <v>252</v>
      </c>
      <c r="Y162" s="188" t="str">
        <f t="shared" si="60"/>
        <v>OK</v>
      </c>
      <c r="Z162" s="188" t="str">
        <f t="shared" si="61"/>
        <v>OK</v>
      </c>
      <c r="AA162" s="188" t="str">
        <f t="shared" si="62"/>
        <v>OK</v>
      </c>
      <c r="AB162" s="188"/>
      <c r="AC162" s="70"/>
      <c r="AD162" s="80"/>
      <c r="AE162" s="1"/>
      <c r="AF162" s="1"/>
      <c r="AG162" s="4"/>
      <c r="AH162" s="4"/>
      <c r="AI162" s="4"/>
      <c r="AJ162" s="4"/>
      <c r="AK162" s="4"/>
      <c r="AL162" s="4"/>
      <c r="AM162" s="4"/>
    </row>
    <row r="163" spans="1:39" ht="16.899999999999999" customHeight="1">
      <c r="A163" s="181">
        <f t="shared" si="50"/>
        <v>1</v>
      </c>
      <c r="B163" s="7" t="s">
        <v>176</v>
      </c>
      <c r="C163" s="64" t="str">
        <f>IF(B163="","",_xlfn.XLOOKUP(B163, Sites!G:G, Sites!F:F, "N/A"))</f>
        <v>PNR-00162</v>
      </c>
      <c r="D163" s="64">
        <f>IF(B163="","",_xlfn.XLOOKUP(B163, Sites!G:G, Sites!E:E, "N/A"))</f>
        <v>0</v>
      </c>
      <c r="E163" s="64">
        <f>IF(B163="","",_xlfn.XLOOKUP(B163, Sites!G:G, Sites!D:D, "N/A"))</f>
        <v>0</v>
      </c>
      <c r="F163" s="64">
        <f>IF(B163="","",_xlfn.XLOOKUP(B163, Sites!G:G, Sites!H:H, "N/A"))</f>
        <v>0</v>
      </c>
      <c r="G163" s="64" t="str">
        <f>IF(B163="","",_xlfn.XLOOKUP(B163, Sites!G:G, Sites!I:I, "N/A"))</f>
        <v/>
      </c>
      <c r="H163" s="31">
        <v>28</v>
      </c>
      <c r="I163" s="183">
        <f t="shared" si="51"/>
        <v>196</v>
      </c>
      <c r="J163" s="68">
        <v>46301</v>
      </c>
      <c r="K163" s="135">
        <f t="shared" ca="1" si="52"/>
        <v>9</v>
      </c>
      <c r="L163" s="35"/>
      <c r="M163" s="36"/>
      <c r="N163" s="36">
        <v>1</v>
      </c>
      <c r="O163" s="36"/>
      <c r="P163" s="36"/>
      <c r="Q163" s="37"/>
      <c r="R163" s="108">
        <f t="shared" si="53"/>
        <v>0</v>
      </c>
      <c r="S163" s="109">
        <f t="shared" si="54"/>
        <v>0</v>
      </c>
      <c r="T163" s="109">
        <f t="shared" si="55"/>
        <v>196</v>
      </c>
      <c r="U163" s="109">
        <f t="shared" si="56"/>
        <v>0</v>
      </c>
      <c r="V163" s="109">
        <f t="shared" si="57"/>
        <v>0</v>
      </c>
      <c r="W163" s="110">
        <f t="shared" si="58"/>
        <v>0</v>
      </c>
      <c r="X163" s="111">
        <f t="shared" si="59"/>
        <v>196</v>
      </c>
      <c r="Y163" s="188" t="str">
        <f t="shared" si="60"/>
        <v>OK</v>
      </c>
      <c r="Z163" s="188" t="str">
        <f t="shared" si="61"/>
        <v>OK</v>
      </c>
      <c r="AA163" s="188" t="str">
        <f t="shared" si="62"/>
        <v>OK</v>
      </c>
      <c r="AB163" s="188"/>
      <c r="AC163" s="70"/>
      <c r="AD163" s="80"/>
      <c r="AE163" s="1"/>
      <c r="AF163" s="1"/>
      <c r="AG163" s="4"/>
      <c r="AH163" s="4"/>
      <c r="AI163" s="4"/>
      <c r="AJ163" s="4"/>
      <c r="AK163" s="4"/>
      <c r="AL163" s="4"/>
      <c r="AM163" s="4"/>
    </row>
    <row r="164" spans="1:39" ht="16.899999999999999" customHeight="1">
      <c r="A164" s="181">
        <f t="shared" si="50"/>
        <v>1</v>
      </c>
      <c r="B164" s="7" t="s">
        <v>63</v>
      </c>
      <c r="C164" s="64" t="str">
        <f>IF(B164="","",_xlfn.XLOOKUP(B164, Sites!G:G, Sites!F:F, "N/A"))</f>
        <v>PNR-00163</v>
      </c>
      <c r="D164" s="64" t="str">
        <f>IF(B164="","",_xlfn.XLOOKUP(B164, Sites!G:G, Sites!E:E, "N/A"))</f>
        <v>Armel SOKAMBA</v>
      </c>
      <c r="E164" s="64">
        <f>IF(B164="","",_xlfn.XLOOKUP(B164, Sites!G:G, Sites!D:D, "N/A"))</f>
        <v>3</v>
      </c>
      <c r="F164" s="64">
        <f>IF(B164="","",_xlfn.XLOOKUP(B164, Sites!G:G, Sites!H:H, "N/A"))</f>
        <v>0</v>
      </c>
      <c r="G164" s="64" t="str">
        <f>IF(B164="","",_xlfn.XLOOKUP(B164, Sites!G:G, Sites!I:I, "N/A"))</f>
        <v/>
      </c>
      <c r="H164" s="31">
        <v>36</v>
      </c>
      <c r="I164" s="183">
        <f t="shared" si="51"/>
        <v>252</v>
      </c>
      <c r="J164" s="68">
        <v>46295</v>
      </c>
      <c r="K164" s="135">
        <f t="shared" ca="1" si="52"/>
        <v>15</v>
      </c>
      <c r="L164" s="35"/>
      <c r="M164" s="36">
        <v>0.5</v>
      </c>
      <c r="N164" s="36"/>
      <c r="O164" s="36">
        <v>0.25</v>
      </c>
      <c r="P164" s="36">
        <v>0.25</v>
      </c>
      <c r="Q164" s="37"/>
      <c r="R164" s="108">
        <f t="shared" si="53"/>
        <v>0</v>
      </c>
      <c r="S164" s="109">
        <f t="shared" si="54"/>
        <v>126</v>
      </c>
      <c r="T164" s="109">
        <f t="shared" si="55"/>
        <v>0</v>
      </c>
      <c r="U164" s="109">
        <f t="shared" si="56"/>
        <v>63</v>
      </c>
      <c r="V164" s="109">
        <f t="shared" si="57"/>
        <v>63</v>
      </c>
      <c r="W164" s="110">
        <f t="shared" si="58"/>
        <v>0</v>
      </c>
      <c r="X164" s="111">
        <f t="shared" si="59"/>
        <v>252</v>
      </c>
      <c r="Y164" s="188" t="str">
        <f t="shared" si="60"/>
        <v>OK</v>
      </c>
      <c r="Z164" s="188" t="str">
        <f t="shared" si="61"/>
        <v>OK</v>
      </c>
      <c r="AA164" s="188" t="str">
        <f t="shared" si="62"/>
        <v>OK</v>
      </c>
      <c r="AB164" s="188"/>
      <c r="AC164" s="70"/>
      <c r="AD164" s="80"/>
      <c r="AE164" s="1"/>
      <c r="AF164" s="1"/>
      <c r="AG164" s="4"/>
      <c r="AH164" s="4"/>
      <c r="AI164" s="4"/>
      <c r="AJ164" s="4"/>
      <c r="AK164" s="4"/>
      <c r="AL164" s="4"/>
      <c r="AM164" s="4"/>
    </row>
    <row r="165" spans="1:39" ht="16.899999999999999" customHeight="1">
      <c r="A165" s="181">
        <f t="shared" si="50"/>
        <v>1</v>
      </c>
      <c r="B165" s="7" t="s">
        <v>140</v>
      </c>
      <c r="C165" s="64" t="str">
        <f>IF(B165="","",_xlfn.XLOOKUP(B165, Sites!G:G, Sites!F:F, "N/A"))</f>
        <v>PNR-00164</v>
      </c>
      <c r="D165" s="64" t="str">
        <f>IF(B165="","",_xlfn.XLOOKUP(B165, Sites!G:G, Sites!E:E, "N/A"))</f>
        <v>Armel SOKAMBA</v>
      </c>
      <c r="E165" s="64">
        <f>IF(B165="","",_xlfn.XLOOKUP(B165, Sites!G:G, Sites!D:D, "N/A"))</f>
        <v>3</v>
      </c>
      <c r="F165" s="64">
        <f>IF(B165="","",_xlfn.XLOOKUP(B165, Sites!G:G, Sites!H:H, "N/A"))</f>
        <v>0</v>
      </c>
      <c r="G165" s="64" t="str">
        <f>IF(B165="","",_xlfn.XLOOKUP(B165, Sites!G:G, Sites!I:I, "N/A"))</f>
        <v/>
      </c>
      <c r="H165" s="31">
        <v>28</v>
      </c>
      <c r="I165" s="183">
        <f t="shared" si="51"/>
        <v>196</v>
      </c>
      <c r="J165" s="68">
        <v>46300</v>
      </c>
      <c r="K165" s="135">
        <f t="shared" ca="1" si="52"/>
        <v>10</v>
      </c>
      <c r="L165" s="35"/>
      <c r="M165" s="36">
        <v>1</v>
      </c>
      <c r="N165" s="36"/>
      <c r="O165" s="36"/>
      <c r="P165" s="36"/>
      <c r="Q165" s="37"/>
      <c r="R165" s="108">
        <f t="shared" si="53"/>
        <v>0</v>
      </c>
      <c r="S165" s="109">
        <f t="shared" si="54"/>
        <v>196</v>
      </c>
      <c r="T165" s="109">
        <f t="shared" si="55"/>
        <v>0</v>
      </c>
      <c r="U165" s="109">
        <f t="shared" si="56"/>
        <v>0</v>
      </c>
      <c r="V165" s="109">
        <f t="shared" si="57"/>
        <v>0</v>
      </c>
      <c r="W165" s="110">
        <f t="shared" si="58"/>
        <v>0</v>
      </c>
      <c r="X165" s="111">
        <f t="shared" si="59"/>
        <v>196</v>
      </c>
      <c r="Y165" s="188" t="str">
        <f t="shared" si="60"/>
        <v>OK</v>
      </c>
      <c r="Z165" s="188" t="str">
        <f t="shared" si="61"/>
        <v>OK</v>
      </c>
      <c r="AA165" s="188" t="str">
        <f t="shared" si="62"/>
        <v>OK</v>
      </c>
      <c r="AB165" s="188"/>
      <c r="AC165" s="70"/>
      <c r="AD165" s="80"/>
      <c r="AE165" s="1"/>
      <c r="AF165" s="1"/>
      <c r="AG165" s="4"/>
      <c r="AH165" s="4"/>
      <c r="AI165" s="4"/>
      <c r="AJ165" s="4"/>
      <c r="AK165" s="4"/>
      <c r="AL165" s="4"/>
      <c r="AM165" s="4"/>
    </row>
    <row r="166" spans="1:39" ht="16.899999999999999" customHeight="1">
      <c r="A166" s="181">
        <f t="shared" si="50"/>
        <v>1</v>
      </c>
      <c r="B166" s="7" t="s">
        <v>186</v>
      </c>
      <c r="C166" s="64" t="str">
        <f>IF(B166="","",_xlfn.XLOOKUP(B166, Sites!G:G, Sites!F:F, "N/A"))</f>
        <v>PNR-00165</v>
      </c>
      <c r="D166" s="64">
        <f>IF(B166="","",_xlfn.XLOOKUP(B166, Sites!G:G, Sites!E:E, "N/A"))</f>
        <v>0</v>
      </c>
      <c r="E166" s="64">
        <f>IF(B166="","",_xlfn.XLOOKUP(B166, Sites!G:G, Sites!D:D, "N/A"))</f>
        <v>0</v>
      </c>
      <c r="F166" s="64">
        <f>IF(B166="","",_xlfn.XLOOKUP(B166, Sites!G:G, Sites!H:H, "N/A"))</f>
        <v>0</v>
      </c>
      <c r="G166" s="64" t="str">
        <f>IF(B166="","",_xlfn.XLOOKUP(B166, Sites!G:G, Sites!I:I, "N/A"))</f>
        <v/>
      </c>
      <c r="H166" s="31">
        <v>22</v>
      </c>
      <c r="I166" s="183">
        <f t="shared" si="51"/>
        <v>154</v>
      </c>
      <c r="J166" s="68">
        <v>46294</v>
      </c>
      <c r="K166" s="135">
        <f t="shared" ca="1" si="52"/>
        <v>16</v>
      </c>
      <c r="L166" s="35"/>
      <c r="M166" s="36"/>
      <c r="N166" s="36">
        <v>1</v>
      </c>
      <c r="O166" s="36"/>
      <c r="P166" s="36"/>
      <c r="Q166" s="37"/>
      <c r="R166" s="108">
        <f t="shared" si="53"/>
        <v>0</v>
      </c>
      <c r="S166" s="109">
        <f t="shared" si="54"/>
        <v>0</v>
      </c>
      <c r="T166" s="109">
        <f t="shared" si="55"/>
        <v>154</v>
      </c>
      <c r="U166" s="109">
        <f t="shared" si="56"/>
        <v>0</v>
      </c>
      <c r="V166" s="109">
        <f t="shared" si="57"/>
        <v>0</v>
      </c>
      <c r="W166" s="110">
        <f t="shared" si="58"/>
        <v>0</v>
      </c>
      <c r="X166" s="111">
        <f t="shared" si="59"/>
        <v>154</v>
      </c>
      <c r="Y166" s="188" t="str">
        <f t="shared" si="60"/>
        <v>OK</v>
      </c>
      <c r="Z166" s="188" t="str">
        <f t="shared" si="61"/>
        <v>OK</v>
      </c>
      <c r="AA166" s="188" t="str">
        <f t="shared" si="62"/>
        <v>OK</v>
      </c>
      <c r="AB166" s="188"/>
      <c r="AC166" s="70"/>
      <c r="AD166" s="80"/>
      <c r="AE166" s="1"/>
      <c r="AF166" s="1"/>
      <c r="AG166" s="4"/>
      <c r="AH166" s="4"/>
      <c r="AI166" s="4"/>
      <c r="AJ166" s="4"/>
      <c r="AK166" s="4"/>
      <c r="AL166" s="4"/>
      <c r="AM166" s="4"/>
    </row>
    <row r="167" spans="1:39" ht="16.899999999999999" customHeight="1">
      <c r="A167" s="181">
        <f t="shared" si="50"/>
        <v>1</v>
      </c>
      <c r="B167" s="7" t="s">
        <v>149</v>
      </c>
      <c r="C167" s="64" t="str">
        <f>IF(B167="","",_xlfn.XLOOKUP(B167, Sites!G:G, Sites!F:F, "N/A"))</f>
        <v>PNR-00166</v>
      </c>
      <c r="D167" s="64" t="str">
        <f>IF(B167="","",_xlfn.XLOOKUP(B167, Sites!G:G, Sites!E:E, "N/A"))</f>
        <v>Alexis MABOUNDA</v>
      </c>
      <c r="E167" s="64">
        <f>IF(B167="","",_xlfn.XLOOKUP(B167, Sites!G:G, Sites!D:D, "N/A"))</f>
        <v>1</v>
      </c>
      <c r="F167" s="64">
        <f>IF(B167="","",_xlfn.XLOOKUP(B167, Sites!G:G, Sites!H:H, "N/A"))</f>
        <v>0</v>
      </c>
      <c r="G167" s="64" t="str">
        <f>IF(B167="","",_xlfn.XLOOKUP(B167, Sites!G:G, Sites!I:I, "N/A"))</f>
        <v/>
      </c>
      <c r="H167" s="31">
        <v>24</v>
      </c>
      <c r="I167" s="183">
        <f t="shared" si="51"/>
        <v>168</v>
      </c>
      <c r="J167" s="68">
        <v>46296</v>
      </c>
      <c r="K167" s="135">
        <f t="shared" ca="1" si="52"/>
        <v>14</v>
      </c>
      <c r="L167" s="35"/>
      <c r="M167" s="36"/>
      <c r="N167" s="36"/>
      <c r="O167" s="36">
        <v>0.5</v>
      </c>
      <c r="P167" s="36"/>
      <c r="Q167" s="37">
        <v>0.5</v>
      </c>
      <c r="R167" s="108">
        <f t="shared" si="53"/>
        <v>0</v>
      </c>
      <c r="S167" s="109">
        <f t="shared" si="54"/>
        <v>0</v>
      </c>
      <c r="T167" s="109">
        <f t="shared" si="55"/>
        <v>0</v>
      </c>
      <c r="U167" s="109">
        <f t="shared" si="56"/>
        <v>84</v>
      </c>
      <c r="V167" s="109">
        <f t="shared" si="57"/>
        <v>0</v>
      </c>
      <c r="W167" s="110">
        <f t="shared" si="58"/>
        <v>84</v>
      </c>
      <c r="X167" s="111">
        <f t="shared" si="59"/>
        <v>168</v>
      </c>
      <c r="Y167" s="188" t="str">
        <f t="shared" si="60"/>
        <v>OK</v>
      </c>
      <c r="Z167" s="188" t="str">
        <f t="shared" si="61"/>
        <v>OK</v>
      </c>
      <c r="AA167" s="188" t="str">
        <f t="shared" si="62"/>
        <v>OK</v>
      </c>
      <c r="AB167" s="188"/>
      <c r="AC167" s="70"/>
      <c r="AD167" s="80"/>
      <c r="AE167" s="1"/>
      <c r="AF167" s="1"/>
      <c r="AG167" s="4"/>
      <c r="AH167" s="4"/>
      <c r="AI167" s="4"/>
      <c r="AJ167" s="4"/>
      <c r="AK167" s="4"/>
      <c r="AL167" s="4"/>
      <c r="AM167" s="4"/>
    </row>
    <row r="168" spans="1:39" ht="16.899999999999999" customHeight="1">
      <c r="A168" s="181">
        <f t="shared" si="50"/>
        <v>1</v>
      </c>
      <c r="B168" s="7" t="s">
        <v>113</v>
      </c>
      <c r="C168" s="64" t="str">
        <f>IF(B168="","",_xlfn.XLOOKUP(B168, Sites!G:G, Sites!F:F, "N/A"))</f>
        <v>PNR-00167</v>
      </c>
      <c r="D168" s="64" t="str">
        <f>IF(B168="","",_xlfn.XLOOKUP(B168, Sites!G:G, Sites!E:E, "N/A"))</f>
        <v>Armel SOKAMBA</v>
      </c>
      <c r="E168" s="64">
        <f>IF(B168="","",_xlfn.XLOOKUP(B168, Sites!G:G, Sites!D:D, "N/A"))</f>
        <v>3</v>
      </c>
      <c r="F168" s="64">
        <f>IF(B168="","",_xlfn.XLOOKUP(B168, Sites!G:G, Sites!H:H, "N/A"))</f>
        <v>0</v>
      </c>
      <c r="G168" s="64" t="str">
        <f>IF(B168="","",_xlfn.XLOOKUP(B168, Sites!G:G, Sites!I:I, "N/A"))</f>
        <v/>
      </c>
      <c r="H168" s="31">
        <v>22</v>
      </c>
      <c r="I168" s="183">
        <f t="shared" si="51"/>
        <v>154</v>
      </c>
      <c r="J168" s="68">
        <v>46300</v>
      </c>
      <c r="K168" s="135">
        <f t="shared" ca="1" si="52"/>
        <v>10</v>
      </c>
      <c r="L168" s="35">
        <v>1</v>
      </c>
      <c r="M168" s="36"/>
      <c r="N168" s="36"/>
      <c r="O168" s="36"/>
      <c r="P168" s="36"/>
      <c r="Q168" s="37"/>
      <c r="R168" s="108">
        <f t="shared" si="53"/>
        <v>154</v>
      </c>
      <c r="S168" s="109">
        <f t="shared" si="54"/>
        <v>0</v>
      </c>
      <c r="T168" s="109">
        <f t="shared" si="55"/>
        <v>0</v>
      </c>
      <c r="U168" s="109">
        <f t="shared" si="56"/>
        <v>0</v>
      </c>
      <c r="V168" s="109">
        <f t="shared" si="57"/>
        <v>0</v>
      </c>
      <c r="W168" s="110">
        <f t="shared" si="58"/>
        <v>0</v>
      </c>
      <c r="X168" s="111">
        <f t="shared" si="59"/>
        <v>154</v>
      </c>
      <c r="Y168" s="188" t="str">
        <f t="shared" si="60"/>
        <v>OK</v>
      </c>
      <c r="Z168" s="188" t="str">
        <f t="shared" si="61"/>
        <v>OK</v>
      </c>
      <c r="AA168" s="188" t="str">
        <f t="shared" si="62"/>
        <v>OK</v>
      </c>
      <c r="AB168" s="188"/>
      <c r="AC168" s="70"/>
      <c r="AD168" s="80"/>
      <c r="AE168" s="1"/>
      <c r="AF168" s="1"/>
      <c r="AG168" s="4"/>
      <c r="AH168" s="4"/>
      <c r="AI168" s="4"/>
      <c r="AJ168" s="4"/>
      <c r="AK168" s="4"/>
      <c r="AL168" s="4"/>
      <c r="AM168" s="4"/>
    </row>
    <row r="169" spans="1:39" ht="16.899999999999999" customHeight="1">
      <c r="A169" s="181">
        <f t="shared" si="50"/>
        <v>0</v>
      </c>
      <c r="B169" s="7" t="s">
        <v>100</v>
      </c>
      <c r="C169" s="64" t="str">
        <f>IF(B169="","",_xlfn.XLOOKUP(B169, Sites!G:G, Sites!F:F, "N/A"))</f>
        <v>PNR-00168</v>
      </c>
      <c r="D169" s="64" t="str">
        <f>IF(B169="","",_xlfn.XLOOKUP(B169, Sites!G:G, Sites!E:E, "N/A"))</f>
        <v>Alexis MABOUNDA</v>
      </c>
      <c r="E169" s="64">
        <f>IF(B169="","",_xlfn.XLOOKUP(B169, Sites!G:G, Sites!D:D, "N/A"))</f>
        <v>1</v>
      </c>
      <c r="F169" s="64">
        <f>IF(B169="","",_xlfn.XLOOKUP(B169, Sites!G:G, Sites!H:H, "N/A"))</f>
        <v>0</v>
      </c>
      <c r="G169" s="64" t="str">
        <f>IF(B169="","",_xlfn.XLOOKUP(B169, Sites!G:G, Sites!I:I, "N/A"))</f>
        <v/>
      </c>
      <c r="H169" s="31">
        <v>0</v>
      </c>
      <c r="I169" s="183">
        <f t="shared" si="51"/>
        <v>0</v>
      </c>
      <c r="J169" s="68">
        <v>46300</v>
      </c>
      <c r="K169" s="135" t="str">
        <f t="shared" ca="1" si="52"/>
        <v>N/A</v>
      </c>
      <c r="L169" s="35">
        <v>0.5</v>
      </c>
      <c r="M169" s="36"/>
      <c r="N169" s="36"/>
      <c r="O169" s="36">
        <v>0.25</v>
      </c>
      <c r="P169" s="36">
        <v>0.25</v>
      </c>
      <c r="Q169" s="37"/>
      <c r="R169" s="108">
        <f t="shared" si="53"/>
        <v>0</v>
      </c>
      <c r="S169" s="109">
        <f t="shared" si="54"/>
        <v>0</v>
      </c>
      <c r="T169" s="109">
        <f t="shared" si="55"/>
        <v>0</v>
      </c>
      <c r="U169" s="109">
        <f t="shared" si="56"/>
        <v>0</v>
      </c>
      <c r="V169" s="109">
        <f t="shared" si="57"/>
        <v>0</v>
      </c>
      <c r="W169" s="110">
        <f t="shared" si="58"/>
        <v>0</v>
      </c>
      <c r="X169" s="111">
        <f t="shared" si="59"/>
        <v>0</v>
      </c>
      <c r="Y169" s="188" t="str">
        <f t="shared" si="60"/>
        <v>OK</v>
      </c>
      <c r="Z169" s="188" t="str">
        <f t="shared" si="61"/>
        <v>OK</v>
      </c>
      <c r="AA169" s="188" t="str">
        <f t="shared" si="62"/>
        <v>OK</v>
      </c>
      <c r="AB169" s="188"/>
      <c r="AC169" s="70"/>
      <c r="AD169" s="80"/>
      <c r="AE169" s="1"/>
      <c r="AF169" s="1"/>
      <c r="AG169" s="4"/>
      <c r="AH169" s="4"/>
      <c r="AI169" s="4"/>
      <c r="AJ169" s="4"/>
      <c r="AK169" s="4"/>
      <c r="AL169" s="4"/>
      <c r="AM169" s="4"/>
    </row>
    <row r="170" spans="1:39" ht="16.899999999999999" customHeight="1">
      <c r="A170" s="181">
        <f t="shared" si="50"/>
        <v>1</v>
      </c>
      <c r="B170" s="7" t="s">
        <v>101</v>
      </c>
      <c r="C170" s="64" t="str">
        <f>IF(B170="","",_xlfn.XLOOKUP(B170, Sites!G:G, Sites!F:F, "N/A"))</f>
        <v>PNR-00169</v>
      </c>
      <c r="D170" s="64" t="str">
        <f>IF(B170="","",_xlfn.XLOOKUP(B170, Sites!G:G, Sites!E:E, "N/A"))</f>
        <v>Félix OVOURA</v>
      </c>
      <c r="E170" s="64">
        <f>IF(B170="","",_xlfn.XLOOKUP(B170, Sites!G:G, Sites!D:D, "N/A"))</f>
        <v>2</v>
      </c>
      <c r="F170" s="64">
        <f>IF(B170="","",_xlfn.XLOOKUP(B170, Sites!G:G, Sites!H:H, "N/A"))</f>
        <v>0</v>
      </c>
      <c r="G170" s="64" t="str">
        <f>IF(B170="","",_xlfn.XLOOKUP(B170, Sites!G:G, Sites!I:I, "N/A"))</f>
        <v/>
      </c>
      <c r="H170" s="31">
        <v>26</v>
      </c>
      <c r="I170" s="183">
        <f t="shared" si="51"/>
        <v>182</v>
      </c>
      <c r="J170" s="68">
        <v>46302</v>
      </c>
      <c r="K170" s="135">
        <f t="shared" ca="1" si="52"/>
        <v>8</v>
      </c>
      <c r="L170" s="35"/>
      <c r="M170" s="36"/>
      <c r="N170" s="36">
        <v>1</v>
      </c>
      <c r="O170" s="36"/>
      <c r="P170" s="36"/>
      <c r="Q170" s="37"/>
      <c r="R170" s="108">
        <f t="shared" si="53"/>
        <v>0</v>
      </c>
      <c r="S170" s="109">
        <f t="shared" si="54"/>
        <v>0</v>
      </c>
      <c r="T170" s="109">
        <f t="shared" si="55"/>
        <v>182</v>
      </c>
      <c r="U170" s="109">
        <f t="shared" si="56"/>
        <v>0</v>
      </c>
      <c r="V170" s="109">
        <f t="shared" si="57"/>
        <v>0</v>
      </c>
      <c r="W170" s="110">
        <f t="shared" si="58"/>
        <v>0</v>
      </c>
      <c r="X170" s="111">
        <f t="shared" si="59"/>
        <v>182</v>
      </c>
      <c r="Y170" s="188" t="str">
        <f t="shared" si="60"/>
        <v>OK</v>
      </c>
      <c r="Z170" s="188" t="str">
        <f t="shared" si="61"/>
        <v>OK</v>
      </c>
      <c r="AA170" s="188" t="str">
        <f t="shared" si="62"/>
        <v>OK</v>
      </c>
      <c r="AB170" s="188"/>
      <c r="AC170" s="70"/>
      <c r="AD170" s="80">
        <f t="shared" si="37"/>
        <v>0</v>
      </c>
      <c r="AE170" s="1"/>
      <c r="AF170" s="1"/>
      <c r="AG170" s="4"/>
      <c r="AH170" s="4"/>
      <c r="AI170" s="4"/>
      <c r="AJ170" s="4"/>
      <c r="AK170" s="4"/>
      <c r="AL170" s="4"/>
      <c r="AM170" s="4"/>
    </row>
    <row r="171" spans="1:39" customFormat="1" ht="16.899999999999999" customHeight="1">
      <c r="A171" s="148"/>
      <c r="B171" s="139"/>
      <c r="C171" s="139"/>
      <c r="D171" s="139"/>
      <c r="E171" s="139"/>
      <c r="F171" s="139"/>
      <c r="G171" s="139"/>
      <c r="H171" s="149"/>
      <c r="I171" s="150"/>
      <c r="J171" s="136"/>
      <c r="K171" s="136"/>
      <c r="L171" s="151"/>
      <c r="M171" s="152"/>
      <c r="N171" s="152"/>
      <c r="O171" s="152"/>
      <c r="P171" s="152"/>
      <c r="Q171" s="153"/>
      <c r="R171" s="112"/>
      <c r="S171" s="113"/>
      <c r="T171" s="113"/>
      <c r="U171" s="113"/>
      <c r="V171" s="113"/>
      <c r="W171" s="114"/>
      <c r="X171" s="115"/>
      <c r="Y171" s="115"/>
      <c r="Z171" s="115"/>
      <c r="AA171" s="115"/>
      <c r="AB171" s="115"/>
      <c r="AC171" s="154"/>
      <c r="AD171" s="93"/>
      <c r="AE171" s="1"/>
      <c r="AF171" s="1"/>
      <c r="AG171" s="4"/>
      <c r="AH171" s="4"/>
      <c r="AI171" s="4"/>
      <c r="AJ171" s="4"/>
      <c r="AK171" s="4"/>
      <c r="AL171" s="4"/>
      <c r="AM171" s="4"/>
    </row>
    <row r="172" spans="1:39" customFormat="1" ht="18.75">
      <c r="A172" s="140">
        <f>SUBTOTAL(9,A21:A171)</f>
        <v>144</v>
      </c>
      <c r="B172" s="140"/>
      <c r="C172" s="140"/>
      <c r="D172" s="140"/>
      <c r="E172" s="140"/>
      <c r="F172" s="140"/>
      <c r="G172" s="140"/>
      <c r="H172" s="155">
        <f>SUBTOTAL(9,H21:H171)</f>
        <v>2709</v>
      </c>
      <c r="I172" s="156">
        <f>SUBTOTAL(9,I21:I171)</f>
        <v>18963</v>
      </c>
      <c r="J172" s="157"/>
      <c r="K172" s="137">
        <f ca="1">(SUBTOTAL(9,K21:K171))/A172</f>
        <v>13.625</v>
      </c>
      <c r="L172" s="158">
        <f>(SUBTOTAL(9,L21:L171))/O$182</f>
        <v>0.68269230769230771</v>
      </c>
      <c r="M172" s="159">
        <f>(SUBTOTAL(9,M21:M171))/P$182</f>
        <v>0.6785714285714286</v>
      </c>
      <c r="N172" s="159">
        <f>(SUBTOTAL(9,N21:N171))/R$182</f>
        <v>0.70833333333333337</v>
      </c>
      <c r="O172" s="159">
        <f>(SUBTOTAL(9,O21:O171))/S$182</f>
        <v>0.6205357142857143</v>
      </c>
      <c r="P172" s="159">
        <f>(SUBTOTAL(9,P21:P171))/T$182</f>
        <v>0.54545454545454541</v>
      </c>
      <c r="Q172" s="160">
        <f>(SUBTOTAL(9,Q21:Q171))/U$182</f>
        <v>0.59895833333333337</v>
      </c>
      <c r="R172" s="116">
        <f t="shared" ref="R172:X172" si="63">SUBTOTAL(9,R21:R171)</f>
        <v>4326</v>
      </c>
      <c r="S172" s="116">
        <f t="shared" si="63"/>
        <v>1841</v>
      </c>
      <c r="T172" s="116">
        <f t="shared" si="63"/>
        <v>1179.5</v>
      </c>
      <c r="U172" s="116">
        <f t="shared" si="63"/>
        <v>3979.5</v>
      </c>
      <c r="V172" s="116">
        <f t="shared" si="63"/>
        <v>3692.5</v>
      </c>
      <c r="W172" s="116">
        <f t="shared" si="63"/>
        <v>3944.5</v>
      </c>
      <c r="X172" s="117">
        <f t="shared" si="63"/>
        <v>18963</v>
      </c>
      <c r="Y172" s="117"/>
      <c r="Z172" s="117"/>
      <c r="AA172" s="117"/>
      <c r="AB172" s="117"/>
      <c r="AC172" s="155"/>
      <c r="AD172" s="100"/>
      <c r="AE172" s="1"/>
      <c r="AF172" s="1"/>
      <c r="AG172" s="4"/>
      <c r="AH172" s="4"/>
      <c r="AI172" s="4"/>
      <c r="AJ172" s="4"/>
      <c r="AK172" s="4"/>
      <c r="AL172" s="4"/>
      <c r="AM172" s="4"/>
    </row>
    <row r="173" spans="1:39" customFormat="1" ht="23.25">
      <c r="A173" s="4"/>
      <c r="B173" s="141"/>
      <c r="C173" s="141"/>
      <c r="D173" s="141"/>
      <c r="E173" s="141"/>
      <c r="F173" s="141"/>
      <c r="G173" s="141"/>
      <c r="H173" s="4"/>
      <c r="I173" s="4"/>
      <c r="J173" s="4"/>
      <c r="K173" s="4"/>
      <c r="L173" s="95"/>
      <c r="M173" s="95"/>
      <c r="N173" s="95"/>
      <c r="O173" s="95"/>
      <c r="Q173" s="95"/>
      <c r="R173" s="118">
        <f>R172/I172</f>
        <v>0.22812846068660023</v>
      </c>
      <c r="S173" s="118">
        <f>S172/I172</f>
        <v>9.7083794758213368E-2</v>
      </c>
      <c r="T173" s="118">
        <f>T172/I172</f>
        <v>6.2200073827980804E-2</v>
      </c>
      <c r="U173" s="118">
        <f>U172/I172</f>
        <v>0.20985603543743078</v>
      </c>
      <c r="V173" s="118">
        <f>V172/I172</f>
        <v>0.19472129937246216</v>
      </c>
      <c r="W173" s="118">
        <f>W172/I172</f>
        <v>0.20801033591731266</v>
      </c>
      <c r="X173" s="95"/>
      <c r="Y173" s="95"/>
      <c r="Z173" s="95"/>
      <c r="AA173" s="95"/>
      <c r="AB173" s="95"/>
      <c r="AC173" s="95"/>
      <c r="AD173" s="101"/>
      <c r="AE173" s="100"/>
      <c r="AF173" s="1"/>
      <c r="AG173" s="4"/>
      <c r="AH173" s="4"/>
      <c r="AI173" s="4"/>
      <c r="AJ173" s="4"/>
      <c r="AK173" s="4"/>
      <c r="AL173" s="4"/>
      <c r="AM173" s="4"/>
    </row>
    <row r="174" spans="1:39" customFormat="1" ht="23.25">
      <c r="A174" s="4"/>
      <c r="B174" s="141"/>
      <c r="C174" s="141"/>
      <c r="D174" s="4"/>
      <c r="E174" s="4"/>
      <c r="F174" s="4"/>
      <c r="G174" s="4"/>
      <c r="H174" s="4"/>
      <c r="I174" s="4"/>
      <c r="J174" s="95"/>
      <c r="K174" s="95"/>
      <c r="L174" s="95"/>
      <c r="M174" s="95"/>
      <c r="O174" s="95"/>
      <c r="P174" s="118"/>
      <c r="Q174" s="118"/>
      <c r="R174" s="118"/>
      <c r="S174" s="118"/>
      <c r="T174" s="118"/>
      <c r="U174" s="118"/>
      <c r="V174" s="95"/>
      <c r="W174" s="95"/>
      <c r="X174" s="95"/>
      <c r="Y174" s="95"/>
      <c r="Z174" s="95"/>
      <c r="AA174" s="95"/>
      <c r="AB174" s="101"/>
      <c r="AC174" s="100"/>
      <c r="AD174" s="1"/>
      <c r="AE174" s="4"/>
      <c r="AF174" s="4"/>
      <c r="AG174" s="4"/>
      <c r="AH174" s="4"/>
      <c r="AI174" s="4"/>
      <c r="AJ174" s="4"/>
      <c r="AK174" s="4"/>
    </row>
    <row r="175" spans="1:39" customFormat="1" ht="21">
      <c r="A175" s="161" t="s">
        <v>114</v>
      </c>
      <c r="B175" s="142" t="s">
        <v>115</v>
      </c>
      <c r="C175" s="142"/>
      <c r="D175" s="142" t="s">
        <v>116</v>
      </c>
      <c r="E175" s="2"/>
      <c r="F175" s="2"/>
      <c r="G175" s="2"/>
      <c r="H175" s="2"/>
      <c r="I175" s="2"/>
      <c r="N175" s="162" t="s">
        <v>117</v>
      </c>
      <c r="O175" s="163" t="s">
        <v>128</v>
      </c>
      <c r="P175" s="119" t="s">
        <v>118</v>
      </c>
      <c r="Q175" s="2" t="s">
        <v>11</v>
      </c>
      <c r="R175" s="2" t="s">
        <v>12</v>
      </c>
      <c r="S175" s="2" t="s">
        <v>13</v>
      </c>
      <c r="T175" s="120" t="s">
        <v>14</v>
      </c>
      <c r="U175" s="120" t="s">
        <v>15</v>
      </c>
      <c r="AB175" s="102"/>
      <c r="AC175" s="4"/>
      <c r="AD175" s="1"/>
      <c r="AE175" s="4"/>
      <c r="AF175" s="4"/>
      <c r="AG175" s="4"/>
      <c r="AH175" s="4"/>
      <c r="AI175" s="4"/>
      <c r="AJ175" s="4"/>
      <c r="AK175" s="4"/>
    </row>
    <row r="176" spans="1:39" customFormat="1" ht="21">
      <c r="A176" s="164" t="s">
        <v>126</v>
      </c>
      <c r="B176" s="143">
        <f>+R172</f>
        <v>4326</v>
      </c>
      <c r="C176" s="143"/>
      <c r="D176" s="165">
        <f t="shared" ref="D176:D182" si="64">B176/$I$172</f>
        <v>0.22812846068660023</v>
      </c>
      <c r="E176" s="4"/>
      <c r="F176" s="4"/>
      <c r="G176" s="4"/>
      <c r="H176" s="4"/>
      <c r="I176" s="4"/>
      <c r="N176" s="166">
        <v>0.25</v>
      </c>
      <c r="O176" s="167">
        <f t="shared" ref="O176:P179" si="65">+SUMIF(L$21:L$171,$N176,$A$21:$A$171)</f>
        <v>3</v>
      </c>
      <c r="P176" s="121">
        <f t="shared" si="65"/>
        <v>3</v>
      </c>
      <c r="Q176" s="122">
        <f>+O176+P176</f>
        <v>6</v>
      </c>
      <c r="R176" s="122">
        <f t="shared" ref="R176:U179" si="66">+SUMIF(N$21:N$171,$N176,$A$21:$A$171)</f>
        <v>3</v>
      </c>
      <c r="S176" s="122">
        <f t="shared" si="66"/>
        <v>10</v>
      </c>
      <c r="T176" s="122">
        <f t="shared" si="66"/>
        <v>9</v>
      </c>
      <c r="U176" s="122">
        <f t="shared" si="66"/>
        <v>5</v>
      </c>
      <c r="V176" s="123"/>
      <c r="W176" s="123"/>
      <c r="X176" s="123"/>
      <c r="Y176" s="123"/>
      <c r="Z176" s="123"/>
      <c r="AB176" s="103"/>
      <c r="AC176" s="102"/>
      <c r="AD176" s="2"/>
      <c r="AE176" s="2"/>
      <c r="AF176" s="2"/>
      <c r="AG176" s="2"/>
      <c r="AH176" s="2"/>
      <c r="AI176" s="2"/>
      <c r="AJ176" s="2"/>
      <c r="AK176" s="2"/>
    </row>
    <row r="177" spans="1:38" customFormat="1" ht="18.75">
      <c r="A177" s="168" t="s">
        <v>118</v>
      </c>
      <c r="B177" s="144">
        <f>+S172</f>
        <v>1841</v>
      </c>
      <c r="C177" s="144"/>
      <c r="D177" s="169">
        <f t="shared" si="64"/>
        <v>9.7083794758213368E-2</v>
      </c>
      <c r="E177" s="4"/>
      <c r="F177" s="4"/>
      <c r="G177" s="4"/>
      <c r="H177" s="4"/>
      <c r="I177" s="4"/>
      <c r="N177" s="166">
        <v>0.5</v>
      </c>
      <c r="O177" s="167">
        <f t="shared" si="65"/>
        <v>32</v>
      </c>
      <c r="P177" s="121">
        <f t="shared" si="65"/>
        <v>11</v>
      </c>
      <c r="Q177" s="122">
        <f t="shared" ref="Q177:Q179" si="67">+O177+P177</f>
        <v>43</v>
      </c>
      <c r="R177" s="122">
        <f t="shared" si="66"/>
        <v>6</v>
      </c>
      <c r="S177" s="122">
        <f t="shared" si="66"/>
        <v>32</v>
      </c>
      <c r="T177" s="122">
        <f t="shared" si="66"/>
        <v>27</v>
      </c>
      <c r="U177" s="122">
        <f t="shared" si="66"/>
        <v>31</v>
      </c>
      <c r="V177" s="123"/>
      <c r="W177" s="123"/>
      <c r="X177" s="123"/>
      <c r="Y177" s="123"/>
      <c r="Z177" s="123"/>
      <c r="AB177" s="104"/>
      <c r="AC177" s="103"/>
      <c r="AD177" s="4"/>
      <c r="AE177" s="4"/>
      <c r="AF177" s="4"/>
      <c r="AG177" s="4"/>
      <c r="AH177" s="4"/>
      <c r="AI177" s="4"/>
      <c r="AJ177" s="4"/>
      <c r="AK177" s="4"/>
      <c r="AL177" s="4"/>
    </row>
    <row r="178" spans="1:38" customFormat="1" ht="21">
      <c r="A178" s="94" t="s">
        <v>11</v>
      </c>
      <c r="B178" s="145">
        <f>B176+B177</f>
        <v>6167</v>
      </c>
      <c r="C178" s="145"/>
      <c r="D178" s="134">
        <f t="shared" si="64"/>
        <v>0.32521225544481358</v>
      </c>
      <c r="E178" s="138">
        <f>+D178-Q183</f>
        <v>-2.0273855666297524E-2</v>
      </c>
      <c r="F178" s="138"/>
      <c r="G178" s="138"/>
      <c r="H178" s="138"/>
      <c r="I178" s="138"/>
      <c r="N178" s="166">
        <v>0.75</v>
      </c>
      <c r="O178" s="167">
        <f t="shared" si="65"/>
        <v>3</v>
      </c>
      <c r="P178" s="121">
        <f t="shared" si="65"/>
        <v>0</v>
      </c>
      <c r="Q178" s="122">
        <f t="shared" si="67"/>
        <v>3</v>
      </c>
      <c r="R178" s="122">
        <f t="shared" si="66"/>
        <v>0</v>
      </c>
      <c r="S178" s="122">
        <f t="shared" si="66"/>
        <v>0</v>
      </c>
      <c r="T178" s="122">
        <f t="shared" si="66"/>
        <v>0</v>
      </c>
      <c r="U178" s="122">
        <f t="shared" si="66"/>
        <v>0</v>
      </c>
      <c r="V178" s="123"/>
      <c r="W178" s="123"/>
      <c r="X178" s="123"/>
      <c r="Y178" s="123"/>
      <c r="Z178" s="123"/>
      <c r="AB178" s="103"/>
      <c r="AC178" s="104"/>
      <c r="AD178" s="4"/>
      <c r="AE178" s="3"/>
      <c r="AF178" s="4"/>
      <c r="AG178" s="4"/>
      <c r="AH178" s="4"/>
      <c r="AI178" s="4"/>
      <c r="AJ178" s="4"/>
      <c r="AK178" s="3"/>
      <c r="AL178" s="4"/>
    </row>
    <row r="179" spans="1:38" customFormat="1" ht="21">
      <c r="A179" s="94" t="s">
        <v>12</v>
      </c>
      <c r="B179" s="145">
        <f>T172</f>
        <v>1179.5</v>
      </c>
      <c r="C179" s="145"/>
      <c r="D179" s="134">
        <f t="shared" si="64"/>
        <v>6.2200073827980804E-2</v>
      </c>
      <c r="E179" s="138">
        <f>+D179-R183</f>
        <v>-2.6341592838685868E-2</v>
      </c>
      <c r="F179" s="138"/>
      <c r="G179" s="138"/>
      <c r="H179" s="138"/>
      <c r="I179" s="138"/>
      <c r="N179" s="166">
        <v>1</v>
      </c>
      <c r="O179" s="167">
        <f t="shared" si="65"/>
        <v>14</v>
      </c>
      <c r="P179" s="121">
        <f t="shared" si="65"/>
        <v>7</v>
      </c>
      <c r="Q179" s="122">
        <f t="shared" si="67"/>
        <v>21</v>
      </c>
      <c r="R179" s="122">
        <f t="shared" si="66"/>
        <v>9</v>
      </c>
      <c r="S179" s="122">
        <f t="shared" si="66"/>
        <v>14</v>
      </c>
      <c r="T179" s="122">
        <f t="shared" si="66"/>
        <v>8</v>
      </c>
      <c r="U179" s="122">
        <f t="shared" si="66"/>
        <v>12</v>
      </c>
      <c r="V179" s="123"/>
      <c r="W179" s="123"/>
      <c r="X179" s="123"/>
      <c r="Y179" s="123"/>
      <c r="Z179" s="123"/>
      <c r="AB179" s="105"/>
      <c r="AC179" s="103"/>
      <c r="AD179" s="4"/>
      <c r="AE179" s="4"/>
      <c r="AF179" s="4"/>
      <c r="AG179" s="4"/>
      <c r="AH179" s="4"/>
      <c r="AI179" s="4"/>
      <c r="AJ179" s="4"/>
      <c r="AK179" s="4"/>
      <c r="AL179" s="4"/>
    </row>
    <row r="180" spans="1:38" customFormat="1" ht="21">
      <c r="A180" s="94" t="s">
        <v>13</v>
      </c>
      <c r="B180" s="145">
        <f>U172</f>
        <v>3979.5</v>
      </c>
      <c r="C180" s="145"/>
      <c r="D180" s="134">
        <f t="shared" si="64"/>
        <v>0.20985603543743078</v>
      </c>
      <c r="E180" s="138">
        <f>+D180-S183</f>
        <v>-3.1463409007013665E-2</v>
      </c>
      <c r="F180" s="138"/>
      <c r="G180" s="138"/>
      <c r="H180" s="138"/>
      <c r="I180" s="138"/>
      <c r="N180" s="170" t="s">
        <v>150</v>
      </c>
      <c r="O180" s="171">
        <f>+SUMPRODUCT($N$176:$N$179,O176:O179)/O182</f>
        <v>0.63461538461538458</v>
      </c>
      <c r="P180" s="124">
        <f t="shared" ref="P180:S180" si="68">+SUMPRODUCT($N$176:$N$179,P176:P179)/P182</f>
        <v>0.63095238095238093</v>
      </c>
      <c r="Q180" s="125">
        <f t="shared" si="68"/>
        <v>0.63356164383561642</v>
      </c>
      <c r="R180" s="125">
        <f>+SUMPRODUCT($N$176:$N$179,R176:R179)/R182</f>
        <v>0.70833333333333337</v>
      </c>
      <c r="S180" s="125">
        <f t="shared" si="68"/>
        <v>0.5803571428571429</v>
      </c>
      <c r="T180" s="125">
        <f>+SUMPRODUCT($N$176:$N$179,T176:T179)/T182</f>
        <v>0.53977272727272729</v>
      </c>
      <c r="U180" s="125">
        <f>+SUMPRODUCT($N$176:$N$179,U176:U179)/U182</f>
        <v>0.59895833333333337</v>
      </c>
      <c r="V180" s="126"/>
      <c r="W180" s="126"/>
      <c r="X180" s="126"/>
      <c r="Y180" s="126"/>
      <c r="Z180" s="126"/>
      <c r="AB180" s="105"/>
      <c r="AC180" s="103"/>
      <c r="AD180" s="4"/>
      <c r="AE180" s="4"/>
      <c r="AF180" s="4"/>
      <c r="AG180" s="4"/>
      <c r="AH180" s="4"/>
      <c r="AI180" s="4"/>
      <c r="AJ180" s="4"/>
      <c r="AK180" s="4"/>
      <c r="AL180" s="4"/>
    </row>
    <row r="181" spans="1:38" customFormat="1" ht="18.75">
      <c r="A181" s="94" t="s">
        <v>14</v>
      </c>
      <c r="B181" s="146">
        <f>V172</f>
        <v>3692.5</v>
      </c>
      <c r="C181" s="146"/>
      <c r="D181" s="134">
        <f t="shared" si="64"/>
        <v>0.19472129937246216</v>
      </c>
      <c r="E181" s="138">
        <f>+D181-T183</f>
        <v>2.8054632705795501E-2</v>
      </c>
      <c r="F181" s="138"/>
      <c r="G181" s="138"/>
      <c r="H181" s="138"/>
      <c r="I181" s="138"/>
      <c r="N181" s="170"/>
      <c r="O181" s="172">
        <f>+L172</f>
        <v>0.68269230769230771</v>
      </c>
      <c r="P181" s="127">
        <f>+M172</f>
        <v>0.6785714285714286</v>
      </c>
      <c r="Q181" s="128">
        <f>+(O181*O182+P181*P182)/Q182</f>
        <v>0.68150684931506844</v>
      </c>
      <c r="R181" s="128">
        <f>+N172</f>
        <v>0.70833333333333337</v>
      </c>
      <c r="S181" s="128">
        <f>+O172</f>
        <v>0.6205357142857143</v>
      </c>
      <c r="T181" s="128">
        <f>+P172</f>
        <v>0.54545454545454541</v>
      </c>
      <c r="U181" s="128">
        <f>+Q172</f>
        <v>0.59895833333333337</v>
      </c>
      <c r="AB181" s="105"/>
      <c r="AC181" s="103"/>
      <c r="AD181" s="4"/>
      <c r="AE181" s="4"/>
      <c r="AF181" s="4"/>
      <c r="AG181" s="4"/>
      <c r="AH181" s="4"/>
      <c r="AI181" s="4"/>
      <c r="AJ181" s="4"/>
      <c r="AK181" s="4"/>
      <c r="AL181" s="4"/>
    </row>
    <row r="182" spans="1:38" customFormat="1" ht="18.75">
      <c r="A182" s="94" t="s">
        <v>15</v>
      </c>
      <c r="B182" s="146">
        <f>W172</f>
        <v>3944.5</v>
      </c>
      <c r="C182" s="146"/>
      <c r="D182" s="134">
        <f t="shared" si="64"/>
        <v>0.20801033591731266</v>
      </c>
      <c r="E182" s="138">
        <f>+D182-U183</f>
        <v>8.3575581395348708E-3</v>
      </c>
      <c r="F182" s="138"/>
      <c r="G182" s="138"/>
      <c r="H182" s="138"/>
      <c r="I182" s="138"/>
      <c r="M182" s="173">
        <f>+A172</f>
        <v>144</v>
      </c>
      <c r="N182" s="174" t="s">
        <v>119</v>
      </c>
      <c r="O182" s="129">
        <f>SUM(O176:O179)</f>
        <v>52</v>
      </c>
      <c r="P182" s="129">
        <f>SUM(P176:P179)</f>
        <v>21</v>
      </c>
      <c r="Q182" s="130">
        <f>SUM(Q176:Q179)</f>
        <v>73</v>
      </c>
      <c r="R182" s="129">
        <f>SUM(R176:R179)</f>
        <v>18</v>
      </c>
      <c r="S182" s="129">
        <f t="shared" ref="S182" si="69">SUM(S176:S179)</f>
        <v>56</v>
      </c>
      <c r="T182" s="129">
        <f>SUM(T176:T179)</f>
        <v>44</v>
      </c>
      <c r="U182" s="129">
        <f>SUM(U176:U179)</f>
        <v>48</v>
      </c>
      <c r="V182" s="131"/>
      <c r="W182" s="132"/>
      <c r="X182" s="132"/>
      <c r="Y182" s="132"/>
      <c r="Z182" s="132"/>
      <c r="AB182" s="105"/>
      <c r="AC182" s="103"/>
      <c r="AD182" s="4"/>
      <c r="AE182" s="4"/>
      <c r="AF182" s="4"/>
      <c r="AG182" s="4"/>
      <c r="AH182" s="4"/>
      <c r="AI182" s="4"/>
      <c r="AJ182" s="4"/>
      <c r="AK182" s="4"/>
      <c r="AL182" s="4"/>
    </row>
    <row r="183" spans="1:38" customFormat="1" ht="18.75">
      <c r="A183" s="175" t="s">
        <v>16</v>
      </c>
      <c r="B183" s="147">
        <f>SUM(B178:B182)</f>
        <v>18963</v>
      </c>
      <c r="C183" s="147"/>
      <c r="D183" s="176">
        <f>SUM(D178:D182)</f>
        <v>1</v>
      </c>
      <c r="E183" s="4"/>
      <c r="F183" s="4"/>
      <c r="G183" s="4"/>
      <c r="H183" s="4"/>
      <c r="I183" s="4"/>
      <c r="M183" s="177"/>
      <c r="N183" s="178" t="s">
        <v>120</v>
      </c>
      <c r="O183" s="179">
        <f>+(O181*O182)/$M$182</f>
        <v>0.24652777777777779</v>
      </c>
      <c r="P183" s="133">
        <f t="shared" ref="P183:U183" si="70">+(P181*P182)/$M$182</f>
        <v>9.8958333333333329E-2</v>
      </c>
      <c r="Q183" s="134">
        <f>+P183+O183</f>
        <v>0.3454861111111111</v>
      </c>
      <c r="R183" s="134">
        <f t="shared" si="70"/>
        <v>8.8541666666666671E-2</v>
      </c>
      <c r="S183" s="134">
        <f t="shared" si="70"/>
        <v>0.24131944444444445</v>
      </c>
      <c r="T183" s="134">
        <f t="shared" si="70"/>
        <v>0.16666666666666666</v>
      </c>
      <c r="U183" s="134">
        <f t="shared" si="70"/>
        <v>0.19965277777777779</v>
      </c>
      <c r="V183" s="107"/>
      <c r="W183" s="107"/>
      <c r="X183" s="107"/>
      <c r="Y183" s="107"/>
      <c r="Z183" s="107"/>
      <c r="AB183" s="105"/>
      <c r="AC183" s="106"/>
      <c r="AD183" s="4"/>
      <c r="AE183" s="4"/>
      <c r="AF183" s="4"/>
      <c r="AG183" s="4"/>
      <c r="AH183" s="4"/>
      <c r="AI183" s="4"/>
      <c r="AJ183" s="4"/>
      <c r="AK183" s="4"/>
      <c r="AL183" s="4"/>
    </row>
    <row r="184" spans="1:38" customFormat="1" ht="18.75">
      <c r="A184" s="180"/>
      <c r="D184" s="4"/>
      <c r="E184" s="4"/>
      <c r="F184" s="4"/>
      <c r="G184" s="4"/>
      <c r="H184" s="4"/>
      <c r="I184" s="4"/>
      <c r="AB184" s="105"/>
      <c r="AC184" s="107"/>
      <c r="AD184" s="4"/>
      <c r="AE184" s="4"/>
      <c r="AF184" s="4"/>
      <c r="AG184" s="4"/>
      <c r="AH184" s="4"/>
      <c r="AI184" s="4"/>
      <c r="AJ184" s="4"/>
      <c r="AK184" s="4"/>
      <c r="AL184" s="94"/>
    </row>
    <row r="185" spans="1:38" customFormat="1" ht="18.75">
      <c r="A185" s="9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R185" s="4"/>
      <c r="S185" s="4"/>
      <c r="T185" s="4"/>
      <c r="U185" s="4"/>
      <c r="AC185" s="107"/>
      <c r="AD185" s="94"/>
      <c r="AE185" s="94"/>
      <c r="AF185" s="94"/>
      <c r="AG185" s="94"/>
      <c r="AH185" s="94"/>
      <c r="AI185" s="94"/>
      <c r="AJ185" s="94"/>
      <c r="AK185" s="94"/>
      <c r="AL185" s="4"/>
    </row>
    <row r="186" spans="1:38" customFormat="1" ht="18.75">
      <c r="A186" s="107"/>
      <c r="B186" s="107"/>
      <c r="C186" s="107"/>
      <c r="D186" s="4"/>
      <c r="AD186" s="4"/>
      <c r="AE186" s="4"/>
      <c r="AF186" s="4"/>
      <c r="AG186" s="4"/>
      <c r="AH186" s="4"/>
      <c r="AI186" s="4"/>
      <c r="AJ186" s="4"/>
      <c r="AK186" s="4"/>
      <c r="AL186" s="4"/>
    </row>
    <row r="187" spans="1:38" customFormat="1" ht="18.75">
      <c r="AD187" s="4"/>
      <c r="AE187" s="4"/>
      <c r="AF187" s="4"/>
      <c r="AG187" s="4"/>
      <c r="AH187" s="4"/>
      <c r="AI187" s="4"/>
      <c r="AJ187" s="4"/>
      <c r="AK187" s="4"/>
    </row>
    <row r="188" spans="1:38" customFormat="1"/>
    <row r="189" spans="1:38" customFormat="1"/>
    <row r="190" spans="1:38" customFormat="1"/>
    <row r="191" spans="1:38" customFormat="1"/>
    <row r="192" spans="1:38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</sheetData>
  <autoFilter ref="A1:AC171" xr:uid="{869CAAC0-E905-4B0C-BDD4-CFCF71037FC4}"/>
  <mergeCells count="4">
    <mergeCell ref="AG75:AH75"/>
    <mergeCell ref="AF152:AG152"/>
    <mergeCell ref="AF153:AG153"/>
    <mergeCell ref="AF154:AG154"/>
  </mergeCells>
  <conditionalFormatting sqref="K2:K170">
    <cfRule type="cellIs" dxfId="11" priority="6" operator="lessThan">
      <formula>7</formula>
    </cfRule>
    <cfRule type="cellIs" dxfId="10" priority="7" operator="between">
      <formula>14</formula>
      <formula>7</formula>
    </cfRule>
    <cfRule type="cellIs" dxfId="9" priority="8" operator="greaterThan">
      <formula>14</formula>
    </cfRule>
  </conditionalFormatting>
  <conditionalFormatting sqref="K172">
    <cfRule type="cellIs" dxfId="8" priority="9" operator="lessThan">
      <formula>7</formula>
    </cfRule>
    <cfRule type="cellIs" dxfId="7" priority="10" operator="between">
      <formula>14</formula>
      <formula>7</formula>
    </cfRule>
    <cfRule type="cellIs" dxfId="6" priority="11" operator="greaterThan">
      <formula>14</formula>
    </cfRule>
  </conditionalFormatting>
  <conditionalFormatting sqref="Y2:AB170">
    <cfRule type="cellIs" dxfId="5" priority="1" operator="equal">
      <formula>"ERREUR"</formula>
    </cfRule>
    <cfRule type="cellIs" dxfId="4" priority="2" operator="equal">
      <formula>"OK"</formula>
    </cfRule>
  </conditionalFormatting>
  <dataValidations count="1">
    <dataValidation type="list" allowBlank="1" showInputMessage="1" showErrorMessage="1" sqref="B2:B17" xr:uid="{FD60F716-B907-48B8-B011-3CF21DE8A540}">
      <formula1>siteList</formula1>
    </dataValidation>
  </dataValidations>
  <pageMargins left="0.7" right="0.7" top="0.75" bottom="0.75" header="0.3" footer="0.3"/>
  <pageSetup paperSize="9" scale="1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959C-B3AF-44B0-B870-E630B77A7A19}">
  <dimension ref="A1:L54"/>
  <sheetViews>
    <sheetView workbookViewId="0">
      <selection activeCell="Y18" sqref="Y18"/>
    </sheetView>
  </sheetViews>
  <sheetFormatPr defaultColWidth="11.42578125" defaultRowHeight="15"/>
  <sheetData>
    <row r="1" spans="1:9">
      <c r="A1" s="39" t="s">
        <v>127</v>
      </c>
      <c r="B1" s="40" t="s">
        <v>128</v>
      </c>
      <c r="C1" s="41" t="s">
        <v>118</v>
      </c>
      <c r="D1" s="39" t="s">
        <v>11</v>
      </c>
      <c r="E1" s="39" t="s">
        <v>12</v>
      </c>
      <c r="F1" s="39" t="s">
        <v>13</v>
      </c>
      <c r="G1" s="39" t="s">
        <v>14</v>
      </c>
      <c r="H1" s="39" t="s">
        <v>15</v>
      </c>
      <c r="I1" s="42"/>
    </row>
    <row r="2" spans="1:9">
      <c r="A2" s="38">
        <v>1</v>
      </c>
      <c r="B2" s="185" cm="1">
        <f t="array" aca="1" ref="B2" ca="1">IFERROR(INDIRECT("'WEEK " &amp; A2 &amp; "'!O183"),0)</f>
        <v>0</v>
      </c>
      <c r="C2" s="185" cm="1">
        <f t="array" aca="1" ref="C2" ca="1">IFERROR(INDIRECT("'WEEK " &amp; A2 &amp; "'!P183"),0)</f>
        <v>0</v>
      </c>
      <c r="D2" s="43">
        <f ca="1">SUM(B2:C2)</f>
        <v>0</v>
      </c>
      <c r="E2" s="185" cm="1">
        <f t="array" aca="1" ref="E2" ca="1">IFERROR(INDIRECT("'WEEK " &amp; A2 &amp; "'!R183"),0)</f>
        <v>0</v>
      </c>
      <c r="F2" s="185" cm="1">
        <f t="array" aca="1" ref="F2" ca="1">IFERROR(INDIRECT("'WEEK " &amp; A2 &amp; "'!S183"),0)</f>
        <v>0</v>
      </c>
      <c r="G2" s="185" cm="1">
        <f t="array" aca="1" ref="G2" ca="1">IFERROR(INDIRECT("'WEEK " &amp; A2 &amp; "'!T183"),0)</f>
        <v>0</v>
      </c>
      <c r="H2" s="185" cm="1">
        <f t="array" aca="1" ref="H2" ca="1">IFERROR(INDIRECT("'WEEK " &amp; A2 &amp; "'!U183"),0)</f>
        <v>0</v>
      </c>
      <c r="I2" s="44">
        <f ca="1">+D2+E2+F2+G2+H2</f>
        <v>0</v>
      </c>
    </row>
    <row r="3" spans="1:9">
      <c r="A3" s="38">
        <v>2</v>
      </c>
      <c r="B3" s="185" cm="1">
        <f t="array" aca="1" ref="B3" ca="1">IFERROR(INDIRECT("'WEEK " &amp; A3 &amp; "'!O183"),0)</f>
        <v>0</v>
      </c>
      <c r="C3" s="185" cm="1">
        <f t="array" aca="1" ref="C3" ca="1">IFERROR(INDIRECT("'WEEK " &amp; A3 &amp; "'!P183"),0)</f>
        <v>0</v>
      </c>
      <c r="D3" s="43">
        <f t="shared" ref="D3:D54" ca="1" si="0">SUM(B3:C3)</f>
        <v>0</v>
      </c>
      <c r="E3" s="185" cm="1">
        <f t="array" aca="1" ref="E3" ca="1">IFERROR(INDIRECT("'WEEK " &amp; A3 &amp; "'!R183"),0)</f>
        <v>0</v>
      </c>
      <c r="F3" s="185" cm="1">
        <f t="array" aca="1" ref="F3" ca="1">IFERROR(INDIRECT("'WEEK " &amp; A3 &amp; "'!S183"),0)</f>
        <v>0</v>
      </c>
      <c r="G3" s="185" cm="1">
        <f t="array" aca="1" ref="G3" ca="1">IFERROR(INDIRECT("'WEEK " &amp; A3 &amp; "'!T183"),0)</f>
        <v>0</v>
      </c>
      <c r="H3" s="185" cm="1">
        <f t="array" aca="1" ref="H3" ca="1">IFERROR(INDIRECT("'WEEK " &amp; A3 &amp; "'!U183"),0)</f>
        <v>0</v>
      </c>
      <c r="I3" s="44">
        <f t="shared" ref="I3:I53" ca="1" si="1">+D3+E3+F3+G3+H3</f>
        <v>0</v>
      </c>
    </row>
    <row r="4" spans="1:9">
      <c r="A4" s="38">
        <v>3</v>
      </c>
      <c r="B4" s="185" cm="1">
        <f t="array" aca="1" ref="B4" ca="1">IFERROR(INDIRECT("'WEEK " &amp; A4 &amp; "'!O183"),0)</f>
        <v>0</v>
      </c>
      <c r="C4" s="185" cm="1">
        <f t="array" aca="1" ref="C4" ca="1">IFERROR(INDIRECT("'WEEK " &amp; A4 &amp; "'!P183"),0)</f>
        <v>0</v>
      </c>
      <c r="D4" s="43">
        <f t="shared" ca="1" si="0"/>
        <v>0</v>
      </c>
      <c r="E4" s="185" cm="1">
        <f t="array" aca="1" ref="E4" ca="1">IFERROR(INDIRECT("'WEEK " &amp; A4 &amp; "'!R183"),0)</f>
        <v>0</v>
      </c>
      <c r="F4" s="185" cm="1">
        <f t="array" aca="1" ref="F4" ca="1">IFERROR(INDIRECT("'WEEK " &amp; A4 &amp; "'!S183"),0)</f>
        <v>0</v>
      </c>
      <c r="G4" s="185" cm="1">
        <f t="array" aca="1" ref="G4" ca="1">IFERROR(INDIRECT("'WEEK " &amp; A4 &amp; "'!T183"),0)</f>
        <v>0</v>
      </c>
      <c r="H4" s="185" cm="1">
        <f t="array" aca="1" ref="H4" ca="1">IFERROR(INDIRECT("'WEEK " &amp; A4 &amp; "'!U183"),0)</f>
        <v>0</v>
      </c>
      <c r="I4" s="44">
        <f t="shared" ca="1" si="1"/>
        <v>0</v>
      </c>
    </row>
    <row r="5" spans="1:9">
      <c r="A5" s="38">
        <v>4</v>
      </c>
      <c r="B5" s="185" cm="1">
        <f t="array" aca="1" ref="B5" ca="1">IFERROR(INDIRECT("'WEEK " &amp; A5 &amp; "'!O183"),0)</f>
        <v>0</v>
      </c>
      <c r="C5" s="185" cm="1">
        <f t="array" aca="1" ref="C5" ca="1">IFERROR(INDIRECT("'WEEK " &amp; A5 &amp; "'!P183"),0)</f>
        <v>0</v>
      </c>
      <c r="D5" s="43">
        <f t="shared" ca="1" si="0"/>
        <v>0</v>
      </c>
      <c r="E5" s="185" cm="1">
        <f t="array" aca="1" ref="E5" ca="1">IFERROR(INDIRECT("'WEEK " &amp; A5 &amp; "'!R183"),0)</f>
        <v>0</v>
      </c>
      <c r="F5" s="185" cm="1">
        <f t="array" aca="1" ref="F5" ca="1">IFERROR(INDIRECT("'WEEK " &amp; A5 &amp; "'!S183"),0)</f>
        <v>0</v>
      </c>
      <c r="G5" s="185" cm="1">
        <f t="array" aca="1" ref="G5" ca="1">IFERROR(INDIRECT("'WEEK " &amp; A5 &amp; "'!T183"),0)</f>
        <v>0</v>
      </c>
      <c r="H5" s="185" cm="1">
        <f t="array" aca="1" ref="H5" ca="1">IFERROR(INDIRECT("'WEEK " &amp; A5 &amp; "'!U183"),0)</f>
        <v>0</v>
      </c>
      <c r="I5" s="44">
        <f t="shared" ca="1" si="1"/>
        <v>0</v>
      </c>
    </row>
    <row r="6" spans="1:9">
      <c r="A6" s="38">
        <v>5</v>
      </c>
      <c r="B6" s="185" cm="1">
        <f t="array" aca="1" ref="B6" ca="1">IFERROR(INDIRECT("'WEEK " &amp; A6 &amp; "'!O183"),0)</f>
        <v>0</v>
      </c>
      <c r="C6" s="185" cm="1">
        <f t="array" aca="1" ref="C6" ca="1">IFERROR(INDIRECT("'WEEK " &amp; A6 &amp; "'!P183"),0)</f>
        <v>0</v>
      </c>
      <c r="D6" s="43">
        <f t="shared" ca="1" si="0"/>
        <v>0</v>
      </c>
      <c r="E6" s="185" cm="1">
        <f t="array" aca="1" ref="E6" ca="1">IFERROR(INDIRECT("'WEEK " &amp; A6 &amp; "'!R183"),0)</f>
        <v>0</v>
      </c>
      <c r="F6" s="185" cm="1">
        <f t="array" aca="1" ref="F6" ca="1">IFERROR(INDIRECT("'WEEK " &amp; A6 &amp; "'!S183"),0)</f>
        <v>0</v>
      </c>
      <c r="G6" s="185" cm="1">
        <f t="array" aca="1" ref="G6" ca="1">IFERROR(INDIRECT("'WEEK " &amp; A6 &amp; "'!T183"),0)</f>
        <v>0</v>
      </c>
      <c r="H6" s="185" cm="1">
        <f t="array" aca="1" ref="H6" ca="1">IFERROR(INDIRECT("'WEEK " &amp; A6 &amp; "'!U183"),0)</f>
        <v>0</v>
      </c>
      <c r="I6" s="44">
        <f t="shared" ca="1" si="1"/>
        <v>0</v>
      </c>
    </row>
    <row r="7" spans="1:9">
      <c r="A7" s="38">
        <v>6</v>
      </c>
      <c r="B7" s="185" cm="1">
        <f t="array" aca="1" ref="B7" ca="1">IFERROR(INDIRECT("'WEEK " &amp; A7 &amp; "'!O183"),0)</f>
        <v>0</v>
      </c>
      <c r="C7" s="185" cm="1">
        <f t="array" aca="1" ref="C7" ca="1">IFERROR(INDIRECT("'WEEK " &amp; A7 &amp; "'!P183"),0)</f>
        <v>0</v>
      </c>
      <c r="D7" s="43">
        <f t="shared" ca="1" si="0"/>
        <v>0</v>
      </c>
      <c r="E7" s="185" cm="1">
        <f t="array" aca="1" ref="E7" ca="1">IFERROR(INDIRECT("'WEEK " &amp; A7 &amp; "'!R183"),0)</f>
        <v>0</v>
      </c>
      <c r="F7" s="185" cm="1">
        <f t="array" aca="1" ref="F7" ca="1">IFERROR(INDIRECT("'WEEK " &amp; A7 &amp; "'!S183"),0)</f>
        <v>0</v>
      </c>
      <c r="G7" s="185" cm="1">
        <f t="array" aca="1" ref="G7" ca="1">IFERROR(INDIRECT("'WEEK " &amp; A7 &amp; "'!T183"),0)</f>
        <v>0</v>
      </c>
      <c r="H7" s="185" cm="1">
        <f t="array" aca="1" ref="H7" ca="1">IFERROR(INDIRECT("'WEEK " &amp; A7 &amp; "'!U183"),0)</f>
        <v>0</v>
      </c>
      <c r="I7" s="44">
        <f t="shared" ca="1" si="1"/>
        <v>0</v>
      </c>
    </row>
    <row r="8" spans="1:9">
      <c r="A8" s="38">
        <v>7</v>
      </c>
      <c r="B8" s="185" cm="1">
        <f t="array" aca="1" ref="B8" ca="1">IFERROR(INDIRECT("'WEEK " &amp; A8 &amp; "'!O183"),0)</f>
        <v>0</v>
      </c>
      <c r="C8" s="185" cm="1">
        <f t="array" aca="1" ref="C8" ca="1">IFERROR(INDIRECT("'WEEK " &amp; A8 &amp; "'!P183"),0)</f>
        <v>0</v>
      </c>
      <c r="D8" s="43">
        <f t="shared" ca="1" si="0"/>
        <v>0</v>
      </c>
      <c r="E8" s="185" cm="1">
        <f t="array" aca="1" ref="E8" ca="1">IFERROR(INDIRECT("'WEEK " &amp; A8 &amp; "'!R183"),0)</f>
        <v>0</v>
      </c>
      <c r="F8" s="185" cm="1">
        <f t="array" aca="1" ref="F8" ca="1">IFERROR(INDIRECT("'WEEK " &amp; A8 &amp; "'!S183"),0)</f>
        <v>0</v>
      </c>
      <c r="G8" s="185" cm="1">
        <f t="array" aca="1" ref="G8" ca="1">IFERROR(INDIRECT("'WEEK " &amp; A8 &amp; "'!T183"),0)</f>
        <v>0</v>
      </c>
      <c r="H8" s="185" cm="1">
        <f t="array" aca="1" ref="H8" ca="1">IFERROR(INDIRECT("'WEEK " &amp; A8 &amp; "'!U183"),0)</f>
        <v>0</v>
      </c>
      <c r="I8" s="44">
        <f t="shared" ca="1" si="1"/>
        <v>0</v>
      </c>
    </row>
    <row r="9" spans="1:9">
      <c r="A9" s="38">
        <v>8</v>
      </c>
      <c r="B9" s="185" cm="1">
        <f t="array" aca="1" ref="B9" ca="1">IFERROR(INDIRECT("'WEEK " &amp; A9 &amp; "'!O183"),0)</f>
        <v>0</v>
      </c>
      <c r="C9" s="185" cm="1">
        <f t="array" aca="1" ref="C9" ca="1">IFERROR(INDIRECT("'WEEK " &amp; A9 &amp; "'!P183"),0)</f>
        <v>0</v>
      </c>
      <c r="D9" s="43">
        <f t="shared" ca="1" si="0"/>
        <v>0</v>
      </c>
      <c r="E9" s="185" cm="1">
        <f t="array" aca="1" ref="E9" ca="1">IFERROR(INDIRECT("'WEEK " &amp; A9 &amp; "'!R183"),0)</f>
        <v>0</v>
      </c>
      <c r="F9" s="185" cm="1">
        <f t="array" aca="1" ref="F9" ca="1">IFERROR(INDIRECT("'WEEK " &amp; A9 &amp; "'!S183"),0)</f>
        <v>0</v>
      </c>
      <c r="G9" s="185" cm="1">
        <f t="array" aca="1" ref="G9" ca="1">IFERROR(INDIRECT("'WEEK " &amp; A9 &amp; "'!T183"),0)</f>
        <v>0</v>
      </c>
      <c r="H9" s="185" cm="1">
        <f t="array" aca="1" ref="H9" ca="1">IFERROR(INDIRECT("'WEEK " &amp; A9 &amp; "'!U183"),0)</f>
        <v>0</v>
      </c>
      <c r="I9" s="44">
        <f t="shared" ca="1" si="1"/>
        <v>0</v>
      </c>
    </row>
    <row r="10" spans="1:9">
      <c r="A10" s="38">
        <v>9</v>
      </c>
      <c r="B10" s="185" cm="1">
        <f t="array" aca="1" ref="B10" ca="1">IFERROR(INDIRECT("'WEEK " &amp; A10 &amp; "'!O183"),0)</f>
        <v>0</v>
      </c>
      <c r="C10" s="185" cm="1">
        <f t="array" aca="1" ref="C10" ca="1">IFERROR(INDIRECT("'WEEK " &amp; A10 &amp; "'!P183"),0)</f>
        <v>0</v>
      </c>
      <c r="D10" s="43">
        <f t="shared" ca="1" si="0"/>
        <v>0</v>
      </c>
      <c r="E10" s="185" cm="1">
        <f t="array" aca="1" ref="E10" ca="1">IFERROR(INDIRECT("'WEEK " &amp; A10 &amp; "'!R183"),0)</f>
        <v>0</v>
      </c>
      <c r="F10" s="185" cm="1">
        <f t="array" aca="1" ref="F10" ca="1">IFERROR(INDIRECT("'WEEK " &amp; A10 &amp; "'!S183"),0)</f>
        <v>0</v>
      </c>
      <c r="G10" s="185" cm="1">
        <f t="array" aca="1" ref="G10" ca="1">IFERROR(INDIRECT("'WEEK " &amp; A10 &amp; "'!T183"),0)</f>
        <v>0</v>
      </c>
      <c r="H10" s="185" cm="1">
        <f t="array" aca="1" ref="H10" ca="1">IFERROR(INDIRECT("'WEEK " &amp; A10 &amp; "'!U183"),0)</f>
        <v>0</v>
      </c>
      <c r="I10" s="44">
        <f t="shared" ca="1" si="1"/>
        <v>0</v>
      </c>
    </row>
    <row r="11" spans="1:9">
      <c r="A11" s="38">
        <v>10</v>
      </c>
      <c r="B11" s="185" cm="1">
        <f t="array" aca="1" ref="B11" ca="1">IFERROR(INDIRECT("'WEEK " &amp; A11 &amp; "'!O183"),0)</f>
        <v>0</v>
      </c>
      <c r="C11" s="185" cm="1">
        <f t="array" aca="1" ref="C11" ca="1">IFERROR(INDIRECT("'WEEK " &amp; A11 &amp; "'!P183"),0)</f>
        <v>0</v>
      </c>
      <c r="D11" s="43">
        <f t="shared" ca="1" si="0"/>
        <v>0</v>
      </c>
      <c r="E11" s="185" cm="1">
        <f t="array" aca="1" ref="E11" ca="1">IFERROR(INDIRECT("'WEEK " &amp; A11 &amp; "'!R183"),0)</f>
        <v>0</v>
      </c>
      <c r="F11" s="185" cm="1">
        <f t="array" aca="1" ref="F11" ca="1">IFERROR(INDIRECT("'WEEK " &amp; A11 &amp; "'!S183"),0)</f>
        <v>0</v>
      </c>
      <c r="G11" s="185" cm="1">
        <f t="array" aca="1" ref="G11" ca="1">IFERROR(INDIRECT("'WEEK " &amp; A11 &amp; "'!T183"),0)</f>
        <v>0</v>
      </c>
      <c r="H11" s="185" cm="1">
        <f t="array" aca="1" ref="H11" ca="1">IFERROR(INDIRECT("'WEEK " &amp; A11 &amp; "'!U183"),0)</f>
        <v>0</v>
      </c>
      <c r="I11" s="44">
        <f t="shared" ca="1" si="1"/>
        <v>0</v>
      </c>
    </row>
    <row r="12" spans="1:9">
      <c r="A12" s="38">
        <v>11</v>
      </c>
      <c r="B12" s="185" cm="1">
        <f t="array" aca="1" ref="B12" ca="1">IFERROR(INDIRECT("'WEEK " &amp; A12 &amp; "'!O183"),0)</f>
        <v>0</v>
      </c>
      <c r="C12" s="185" cm="1">
        <f t="array" aca="1" ref="C12" ca="1">IFERROR(INDIRECT("'WEEK " &amp; A12 &amp; "'!P183"),0)</f>
        <v>0</v>
      </c>
      <c r="D12" s="43">
        <f t="shared" ca="1" si="0"/>
        <v>0</v>
      </c>
      <c r="E12" s="185" cm="1">
        <f t="array" aca="1" ref="E12" ca="1">IFERROR(INDIRECT("'WEEK " &amp; A12 &amp; "'!R183"),0)</f>
        <v>0</v>
      </c>
      <c r="F12" s="185" cm="1">
        <f t="array" aca="1" ref="F12" ca="1">IFERROR(INDIRECT("'WEEK " &amp; A12 &amp; "'!S183"),0)</f>
        <v>0</v>
      </c>
      <c r="G12" s="185" cm="1">
        <f t="array" aca="1" ref="G12" ca="1">IFERROR(INDIRECT("'WEEK " &amp; A12 &amp; "'!T183"),0)</f>
        <v>0</v>
      </c>
      <c r="H12" s="185" cm="1">
        <f t="array" aca="1" ref="H12" ca="1">IFERROR(INDIRECT("'WEEK " &amp; A12 &amp; "'!U183"),0)</f>
        <v>0</v>
      </c>
      <c r="I12" s="44">
        <f t="shared" ca="1" si="1"/>
        <v>0</v>
      </c>
    </row>
    <row r="13" spans="1:9">
      <c r="A13" s="38">
        <v>12</v>
      </c>
      <c r="B13" s="185" cm="1">
        <f t="array" aca="1" ref="B13" ca="1">IFERROR(INDIRECT("'WEEK " &amp; A13 &amp; "'!O183"),0)</f>
        <v>0</v>
      </c>
      <c r="C13" s="185" cm="1">
        <f t="array" aca="1" ref="C13" ca="1">IFERROR(INDIRECT("'WEEK " &amp; A13 &amp; "'!P183"),0)</f>
        <v>0</v>
      </c>
      <c r="D13" s="43">
        <f t="shared" ca="1" si="0"/>
        <v>0</v>
      </c>
      <c r="E13" s="185" cm="1">
        <f t="array" aca="1" ref="E13" ca="1">IFERROR(INDIRECT("'WEEK " &amp; A13 &amp; "'!R183"),0)</f>
        <v>0</v>
      </c>
      <c r="F13" s="185" cm="1">
        <f t="array" aca="1" ref="F13" ca="1">IFERROR(INDIRECT("'WEEK " &amp; A13 &amp; "'!S183"),0)</f>
        <v>0</v>
      </c>
      <c r="G13" s="185" cm="1">
        <f t="array" aca="1" ref="G13" ca="1">IFERROR(INDIRECT("'WEEK " &amp; A13 &amp; "'!T183"),0)</f>
        <v>0</v>
      </c>
      <c r="H13" s="185" cm="1">
        <f t="array" aca="1" ref="H13" ca="1">IFERROR(INDIRECT("'WEEK " &amp; A13 &amp; "'!U183"),0)</f>
        <v>0</v>
      </c>
      <c r="I13" s="44">
        <f t="shared" ca="1" si="1"/>
        <v>0</v>
      </c>
    </row>
    <row r="14" spans="1:9">
      <c r="A14" s="38">
        <v>13</v>
      </c>
      <c r="B14" s="185" cm="1">
        <f t="array" aca="1" ref="B14" ca="1">IFERROR(INDIRECT("'WEEK " &amp; A14 &amp; "'!O183"),0)</f>
        <v>0</v>
      </c>
      <c r="C14" s="185" cm="1">
        <f t="array" aca="1" ref="C14" ca="1">IFERROR(INDIRECT("'WEEK " &amp; A14 &amp; "'!P183"),0)</f>
        <v>0</v>
      </c>
      <c r="D14" s="43">
        <f t="shared" ca="1" si="0"/>
        <v>0</v>
      </c>
      <c r="E14" s="185" cm="1">
        <f t="array" aca="1" ref="E14" ca="1">IFERROR(INDIRECT("'WEEK " &amp; A14 &amp; "'!R183"),0)</f>
        <v>0</v>
      </c>
      <c r="F14" s="185" cm="1">
        <f t="array" aca="1" ref="F14" ca="1">IFERROR(INDIRECT("'WEEK " &amp; A14 &amp; "'!S183"),0)</f>
        <v>0</v>
      </c>
      <c r="G14" s="185" cm="1">
        <f t="array" aca="1" ref="G14" ca="1">IFERROR(INDIRECT("'WEEK " &amp; A14 &amp; "'!T183"),0)</f>
        <v>0</v>
      </c>
      <c r="H14" s="185" cm="1">
        <f t="array" aca="1" ref="H14" ca="1">IFERROR(INDIRECT("'WEEK " &amp; A14 &amp; "'!U183"),0)</f>
        <v>0</v>
      </c>
      <c r="I14" s="44">
        <f t="shared" ca="1" si="1"/>
        <v>0</v>
      </c>
    </row>
    <row r="15" spans="1:9">
      <c r="A15" s="38">
        <v>14</v>
      </c>
      <c r="B15" s="185" cm="1">
        <f t="array" aca="1" ref="B15" ca="1">IFERROR(INDIRECT("'WEEK " &amp; A15 &amp; "'!O183"),0)</f>
        <v>0</v>
      </c>
      <c r="C15" s="185" cm="1">
        <f t="array" aca="1" ref="C15" ca="1">IFERROR(INDIRECT("'WEEK " &amp; A15 &amp; "'!P183"),0)</f>
        <v>0</v>
      </c>
      <c r="D15" s="43">
        <f t="shared" ca="1" si="0"/>
        <v>0</v>
      </c>
      <c r="E15" s="185" cm="1">
        <f t="array" aca="1" ref="E15" ca="1">IFERROR(INDIRECT("'WEEK " &amp; A15 &amp; "'!R183"),0)</f>
        <v>0</v>
      </c>
      <c r="F15" s="185" cm="1">
        <f t="array" aca="1" ref="F15" ca="1">IFERROR(INDIRECT("'WEEK " &amp; A15 &amp; "'!S183"),0)</f>
        <v>0</v>
      </c>
      <c r="G15" s="185" cm="1">
        <f t="array" aca="1" ref="G15" ca="1">IFERROR(INDIRECT("'WEEK " &amp; A15 &amp; "'!T183"),0)</f>
        <v>0</v>
      </c>
      <c r="H15" s="185" cm="1">
        <f t="array" aca="1" ref="H15" ca="1">IFERROR(INDIRECT("'WEEK " &amp; A15 &amp; "'!U183"),0)</f>
        <v>0</v>
      </c>
      <c r="I15" s="44">
        <f t="shared" ca="1" si="1"/>
        <v>0</v>
      </c>
    </row>
    <row r="16" spans="1:9">
      <c r="A16" s="38">
        <v>15</v>
      </c>
      <c r="B16" s="185" cm="1">
        <f t="array" aca="1" ref="B16" ca="1">IFERROR(INDIRECT("'WEEK " &amp; A16 &amp; "'!O183"),0)</f>
        <v>0</v>
      </c>
      <c r="C16" s="185" cm="1">
        <f t="array" aca="1" ref="C16" ca="1">IFERROR(INDIRECT("'WEEK " &amp; A16 &amp; "'!P183"),0)</f>
        <v>0</v>
      </c>
      <c r="D16" s="43">
        <f t="shared" ca="1" si="0"/>
        <v>0</v>
      </c>
      <c r="E16" s="185" cm="1">
        <f t="array" aca="1" ref="E16" ca="1">IFERROR(INDIRECT("'WEEK " &amp; A16 &amp; "'!R183"),0)</f>
        <v>0</v>
      </c>
      <c r="F16" s="185" cm="1">
        <f t="array" aca="1" ref="F16" ca="1">IFERROR(INDIRECT("'WEEK " &amp; A16 &amp; "'!S183"),0)</f>
        <v>0</v>
      </c>
      <c r="G16" s="185" cm="1">
        <f t="array" aca="1" ref="G16" ca="1">IFERROR(INDIRECT("'WEEK " &amp; A16 &amp; "'!T183"),0)</f>
        <v>0</v>
      </c>
      <c r="H16" s="185" cm="1">
        <f t="array" aca="1" ref="H16" ca="1">IFERROR(INDIRECT("'WEEK " &amp; A16 &amp; "'!U183"),0)</f>
        <v>0</v>
      </c>
      <c r="I16" s="44">
        <f t="shared" ca="1" si="1"/>
        <v>0</v>
      </c>
    </row>
    <row r="17" spans="1:12">
      <c r="A17" s="38">
        <v>16</v>
      </c>
      <c r="B17" s="185" cm="1">
        <f t="array" aca="1" ref="B17" ca="1">IFERROR(INDIRECT("'WEEK " &amp; A17 &amp; "'!O183"),0)</f>
        <v>0</v>
      </c>
      <c r="C17" s="185" cm="1">
        <f t="array" aca="1" ref="C17" ca="1">IFERROR(INDIRECT("'WEEK " &amp; A17 &amp; "'!P183"),0)</f>
        <v>0</v>
      </c>
      <c r="D17" s="43">
        <f t="shared" ca="1" si="0"/>
        <v>0</v>
      </c>
      <c r="E17" s="185" cm="1">
        <f t="array" aca="1" ref="E17" ca="1">IFERROR(INDIRECT("'WEEK " &amp; A17 &amp; "'!R183"),0)</f>
        <v>0</v>
      </c>
      <c r="F17" s="185" cm="1">
        <f t="array" aca="1" ref="F17" ca="1">IFERROR(INDIRECT("'WEEK " &amp; A17 &amp; "'!S183"),0)</f>
        <v>0</v>
      </c>
      <c r="G17" s="185" cm="1">
        <f t="array" aca="1" ref="G17" ca="1">IFERROR(INDIRECT("'WEEK " &amp; A17 &amp; "'!T183"),0)</f>
        <v>0</v>
      </c>
      <c r="H17" s="185" cm="1">
        <f t="array" aca="1" ref="H17" ca="1">IFERROR(INDIRECT("'WEEK " &amp; A17 &amp; "'!U183"),0)</f>
        <v>0</v>
      </c>
      <c r="I17" s="44">
        <f t="shared" ca="1" si="1"/>
        <v>0</v>
      </c>
    </row>
    <row r="18" spans="1:12">
      <c r="A18" s="38">
        <v>17</v>
      </c>
      <c r="B18" s="185" cm="1">
        <f t="array" aca="1" ref="B18" ca="1">IFERROR(INDIRECT("'WEEK " &amp; A18 &amp; "'!O183"),0)</f>
        <v>0</v>
      </c>
      <c r="C18" s="185" cm="1">
        <f t="array" aca="1" ref="C18" ca="1">IFERROR(INDIRECT("'WEEK " &amp; A18 &amp; "'!P183"),0)</f>
        <v>0</v>
      </c>
      <c r="D18" s="43">
        <f t="shared" ca="1" si="0"/>
        <v>0</v>
      </c>
      <c r="E18" s="185" cm="1">
        <f t="array" aca="1" ref="E18" ca="1">IFERROR(INDIRECT("'WEEK " &amp; A18 &amp; "'!R183"),0)</f>
        <v>0</v>
      </c>
      <c r="F18" s="185" cm="1">
        <f t="array" aca="1" ref="F18" ca="1">IFERROR(INDIRECT("'WEEK " &amp; A18 &amp; "'!S183"),0)</f>
        <v>0</v>
      </c>
      <c r="G18" s="185" cm="1">
        <f t="array" aca="1" ref="G18" ca="1">IFERROR(INDIRECT("'WEEK " &amp; A18 &amp; "'!T183"),0)</f>
        <v>0</v>
      </c>
      <c r="H18" s="185" cm="1">
        <f t="array" aca="1" ref="H18" ca="1">IFERROR(INDIRECT("'WEEK " &amp; A18 &amp; "'!U183"),0)</f>
        <v>0</v>
      </c>
      <c r="I18" s="44">
        <f t="shared" ca="1" si="1"/>
        <v>0</v>
      </c>
    </row>
    <row r="19" spans="1:12">
      <c r="A19" s="38">
        <v>18</v>
      </c>
      <c r="B19" s="185" cm="1">
        <f t="array" aca="1" ref="B19" ca="1">IFERROR(INDIRECT("'WEEK " &amp; A19 &amp; "'!O183"),0)</f>
        <v>0</v>
      </c>
      <c r="C19" s="185" cm="1">
        <f t="array" aca="1" ref="C19" ca="1">IFERROR(INDIRECT("'WEEK " &amp; A19 &amp; "'!P183"),0)</f>
        <v>0</v>
      </c>
      <c r="D19" s="43">
        <f t="shared" ca="1" si="0"/>
        <v>0</v>
      </c>
      <c r="E19" s="185" cm="1">
        <f t="array" aca="1" ref="E19" ca="1">IFERROR(INDIRECT("'WEEK " &amp; A19 &amp; "'!R183"),0)</f>
        <v>0</v>
      </c>
      <c r="F19" s="185" cm="1">
        <f t="array" aca="1" ref="F19" ca="1">IFERROR(INDIRECT("'WEEK " &amp; A19 &amp; "'!S183"),0)</f>
        <v>0</v>
      </c>
      <c r="G19" s="185" cm="1">
        <f t="array" aca="1" ref="G19" ca="1">IFERROR(INDIRECT("'WEEK " &amp; A19 &amp; "'!T183"),0)</f>
        <v>0</v>
      </c>
      <c r="H19" s="185" cm="1">
        <f t="array" aca="1" ref="H19" ca="1">IFERROR(INDIRECT("'WEEK " &amp; A19 &amp; "'!U183"),0)</f>
        <v>0</v>
      </c>
      <c r="I19" s="44">
        <f t="shared" ca="1" si="1"/>
        <v>0</v>
      </c>
    </row>
    <row r="20" spans="1:12">
      <c r="A20" s="38">
        <v>19</v>
      </c>
      <c r="B20" s="185" cm="1">
        <f t="array" aca="1" ref="B20" ca="1">IFERROR(INDIRECT("'WEEK " &amp; A20 &amp; "'!O183"),0)</f>
        <v>0</v>
      </c>
      <c r="C20" s="185" cm="1">
        <f t="array" aca="1" ref="C20" ca="1">IFERROR(INDIRECT("'WEEK " &amp; A20 &amp; "'!P183"),0)</f>
        <v>0</v>
      </c>
      <c r="D20" s="43">
        <f t="shared" ca="1" si="0"/>
        <v>0</v>
      </c>
      <c r="E20" s="185" cm="1">
        <f t="array" aca="1" ref="E20" ca="1">IFERROR(INDIRECT("'WEEK " &amp; A20 &amp; "'!R183"),0)</f>
        <v>0</v>
      </c>
      <c r="F20" s="185" cm="1">
        <f t="array" aca="1" ref="F20" ca="1">IFERROR(INDIRECT("'WEEK " &amp; A20 &amp; "'!S183"),0)</f>
        <v>0</v>
      </c>
      <c r="G20" s="185" cm="1">
        <f t="array" aca="1" ref="G20" ca="1">IFERROR(INDIRECT("'WEEK " &amp; A20 &amp; "'!T183"),0)</f>
        <v>0</v>
      </c>
      <c r="H20" s="185" cm="1">
        <f t="array" aca="1" ref="H20" ca="1">IFERROR(INDIRECT("'WEEK " &amp; A20 &amp; "'!U183"),0)</f>
        <v>0</v>
      </c>
      <c r="I20" s="44">
        <f t="shared" ca="1" si="1"/>
        <v>0</v>
      </c>
    </row>
    <row r="21" spans="1:12">
      <c r="A21" s="38">
        <v>20</v>
      </c>
      <c r="B21" s="185" cm="1">
        <f t="array" aca="1" ref="B21" ca="1">IFERROR(INDIRECT("'WEEK " &amp; A21 &amp; "'!O183"),0)</f>
        <v>0</v>
      </c>
      <c r="C21" s="185" cm="1">
        <f t="array" aca="1" ref="C21" ca="1">IFERROR(INDIRECT("'WEEK " &amp; A21 &amp; "'!P183"),0)</f>
        <v>0</v>
      </c>
      <c r="D21" s="43">
        <f t="shared" ca="1" si="0"/>
        <v>0</v>
      </c>
      <c r="E21" s="185" cm="1">
        <f t="array" aca="1" ref="E21" ca="1">IFERROR(INDIRECT("'WEEK " &amp; A21 &amp; "'!R183"),0)</f>
        <v>0</v>
      </c>
      <c r="F21" s="185" cm="1">
        <f t="array" aca="1" ref="F21" ca="1">IFERROR(INDIRECT("'WEEK " &amp; A21 &amp; "'!S183"),0)</f>
        <v>0</v>
      </c>
      <c r="G21" s="185" cm="1">
        <f t="array" aca="1" ref="G21" ca="1">IFERROR(INDIRECT("'WEEK " &amp; A21 &amp; "'!T183"),0)</f>
        <v>0</v>
      </c>
      <c r="H21" s="185" cm="1">
        <f t="array" aca="1" ref="H21" ca="1">IFERROR(INDIRECT("'WEEK " &amp; A21 &amp; "'!U183"),0)</f>
        <v>0</v>
      </c>
      <c r="I21" s="44">
        <f t="shared" ca="1" si="1"/>
        <v>0</v>
      </c>
    </row>
    <row r="22" spans="1:12">
      <c r="A22" s="38">
        <v>21</v>
      </c>
      <c r="B22" s="185" cm="1">
        <f t="array" aca="1" ref="B22" ca="1">IFERROR(INDIRECT("'WEEK " &amp; A22 &amp; "'!O183"),0)</f>
        <v>0</v>
      </c>
      <c r="C22" s="185" cm="1">
        <f t="array" aca="1" ref="C22" ca="1">IFERROR(INDIRECT("'WEEK " &amp; A22 &amp; "'!P183"),0)</f>
        <v>0</v>
      </c>
      <c r="D22" s="43">
        <f t="shared" ca="1" si="0"/>
        <v>0</v>
      </c>
      <c r="E22" s="185" cm="1">
        <f t="array" aca="1" ref="E22" ca="1">IFERROR(INDIRECT("'WEEK " &amp; A22 &amp; "'!R183"),0)</f>
        <v>0</v>
      </c>
      <c r="F22" s="185" cm="1">
        <f t="array" aca="1" ref="F22" ca="1">IFERROR(INDIRECT("'WEEK " &amp; A22 &amp; "'!S183"),0)</f>
        <v>0</v>
      </c>
      <c r="G22" s="185" cm="1">
        <f t="array" aca="1" ref="G22" ca="1">IFERROR(INDIRECT("'WEEK " &amp; A22 &amp; "'!T183"),0)</f>
        <v>0</v>
      </c>
      <c r="H22" s="185" cm="1">
        <f t="array" aca="1" ref="H22" ca="1">IFERROR(INDIRECT("'WEEK " &amp; A22 &amp; "'!U183"),0)</f>
        <v>0</v>
      </c>
      <c r="I22" s="44">
        <f t="shared" ca="1" si="1"/>
        <v>0</v>
      </c>
    </row>
    <row r="23" spans="1:12">
      <c r="A23" s="38">
        <v>22</v>
      </c>
      <c r="B23" s="185" cm="1">
        <f t="array" aca="1" ref="B23" ca="1">IFERROR(INDIRECT("'WEEK " &amp; A23 &amp; "'!O183"),0)</f>
        <v>0</v>
      </c>
      <c r="C23" s="185" cm="1">
        <f t="array" aca="1" ref="C23" ca="1">IFERROR(INDIRECT("'WEEK " &amp; A23 &amp; "'!P183"),0)</f>
        <v>0</v>
      </c>
      <c r="D23" s="43">
        <f t="shared" ca="1" si="0"/>
        <v>0</v>
      </c>
      <c r="E23" s="185" cm="1">
        <f t="array" aca="1" ref="E23" ca="1">IFERROR(INDIRECT("'WEEK " &amp; A23 &amp; "'!R183"),0)</f>
        <v>0</v>
      </c>
      <c r="F23" s="185" cm="1">
        <f t="array" aca="1" ref="F23" ca="1">IFERROR(INDIRECT("'WEEK " &amp; A23 &amp; "'!S183"),0)</f>
        <v>0</v>
      </c>
      <c r="G23" s="185" cm="1">
        <f t="array" aca="1" ref="G23" ca="1">IFERROR(INDIRECT("'WEEK " &amp; A23 &amp; "'!T183"),0)</f>
        <v>0</v>
      </c>
      <c r="H23" s="185" cm="1">
        <f t="array" aca="1" ref="H23" ca="1">IFERROR(INDIRECT("'WEEK " &amp; A23 &amp; "'!U183"),0)</f>
        <v>0</v>
      </c>
      <c r="I23" s="44">
        <f t="shared" ca="1" si="1"/>
        <v>0</v>
      </c>
    </row>
    <row r="24" spans="1:12">
      <c r="A24" s="38">
        <v>23</v>
      </c>
      <c r="B24" s="185" cm="1">
        <f t="array" aca="1" ref="B24" ca="1">IFERROR(INDIRECT("'WEEK " &amp; A24 &amp; "'!O183"),0)</f>
        <v>0</v>
      </c>
      <c r="C24" s="185" cm="1">
        <f t="array" aca="1" ref="C24" ca="1">IFERROR(INDIRECT("'WEEK " &amp; A24 &amp; "'!P183"),0)</f>
        <v>0</v>
      </c>
      <c r="D24" s="43">
        <f t="shared" ca="1" si="0"/>
        <v>0</v>
      </c>
      <c r="E24" s="185" cm="1">
        <f t="array" aca="1" ref="E24" ca="1">IFERROR(INDIRECT("'WEEK " &amp; A24 &amp; "'!R183"),0)</f>
        <v>0</v>
      </c>
      <c r="F24" s="185" cm="1">
        <f t="array" aca="1" ref="F24" ca="1">IFERROR(INDIRECT("'WEEK " &amp; A24 &amp; "'!S183"),0)</f>
        <v>0</v>
      </c>
      <c r="G24" s="185" cm="1">
        <f t="array" aca="1" ref="G24" ca="1">IFERROR(INDIRECT("'WEEK " &amp; A24 &amp; "'!T183"),0)</f>
        <v>0</v>
      </c>
      <c r="H24" s="185" cm="1">
        <f t="array" aca="1" ref="H24" ca="1">IFERROR(INDIRECT("'WEEK " &amp; A24 &amp; "'!U183"),0)</f>
        <v>0</v>
      </c>
      <c r="I24" s="44">
        <f t="shared" ca="1" si="1"/>
        <v>0</v>
      </c>
    </row>
    <row r="25" spans="1:12">
      <c r="A25" s="38">
        <v>24</v>
      </c>
      <c r="B25" s="185" cm="1">
        <f t="array" aca="1" ref="B25" ca="1">IFERROR(INDIRECT("'WEEK " &amp; A25 &amp; "'!O183"),0)</f>
        <v>0</v>
      </c>
      <c r="C25" s="185" cm="1">
        <f t="array" aca="1" ref="C25" ca="1">IFERROR(INDIRECT("'WEEK " &amp; A25 &amp; "'!P183"),0)</f>
        <v>0</v>
      </c>
      <c r="D25" s="43">
        <f t="shared" ca="1" si="0"/>
        <v>0</v>
      </c>
      <c r="E25" s="185" cm="1">
        <f t="array" aca="1" ref="E25" ca="1">IFERROR(INDIRECT("'WEEK " &amp; A25 &amp; "'!R183"),0)</f>
        <v>0</v>
      </c>
      <c r="F25" s="185" cm="1">
        <f t="array" aca="1" ref="F25" ca="1">IFERROR(INDIRECT("'WEEK " &amp; A25 &amp; "'!S183"),0)</f>
        <v>0</v>
      </c>
      <c r="G25" s="185" cm="1">
        <f t="array" aca="1" ref="G25" ca="1">IFERROR(INDIRECT("'WEEK " &amp; A25 &amp; "'!T183"),0)</f>
        <v>0</v>
      </c>
      <c r="H25" s="185" cm="1">
        <f t="array" aca="1" ref="H25" ca="1">IFERROR(INDIRECT("'WEEK " &amp; A25 &amp; "'!U183"),0)</f>
        <v>0</v>
      </c>
      <c r="I25" s="44">
        <f t="shared" ca="1" si="1"/>
        <v>0</v>
      </c>
    </row>
    <row r="26" spans="1:12">
      <c r="A26" s="38">
        <v>25</v>
      </c>
      <c r="B26" s="185" cm="1">
        <f t="array" aca="1" ref="B26" ca="1">IFERROR(INDIRECT("'WEEK " &amp; A26 &amp; "'!O183"),0)</f>
        <v>0</v>
      </c>
      <c r="C26" s="185" cm="1">
        <f t="array" aca="1" ref="C26" ca="1">IFERROR(INDIRECT("'WEEK " &amp; A26 &amp; "'!P183"),0)</f>
        <v>0</v>
      </c>
      <c r="D26" s="43">
        <f t="shared" ca="1" si="0"/>
        <v>0</v>
      </c>
      <c r="E26" s="185" cm="1">
        <f t="array" aca="1" ref="E26" ca="1">IFERROR(INDIRECT("'WEEK " &amp; A26 &amp; "'!R183"),0)</f>
        <v>0</v>
      </c>
      <c r="F26" s="185" cm="1">
        <f t="array" aca="1" ref="F26" ca="1">IFERROR(INDIRECT("'WEEK " &amp; A26 &amp; "'!S183"),0)</f>
        <v>0</v>
      </c>
      <c r="G26" s="185" cm="1">
        <f t="array" aca="1" ref="G26" ca="1">IFERROR(INDIRECT("'WEEK " &amp; A26 &amp; "'!T183"),0)</f>
        <v>0</v>
      </c>
      <c r="H26" s="185" cm="1">
        <f t="array" aca="1" ref="H26" ca="1">IFERROR(INDIRECT("'WEEK " &amp; A26 &amp; "'!U183"),0)</f>
        <v>0</v>
      </c>
      <c r="I26" s="44">
        <f t="shared" ca="1" si="1"/>
        <v>0</v>
      </c>
    </row>
    <row r="27" spans="1:12">
      <c r="A27" s="38">
        <v>26</v>
      </c>
      <c r="B27" s="185" cm="1">
        <f t="array" aca="1" ref="B27" ca="1">IFERROR(INDIRECT("'WEEK " &amp; A27 &amp; "'!O183"),0)</f>
        <v>0</v>
      </c>
      <c r="C27" s="185" cm="1">
        <f t="array" aca="1" ref="C27" ca="1">IFERROR(INDIRECT("'WEEK " &amp; A27 &amp; "'!P183"),0)</f>
        <v>0</v>
      </c>
      <c r="D27" s="43">
        <f t="shared" ca="1" si="0"/>
        <v>0</v>
      </c>
      <c r="E27" s="185" cm="1">
        <f t="array" aca="1" ref="E27" ca="1">IFERROR(INDIRECT("'WEEK " &amp; A27 &amp; "'!R183"),0)</f>
        <v>0</v>
      </c>
      <c r="F27" s="185" cm="1">
        <f t="array" aca="1" ref="F27" ca="1">IFERROR(INDIRECT("'WEEK " &amp; A27 &amp; "'!S183"),0)</f>
        <v>0</v>
      </c>
      <c r="G27" s="185" cm="1">
        <f t="array" aca="1" ref="G27" ca="1">IFERROR(INDIRECT("'WEEK " &amp; A27 &amp; "'!T183"),0)</f>
        <v>0</v>
      </c>
      <c r="H27" s="185" cm="1">
        <f t="array" aca="1" ref="H27" ca="1">IFERROR(INDIRECT("'WEEK " &amp; A27 &amp; "'!U183"),0)</f>
        <v>0</v>
      </c>
      <c r="I27" s="44">
        <f t="shared" ca="1" si="1"/>
        <v>0</v>
      </c>
    </row>
    <row r="28" spans="1:12">
      <c r="A28" s="38">
        <v>27</v>
      </c>
      <c r="B28" s="185" cm="1">
        <f t="array" aca="1" ref="B28" ca="1">IFERROR(INDIRECT("'WEEK " &amp; A28 &amp; "'!O183"),0)</f>
        <v>0</v>
      </c>
      <c r="C28" s="185" cm="1">
        <f t="array" aca="1" ref="C28" ca="1">IFERROR(INDIRECT("'WEEK " &amp; A28 &amp; "'!P183"),0)</f>
        <v>0</v>
      </c>
      <c r="D28" s="43">
        <f t="shared" ca="1" si="0"/>
        <v>0</v>
      </c>
      <c r="E28" s="185" cm="1">
        <f t="array" aca="1" ref="E28" ca="1">IFERROR(INDIRECT("'WEEK " &amp; A28 &amp; "'!R183"),0)</f>
        <v>0</v>
      </c>
      <c r="F28" s="185" cm="1">
        <f t="array" aca="1" ref="F28" ca="1">IFERROR(INDIRECT("'WEEK " &amp; A28 &amp; "'!S183"),0)</f>
        <v>0</v>
      </c>
      <c r="G28" s="185" cm="1">
        <f t="array" aca="1" ref="G28" ca="1">IFERROR(INDIRECT("'WEEK " &amp; A28 &amp; "'!T183"),0)</f>
        <v>0</v>
      </c>
      <c r="H28" s="185" cm="1">
        <f t="array" aca="1" ref="H28" ca="1">IFERROR(INDIRECT("'WEEK " &amp; A28 &amp; "'!U183"),0)</f>
        <v>0</v>
      </c>
      <c r="I28" s="44">
        <f t="shared" ca="1" si="1"/>
        <v>0</v>
      </c>
      <c r="L28" s="186" t="s">
        <v>642</v>
      </c>
    </row>
    <row r="29" spans="1:12">
      <c r="A29" s="38">
        <v>28</v>
      </c>
      <c r="B29" s="185" cm="1">
        <f t="array" aca="1" ref="B29" ca="1">IFERROR(INDIRECT("'WEEK " &amp; A29 &amp; "'!O183"),0)</f>
        <v>0</v>
      </c>
      <c r="C29" s="185" cm="1">
        <f t="array" aca="1" ref="C29" ca="1">IFERROR(INDIRECT("'WEEK " &amp; A29 &amp; "'!P183"),0)</f>
        <v>0</v>
      </c>
      <c r="D29" s="43">
        <f t="shared" ca="1" si="0"/>
        <v>0</v>
      </c>
      <c r="E29" s="185" cm="1">
        <f t="array" aca="1" ref="E29" ca="1">IFERROR(INDIRECT("'WEEK " &amp; A29 &amp; "'!R183"),0)</f>
        <v>0</v>
      </c>
      <c r="F29" s="185" cm="1">
        <f t="array" aca="1" ref="F29" ca="1">IFERROR(INDIRECT("'WEEK " &amp; A29 &amp; "'!S183"),0)</f>
        <v>0</v>
      </c>
      <c r="G29" s="185" cm="1">
        <f t="array" aca="1" ref="G29" ca="1">IFERROR(INDIRECT("'WEEK " &amp; A29 &amp; "'!T183"),0)</f>
        <v>0</v>
      </c>
      <c r="H29" s="185" cm="1">
        <f t="array" aca="1" ref="H29" ca="1">IFERROR(INDIRECT("'WEEK " &amp; A29 &amp; "'!U183"),0)</f>
        <v>0</v>
      </c>
      <c r="I29" s="44">
        <f t="shared" ca="1" si="1"/>
        <v>0</v>
      </c>
    </row>
    <row r="30" spans="1:12">
      <c r="A30" s="38">
        <v>29</v>
      </c>
      <c r="B30" s="185" cm="1">
        <f t="array" aca="1" ref="B30" ca="1">IFERROR(INDIRECT("'WEEK " &amp; A30 &amp; "'!O183"),0)</f>
        <v>0</v>
      </c>
      <c r="C30" s="185" cm="1">
        <f t="array" aca="1" ref="C30" ca="1">IFERROR(INDIRECT("'WEEK " &amp; A30 &amp; "'!P183"),0)</f>
        <v>0</v>
      </c>
      <c r="D30" s="43">
        <f t="shared" ca="1" si="0"/>
        <v>0</v>
      </c>
      <c r="E30" s="185" cm="1">
        <f t="array" aca="1" ref="E30" ca="1">IFERROR(INDIRECT("'WEEK " &amp; A30 &amp; "'!R183"),0)</f>
        <v>0</v>
      </c>
      <c r="F30" s="185" cm="1">
        <f t="array" aca="1" ref="F30" ca="1">IFERROR(INDIRECT("'WEEK " &amp; A30 &amp; "'!S183"),0)</f>
        <v>0</v>
      </c>
      <c r="G30" s="185" cm="1">
        <f t="array" aca="1" ref="G30" ca="1">IFERROR(INDIRECT("'WEEK " &amp; A30 &amp; "'!T183"),0)</f>
        <v>0</v>
      </c>
      <c r="H30" s="185" cm="1">
        <f t="array" aca="1" ref="H30" ca="1">IFERROR(INDIRECT("'WEEK " &amp; A30 &amp; "'!U183"),0)</f>
        <v>0</v>
      </c>
      <c r="I30" s="44">
        <f t="shared" ca="1" si="1"/>
        <v>0</v>
      </c>
    </row>
    <row r="31" spans="1:12">
      <c r="A31" s="38">
        <v>30</v>
      </c>
      <c r="B31" s="185" cm="1">
        <f t="array" aca="1" ref="B31" ca="1">IFERROR(INDIRECT("'WEEK " &amp; A31 &amp; "'!O183"),0)</f>
        <v>0</v>
      </c>
      <c r="C31" s="185" cm="1">
        <f t="array" aca="1" ref="C31" ca="1">IFERROR(INDIRECT("'WEEK " &amp; A31 &amp; "'!P183"),0)</f>
        <v>0</v>
      </c>
      <c r="D31" s="43">
        <f t="shared" ca="1" si="0"/>
        <v>0</v>
      </c>
      <c r="E31" s="185" cm="1">
        <f t="array" aca="1" ref="E31" ca="1">IFERROR(INDIRECT("'WEEK " &amp; A31 &amp; "'!R183"),0)</f>
        <v>0</v>
      </c>
      <c r="F31" s="185" cm="1">
        <f t="array" aca="1" ref="F31" ca="1">IFERROR(INDIRECT("'WEEK " &amp; A31 &amp; "'!S183"),0)</f>
        <v>0</v>
      </c>
      <c r="G31" s="185" cm="1">
        <f t="array" aca="1" ref="G31" ca="1">IFERROR(INDIRECT("'WEEK " &amp; A31 &amp; "'!T183"),0)</f>
        <v>0</v>
      </c>
      <c r="H31" s="185" cm="1">
        <f t="array" aca="1" ref="H31" ca="1">IFERROR(INDIRECT("'WEEK " &amp; A31 &amp; "'!U183"),0)</f>
        <v>0</v>
      </c>
      <c r="I31" s="44">
        <f t="shared" ca="1" si="1"/>
        <v>0</v>
      </c>
    </row>
    <row r="32" spans="1:12">
      <c r="A32" s="38">
        <v>31</v>
      </c>
      <c r="B32" s="185" cm="1">
        <f t="array" aca="1" ref="B32" ca="1">IFERROR(INDIRECT("'WEEK " &amp; A32 &amp; "'!O183"),0)</f>
        <v>0</v>
      </c>
      <c r="C32" s="185" cm="1">
        <f t="array" aca="1" ref="C32" ca="1">IFERROR(INDIRECT("'WEEK " &amp; A32 &amp; "'!P183"),0)</f>
        <v>0</v>
      </c>
      <c r="D32" s="43">
        <f t="shared" ca="1" si="0"/>
        <v>0</v>
      </c>
      <c r="E32" s="185" cm="1">
        <f t="array" aca="1" ref="E32" ca="1">IFERROR(INDIRECT("'WEEK " &amp; A32 &amp; "'!R183"),0)</f>
        <v>0</v>
      </c>
      <c r="F32" s="185" cm="1">
        <f t="array" aca="1" ref="F32" ca="1">IFERROR(INDIRECT("'WEEK " &amp; A32 &amp; "'!S183"),0)</f>
        <v>0</v>
      </c>
      <c r="G32" s="185" cm="1">
        <f t="array" aca="1" ref="G32" ca="1">IFERROR(INDIRECT("'WEEK " &amp; A32 &amp; "'!T183"),0)</f>
        <v>0</v>
      </c>
      <c r="H32" s="185" cm="1">
        <f t="array" aca="1" ref="H32" ca="1">IFERROR(INDIRECT("'WEEK " &amp; A32 &amp; "'!U183"),0)</f>
        <v>0</v>
      </c>
      <c r="I32" s="44">
        <f t="shared" ca="1" si="1"/>
        <v>0</v>
      </c>
    </row>
    <row r="33" spans="1:9">
      <c r="A33" s="38">
        <v>32</v>
      </c>
      <c r="B33" s="185" cm="1">
        <f t="array" aca="1" ref="B33" ca="1">IFERROR(INDIRECT("'WEEK " &amp; A33 &amp; "'!O183"),0)</f>
        <v>0</v>
      </c>
      <c r="C33" s="185" cm="1">
        <f t="array" aca="1" ref="C33" ca="1">IFERROR(INDIRECT("'WEEK " &amp; A33 &amp; "'!P183"),0)</f>
        <v>0</v>
      </c>
      <c r="D33" s="43">
        <f t="shared" ca="1" si="0"/>
        <v>0</v>
      </c>
      <c r="E33" s="185" cm="1">
        <f t="array" aca="1" ref="E33" ca="1">IFERROR(INDIRECT("'WEEK " &amp; A33 &amp; "'!R183"),0)</f>
        <v>0</v>
      </c>
      <c r="F33" s="185" cm="1">
        <f t="array" aca="1" ref="F33" ca="1">IFERROR(INDIRECT("'WEEK " &amp; A33 &amp; "'!S183"),0)</f>
        <v>0</v>
      </c>
      <c r="G33" s="185" cm="1">
        <f t="array" aca="1" ref="G33" ca="1">IFERROR(INDIRECT("'WEEK " &amp; A33 &amp; "'!T183"),0)</f>
        <v>0</v>
      </c>
      <c r="H33" s="185" cm="1">
        <f t="array" aca="1" ref="H33" ca="1">IFERROR(INDIRECT("'WEEK " &amp; A33 &amp; "'!U183"),0)</f>
        <v>0</v>
      </c>
      <c r="I33" s="44">
        <f t="shared" ca="1" si="1"/>
        <v>0</v>
      </c>
    </row>
    <row r="34" spans="1:9">
      <c r="A34" s="38">
        <v>33</v>
      </c>
      <c r="B34" s="185" cm="1">
        <f t="array" aca="1" ref="B34" ca="1">IFERROR(INDIRECT("'WEEK " &amp; A34 &amp; "'!O183"),0)</f>
        <v>0</v>
      </c>
      <c r="C34" s="185" cm="1">
        <f t="array" aca="1" ref="C34" ca="1">IFERROR(INDIRECT("'WEEK " &amp; A34 &amp; "'!P183"),0)</f>
        <v>0</v>
      </c>
      <c r="D34" s="43">
        <f t="shared" ca="1" si="0"/>
        <v>0</v>
      </c>
      <c r="E34" s="185" cm="1">
        <f t="array" aca="1" ref="E34" ca="1">IFERROR(INDIRECT("'WEEK " &amp; A34 &amp; "'!R183"),0)</f>
        <v>0</v>
      </c>
      <c r="F34" s="185" cm="1">
        <f t="array" aca="1" ref="F34" ca="1">IFERROR(INDIRECT("'WEEK " &amp; A34 &amp; "'!S183"),0)</f>
        <v>0</v>
      </c>
      <c r="G34" s="185" cm="1">
        <f t="array" aca="1" ref="G34" ca="1">IFERROR(INDIRECT("'WEEK " &amp; A34 &amp; "'!T183"),0)</f>
        <v>0</v>
      </c>
      <c r="H34" s="185" cm="1">
        <f t="array" aca="1" ref="H34" ca="1">IFERROR(INDIRECT("'WEEK " &amp; A34 &amp; "'!U183"),0)</f>
        <v>0</v>
      </c>
      <c r="I34" s="44">
        <f t="shared" ca="1" si="1"/>
        <v>0</v>
      </c>
    </row>
    <row r="35" spans="1:9">
      <c r="A35" s="38">
        <v>34</v>
      </c>
      <c r="B35" s="185" cm="1">
        <f t="array" aca="1" ref="B35" ca="1">IFERROR(INDIRECT("'WEEK " &amp; A35 &amp; "'!O183"),0)</f>
        <v>0</v>
      </c>
      <c r="C35" s="185" cm="1">
        <f t="array" aca="1" ref="C35" ca="1">IFERROR(INDIRECT("'WEEK " &amp; A35 &amp; "'!P183"),0)</f>
        <v>0</v>
      </c>
      <c r="D35" s="43">
        <f t="shared" ca="1" si="0"/>
        <v>0</v>
      </c>
      <c r="E35" s="185" cm="1">
        <f t="array" aca="1" ref="E35" ca="1">IFERROR(INDIRECT("'WEEK " &amp; A35 &amp; "'!R183"),0)</f>
        <v>0</v>
      </c>
      <c r="F35" s="185" cm="1">
        <f t="array" aca="1" ref="F35" ca="1">IFERROR(INDIRECT("'WEEK " &amp; A35 &amp; "'!S183"),0)</f>
        <v>0</v>
      </c>
      <c r="G35" s="185" cm="1">
        <f t="array" aca="1" ref="G35" ca="1">IFERROR(INDIRECT("'WEEK " &amp; A35 &amp; "'!T183"),0)</f>
        <v>0</v>
      </c>
      <c r="H35" s="185" cm="1">
        <f t="array" aca="1" ref="H35" ca="1">IFERROR(INDIRECT("'WEEK " &amp; A35 &amp; "'!U183"),0)</f>
        <v>0</v>
      </c>
      <c r="I35" s="44">
        <f t="shared" ca="1" si="1"/>
        <v>0</v>
      </c>
    </row>
    <row r="36" spans="1:9">
      <c r="A36" s="38">
        <v>35</v>
      </c>
      <c r="B36" s="185" cm="1">
        <f t="array" aca="1" ref="B36" ca="1">IFERROR(INDIRECT("'WEEK " &amp; A36 &amp; "'!O183"),0)</f>
        <v>0</v>
      </c>
      <c r="C36" s="185" cm="1">
        <f t="array" aca="1" ref="C36" ca="1">IFERROR(INDIRECT("'WEEK " &amp; A36 &amp; "'!P183"),0)</f>
        <v>0</v>
      </c>
      <c r="D36" s="43">
        <f t="shared" ca="1" si="0"/>
        <v>0</v>
      </c>
      <c r="E36" s="185" cm="1">
        <f t="array" aca="1" ref="E36" ca="1">IFERROR(INDIRECT("'WEEK " &amp; A36 &amp; "'!R183"),0)</f>
        <v>0</v>
      </c>
      <c r="F36" s="185" cm="1">
        <f t="array" aca="1" ref="F36" ca="1">IFERROR(INDIRECT("'WEEK " &amp; A36 &amp; "'!S183"),0)</f>
        <v>0</v>
      </c>
      <c r="G36" s="185" cm="1">
        <f t="array" aca="1" ref="G36" ca="1">IFERROR(INDIRECT("'WEEK " &amp; A36 &amp; "'!T183"),0)</f>
        <v>0</v>
      </c>
      <c r="H36" s="185" cm="1">
        <f t="array" aca="1" ref="H36" ca="1">IFERROR(INDIRECT("'WEEK " &amp; A36 &amp; "'!U183"),0)</f>
        <v>0</v>
      </c>
      <c r="I36" s="44">
        <f t="shared" ca="1" si="1"/>
        <v>0</v>
      </c>
    </row>
    <row r="37" spans="1:9">
      <c r="A37" s="38">
        <v>36</v>
      </c>
      <c r="B37" s="185" cm="1">
        <f t="array" aca="1" ref="B37" ca="1">IFERROR(INDIRECT("'WEEK " &amp; A37 &amp; "'!O183"),0)</f>
        <v>0</v>
      </c>
      <c r="C37" s="185" cm="1">
        <f t="array" aca="1" ref="C37" ca="1">IFERROR(INDIRECT("'WEEK " &amp; A37 &amp; "'!P183"),0)</f>
        <v>0</v>
      </c>
      <c r="D37" s="43">
        <f t="shared" ca="1" si="0"/>
        <v>0</v>
      </c>
      <c r="E37" s="185" cm="1">
        <f t="array" aca="1" ref="E37" ca="1">IFERROR(INDIRECT("'WEEK " &amp; A37 &amp; "'!R183"),0)</f>
        <v>0</v>
      </c>
      <c r="F37" s="185" cm="1">
        <f t="array" aca="1" ref="F37" ca="1">IFERROR(INDIRECT("'WEEK " &amp; A37 &amp; "'!S183"),0)</f>
        <v>0</v>
      </c>
      <c r="G37" s="185" cm="1">
        <f t="array" aca="1" ref="G37" ca="1">IFERROR(INDIRECT("'WEEK " &amp; A37 &amp; "'!T183"),0)</f>
        <v>0</v>
      </c>
      <c r="H37" s="185" cm="1">
        <f t="array" aca="1" ref="H37" ca="1">IFERROR(INDIRECT("'WEEK " &amp; A37 &amp; "'!U183"),0)</f>
        <v>0</v>
      </c>
      <c r="I37" s="44">
        <f t="shared" ca="1" si="1"/>
        <v>0</v>
      </c>
    </row>
    <row r="38" spans="1:9">
      <c r="A38" s="38">
        <v>37</v>
      </c>
      <c r="B38" s="185" cm="1">
        <f t="array" aca="1" ref="B38" ca="1">IFERROR(INDIRECT("'WEEK " &amp; A38 &amp; "'!O183"),0)</f>
        <v>0</v>
      </c>
      <c r="C38" s="185" cm="1">
        <f t="array" aca="1" ref="C38" ca="1">IFERROR(INDIRECT("'WEEK " &amp; A38 &amp; "'!P183"),0)</f>
        <v>0</v>
      </c>
      <c r="D38" s="43">
        <f t="shared" ca="1" si="0"/>
        <v>0</v>
      </c>
      <c r="E38" s="185" cm="1">
        <f t="array" aca="1" ref="E38" ca="1">IFERROR(INDIRECT("'WEEK " &amp; A38 &amp; "'!R183"),0)</f>
        <v>0</v>
      </c>
      <c r="F38" s="185" cm="1">
        <f t="array" aca="1" ref="F38" ca="1">IFERROR(INDIRECT("'WEEK " &amp; A38 &amp; "'!S183"),0)</f>
        <v>0</v>
      </c>
      <c r="G38" s="185" cm="1">
        <f t="array" aca="1" ref="G38" ca="1">IFERROR(INDIRECT("'WEEK " &amp; A38 &amp; "'!T183"),0)</f>
        <v>0</v>
      </c>
      <c r="H38" s="185" cm="1">
        <f t="array" aca="1" ref="H38" ca="1">IFERROR(INDIRECT("'WEEK " &amp; A38 &amp; "'!U183"),0)</f>
        <v>0</v>
      </c>
      <c r="I38" s="44">
        <f t="shared" ca="1" si="1"/>
        <v>0</v>
      </c>
    </row>
    <row r="39" spans="1:9">
      <c r="A39" s="38">
        <v>38</v>
      </c>
      <c r="B39" s="185" cm="1">
        <f t="array" aca="1" ref="B39" ca="1">IFERROR(INDIRECT("'WEEK " &amp; A39 &amp; "'!O183"),0)</f>
        <v>0</v>
      </c>
      <c r="C39" s="185" cm="1">
        <f t="array" aca="1" ref="C39" ca="1">IFERROR(INDIRECT("'WEEK " &amp; A39 &amp; "'!P183"),0)</f>
        <v>0</v>
      </c>
      <c r="D39" s="43">
        <f t="shared" ca="1" si="0"/>
        <v>0</v>
      </c>
      <c r="E39" s="185" cm="1">
        <f t="array" aca="1" ref="E39" ca="1">IFERROR(INDIRECT("'WEEK " &amp; A39 &amp; "'!R183"),0)</f>
        <v>0</v>
      </c>
      <c r="F39" s="185" cm="1">
        <f t="array" aca="1" ref="F39" ca="1">IFERROR(INDIRECT("'WEEK " &amp; A39 &amp; "'!S183"),0)</f>
        <v>0</v>
      </c>
      <c r="G39" s="185" cm="1">
        <f t="array" aca="1" ref="G39" ca="1">IFERROR(INDIRECT("'WEEK " &amp; A39 &amp; "'!T183"),0)</f>
        <v>0</v>
      </c>
      <c r="H39" s="185" cm="1">
        <f t="array" aca="1" ref="H39" ca="1">IFERROR(INDIRECT("'WEEK " &amp; A39 &amp; "'!U183"),0)</f>
        <v>0</v>
      </c>
      <c r="I39" s="44">
        <f t="shared" ca="1" si="1"/>
        <v>0</v>
      </c>
    </row>
    <row r="40" spans="1:9">
      <c r="A40" s="38">
        <v>39</v>
      </c>
      <c r="B40" s="185" cm="1">
        <f t="array" aca="1" ref="B40" ca="1">IFERROR(INDIRECT("'WEEK " &amp; A40 &amp; "'!O183"),0)</f>
        <v>0</v>
      </c>
      <c r="C40" s="185" cm="1">
        <f t="array" aca="1" ref="C40" ca="1">IFERROR(INDIRECT("'WEEK " &amp; A40 &amp; "'!P183"),0)</f>
        <v>0</v>
      </c>
      <c r="D40" s="43">
        <f t="shared" ca="1" si="0"/>
        <v>0</v>
      </c>
      <c r="E40" s="185" cm="1">
        <f t="array" aca="1" ref="E40" ca="1">IFERROR(INDIRECT("'WEEK " &amp; A40 &amp; "'!R183"),0)</f>
        <v>0</v>
      </c>
      <c r="F40" s="185" cm="1">
        <f t="array" aca="1" ref="F40" ca="1">IFERROR(INDIRECT("'WEEK " &amp; A40 &amp; "'!S183"),0)</f>
        <v>0</v>
      </c>
      <c r="G40" s="185" cm="1">
        <f t="array" aca="1" ref="G40" ca="1">IFERROR(INDIRECT("'WEEK " &amp; A40 &amp; "'!T183"),0)</f>
        <v>0</v>
      </c>
      <c r="H40" s="185" cm="1">
        <f t="array" aca="1" ref="H40" ca="1">IFERROR(INDIRECT("'WEEK " &amp; A40 &amp; "'!U183"),0)</f>
        <v>0</v>
      </c>
      <c r="I40" s="44">
        <f t="shared" ca="1" si="1"/>
        <v>0</v>
      </c>
    </row>
    <row r="41" spans="1:9">
      <c r="A41" s="38">
        <v>40</v>
      </c>
      <c r="B41" s="185" cm="1">
        <f t="array" aca="1" ref="B41" ca="1">IFERROR(INDIRECT("'WEEK " &amp; A41 &amp; "'!O183"),0)</f>
        <v>0</v>
      </c>
      <c r="C41" s="185" cm="1">
        <f t="array" aca="1" ref="C41" ca="1">IFERROR(INDIRECT("'WEEK " &amp; A41 &amp; "'!P183"),0)</f>
        <v>0</v>
      </c>
      <c r="D41" s="43">
        <f t="shared" ca="1" si="0"/>
        <v>0</v>
      </c>
      <c r="E41" s="185" cm="1">
        <f t="array" aca="1" ref="E41" ca="1">IFERROR(INDIRECT("'WEEK " &amp; A41 &amp; "'!R183"),0)</f>
        <v>0</v>
      </c>
      <c r="F41" s="185" cm="1">
        <f t="array" aca="1" ref="F41" ca="1">IFERROR(INDIRECT("'WEEK " &amp; A41 &amp; "'!S183"),0)</f>
        <v>0</v>
      </c>
      <c r="G41" s="185" cm="1">
        <f t="array" aca="1" ref="G41" ca="1">IFERROR(INDIRECT("'WEEK " &amp; A41 &amp; "'!T183"),0)</f>
        <v>0</v>
      </c>
      <c r="H41" s="185" cm="1">
        <f t="array" aca="1" ref="H41" ca="1">IFERROR(INDIRECT("'WEEK " &amp; A41 &amp; "'!U183"),0)</f>
        <v>0</v>
      </c>
      <c r="I41" s="44">
        <f t="shared" ca="1" si="1"/>
        <v>0</v>
      </c>
    </row>
    <row r="42" spans="1:9">
      <c r="A42" s="38">
        <v>41</v>
      </c>
      <c r="B42" s="185" cm="1">
        <f t="array" aca="1" ref="B42" ca="1">IFERROR(INDIRECT("'WEEK " &amp; A42 &amp; "'!O183"),0)</f>
        <v>0</v>
      </c>
      <c r="C42" s="185" cm="1">
        <f t="array" aca="1" ref="C42" ca="1">IFERROR(INDIRECT("'WEEK " &amp; A42 &amp; "'!P183"),0)</f>
        <v>0</v>
      </c>
      <c r="D42" s="43">
        <f t="shared" ca="1" si="0"/>
        <v>0</v>
      </c>
      <c r="E42" s="185" cm="1">
        <f t="array" aca="1" ref="E42" ca="1">IFERROR(INDIRECT("'WEEK " &amp; A42 &amp; "'!R183"),0)</f>
        <v>0</v>
      </c>
      <c r="F42" s="185" cm="1">
        <f t="array" aca="1" ref="F42" ca="1">IFERROR(INDIRECT("'WEEK " &amp; A42 &amp; "'!S183"),0)</f>
        <v>0</v>
      </c>
      <c r="G42" s="185" cm="1">
        <f t="array" aca="1" ref="G42" ca="1">IFERROR(INDIRECT("'WEEK " &amp; A42 &amp; "'!T183"),0)</f>
        <v>0</v>
      </c>
      <c r="H42" s="185" cm="1">
        <f t="array" aca="1" ref="H42" ca="1">IFERROR(INDIRECT("'WEEK " &amp; A42 &amp; "'!U183"),0)</f>
        <v>0</v>
      </c>
      <c r="I42" s="44">
        <f t="shared" ca="1" si="1"/>
        <v>0</v>
      </c>
    </row>
    <row r="43" spans="1:9">
      <c r="A43" s="38">
        <v>42</v>
      </c>
      <c r="B43" s="185" cm="1">
        <f t="array" aca="1" ref="B43" ca="1">IFERROR(INDIRECT("'WEEK " &amp; A43 &amp; "'!O183"),0)</f>
        <v>0.24652777777777779</v>
      </c>
      <c r="C43" s="185" cm="1">
        <f t="array" aca="1" ref="C43" ca="1">IFERROR(INDIRECT("'WEEK " &amp; A43 &amp; "'!P183"),0)</f>
        <v>9.8958333333333329E-2</v>
      </c>
      <c r="D43" s="43">
        <f t="shared" ca="1" si="0"/>
        <v>0.3454861111111111</v>
      </c>
      <c r="E43" s="185" cm="1">
        <f t="array" aca="1" ref="E43" ca="1">IFERROR(INDIRECT("'WEEK " &amp; A43 &amp; "'!R183"),0)</f>
        <v>8.8541666666666671E-2</v>
      </c>
      <c r="F43" s="185" cm="1">
        <f t="array" aca="1" ref="F43" ca="1">IFERROR(INDIRECT("'WEEK " &amp; A43 &amp; "'!S183"),0)</f>
        <v>0.24131944444444445</v>
      </c>
      <c r="G43" s="185" cm="1">
        <f t="array" aca="1" ref="G43" ca="1">IFERROR(INDIRECT("'WEEK " &amp; A43 &amp; "'!T183"),0)</f>
        <v>0.16666666666666666</v>
      </c>
      <c r="H43" s="185" cm="1">
        <f t="array" aca="1" ref="H43" ca="1">IFERROR(INDIRECT("'WEEK " &amp; A43 &amp; "'!U183"),0)</f>
        <v>0.19965277777777779</v>
      </c>
      <c r="I43" s="44">
        <f t="shared" ca="1" si="1"/>
        <v>1.0416666666666665</v>
      </c>
    </row>
    <row r="44" spans="1:9">
      <c r="A44" s="38">
        <v>43</v>
      </c>
      <c r="B44" s="185" cm="1">
        <f t="array" aca="1" ref="B44" ca="1">IFERROR(INDIRECT("'WEEK " &amp; A44 &amp; "'!O183"),0)</f>
        <v>0</v>
      </c>
      <c r="C44" s="185" cm="1">
        <f t="array" aca="1" ref="C44" ca="1">IFERROR(INDIRECT("'WEEK " &amp; A44 &amp; "'!P183"),0)</f>
        <v>0</v>
      </c>
      <c r="D44" s="43">
        <f t="shared" ca="1" si="0"/>
        <v>0</v>
      </c>
      <c r="E44" s="185" cm="1">
        <f t="array" aca="1" ref="E44" ca="1">IFERROR(INDIRECT("'WEEK " &amp; A44 &amp; "'!R183"),0)</f>
        <v>0</v>
      </c>
      <c r="F44" s="185" cm="1">
        <f t="array" aca="1" ref="F44" ca="1">IFERROR(INDIRECT("'WEEK " &amp; A44 &amp; "'!S183"),0)</f>
        <v>0</v>
      </c>
      <c r="G44" s="185" cm="1">
        <f t="array" aca="1" ref="G44" ca="1">IFERROR(INDIRECT("'WEEK " &amp; A44 &amp; "'!T183"),0)</f>
        <v>0</v>
      </c>
      <c r="H44" s="185" cm="1">
        <f t="array" aca="1" ref="H44" ca="1">IFERROR(INDIRECT("'WEEK " &amp; A44 &amp; "'!U183"),0)</f>
        <v>0</v>
      </c>
      <c r="I44" s="44">
        <f t="shared" ca="1" si="1"/>
        <v>0</v>
      </c>
    </row>
    <row r="45" spans="1:9">
      <c r="A45" s="38">
        <v>44</v>
      </c>
      <c r="B45" s="185" cm="1">
        <f t="array" aca="1" ref="B45" ca="1">IFERROR(INDIRECT("'WEEK " &amp; A45 &amp; "'!O183"),0)</f>
        <v>0</v>
      </c>
      <c r="C45" s="185" cm="1">
        <f t="array" aca="1" ref="C45" ca="1">IFERROR(INDIRECT("'WEEK " &amp; A45 &amp; "'!P183"),0)</f>
        <v>0</v>
      </c>
      <c r="D45" s="43">
        <f t="shared" ca="1" si="0"/>
        <v>0</v>
      </c>
      <c r="E45" s="185" cm="1">
        <f t="array" aca="1" ref="E45" ca="1">IFERROR(INDIRECT("'WEEK " &amp; A45 &amp; "'!R183"),0)</f>
        <v>0</v>
      </c>
      <c r="F45" s="185" cm="1">
        <f t="array" aca="1" ref="F45" ca="1">IFERROR(INDIRECT("'WEEK " &amp; A45 &amp; "'!S183"),0)</f>
        <v>0</v>
      </c>
      <c r="G45" s="185" cm="1">
        <f t="array" aca="1" ref="G45" ca="1">IFERROR(INDIRECT("'WEEK " &amp; A45 &amp; "'!T183"),0)</f>
        <v>0</v>
      </c>
      <c r="H45" s="185" cm="1">
        <f t="array" aca="1" ref="H45" ca="1">IFERROR(INDIRECT("'WEEK " &amp; A45 &amp; "'!U183"),0)</f>
        <v>0</v>
      </c>
      <c r="I45" s="44">
        <f t="shared" ca="1" si="1"/>
        <v>0</v>
      </c>
    </row>
    <row r="46" spans="1:9">
      <c r="A46" s="38">
        <v>45</v>
      </c>
      <c r="B46" s="185" cm="1">
        <f t="array" aca="1" ref="B46" ca="1">IFERROR(INDIRECT("'WEEK " &amp; A46 &amp; "'!O183"),0)</f>
        <v>0</v>
      </c>
      <c r="C46" s="185" cm="1">
        <f t="array" aca="1" ref="C46" ca="1">IFERROR(INDIRECT("'WEEK " &amp; A46 &amp; "'!P183"),0)</f>
        <v>0</v>
      </c>
      <c r="D46" s="43">
        <f t="shared" ca="1" si="0"/>
        <v>0</v>
      </c>
      <c r="E46" s="185" cm="1">
        <f t="array" aca="1" ref="E46" ca="1">IFERROR(INDIRECT("'WEEK " &amp; A46 &amp; "'!R183"),0)</f>
        <v>0</v>
      </c>
      <c r="F46" s="185" cm="1">
        <f t="array" aca="1" ref="F46" ca="1">IFERROR(INDIRECT("'WEEK " &amp; A46 &amp; "'!S183"),0)</f>
        <v>0</v>
      </c>
      <c r="G46" s="185" cm="1">
        <f t="array" aca="1" ref="G46" ca="1">IFERROR(INDIRECT("'WEEK " &amp; A46 &amp; "'!T183"),0)</f>
        <v>0</v>
      </c>
      <c r="H46" s="185" cm="1">
        <f t="array" aca="1" ref="H46" ca="1">IFERROR(INDIRECT("'WEEK " &amp; A46 &amp; "'!U183"),0)</f>
        <v>0</v>
      </c>
      <c r="I46" s="44">
        <f t="shared" ca="1" si="1"/>
        <v>0</v>
      </c>
    </row>
    <row r="47" spans="1:9">
      <c r="A47" s="38">
        <v>46</v>
      </c>
      <c r="B47" s="185" cm="1">
        <f t="array" aca="1" ref="B47" ca="1">IFERROR(INDIRECT("'WEEK " &amp; A47 &amp; "'!O183"),0)</f>
        <v>0</v>
      </c>
      <c r="C47" s="185" cm="1">
        <f t="array" aca="1" ref="C47" ca="1">IFERROR(INDIRECT("'WEEK " &amp; A47 &amp; "'!P183"),0)</f>
        <v>0</v>
      </c>
      <c r="D47" s="43">
        <f t="shared" ca="1" si="0"/>
        <v>0</v>
      </c>
      <c r="E47" s="185" cm="1">
        <f t="array" aca="1" ref="E47" ca="1">IFERROR(INDIRECT("'WEEK " &amp; A47 &amp; "'!R183"),0)</f>
        <v>0</v>
      </c>
      <c r="F47" s="185" cm="1">
        <f t="array" aca="1" ref="F47" ca="1">IFERROR(INDIRECT("'WEEK " &amp; A47 &amp; "'!S183"),0)</f>
        <v>0</v>
      </c>
      <c r="G47" s="185" cm="1">
        <f t="array" aca="1" ref="G47" ca="1">IFERROR(INDIRECT("'WEEK " &amp; A47 &amp; "'!T183"),0)</f>
        <v>0</v>
      </c>
      <c r="H47" s="185" cm="1">
        <f t="array" aca="1" ref="H47" ca="1">IFERROR(INDIRECT("'WEEK " &amp; A47 &amp; "'!U183"),0)</f>
        <v>0</v>
      </c>
      <c r="I47" s="44">
        <f t="shared" ca="1" si="1"/>
        <v>0</v>
      </c>
    </row>
    <row r="48" spans="1:9">
      <c r="A48" s="38">
        <v>47</v>
      </c>
      <c r="B48" s="185" cm="1">
        <f t="array" aca="1" ref="B48" ca="1">IFERROR(INDIRECT("'WEEK " &amp; A48 &amp; "'!O183"),0)</f>
        <v>0</v>
      </c>
      <c r="C48" s="185" cm="1">
        <f t="array" aca="1" ref="C48" ca="1">IFERROR(INDIRECT("'WEEK " &amp; A48 &amp; "'!P183"),0)</f>
        <v>0</v>
      </c>
      <c r="D48" s="43">
        <f t="shared" ca="1" si="0"/>
        <v>0</v>
      </c>
      <c r="E48" s="185" cm="1">
        <f t="array" aca="1" ref="E48" ca="1">IFERROR(INDIRECT("'WEEK " &amp; A48 &amp; "'!R183"),0)</f>
        <v>0</v>
      </c>
      <c r="F48" s="185" cm="1">
        <f t="array" aca="1" ref="F48" ca="1">IFERROR(INDIRECT("'WEEK " &amp; A48 &amp; "'!S183"),0)</f>
        <v>0</v>
      </c>
      <c r="G48" s="185" cm="1">
        <f t="array" aca="1" ref="G48" ca="1">IFERROR(INDIRECT("'WEEK " &amp; A48 &amp; "'!T183"),0)</f>
        <v>0</v>
      </c>
      <c r="H48" s="185" cm="1">
        <f t="array" aca="1" ref="H48" ca="1">IFERROR(INDIRECT("'WEEK " &amp; A48 &amp; "'!U183"),0)</f>
        <v>0</v>
      </c>
      <c r="I48" s="44">
        <f t="shared" ca="1" si="1"/>
        <v>0</v>
      </c>
    </row>
    <row r="49" spans="1:9">
      <c r="A49" s="38">
        <v>48</v>
      </c>
      <c r="B49" s="185" cm="1">
        <f t="array" aca="1" ref="B49" ca="1">IFERROR(INDIRECT("'WEEK " &amp; A49 &amp; "'!O183"),0)</f>
        <v>0</v>
      </c>
      <c r="C49" s="185" cm="1">
        <f t="array" aca="1" ref="C49" ca="1">IFERROR(INDIRECT("'WEEK " &amp; A49 &amp; "'!P183"),0)</f>
        <v>0</v>
      </c>
      <c r="D49" s="43">
        <f t="shared" ca="1" si="0"/>
        <v>0</v>
      </c>
      <c r="E49" s="185" cm="1">
        <f t="array" aca="1" ref="E49" ca="1">IFERROR(INDIRECT("'WEEK " &amp; A49 &amp; "'!R183"),0)</f>
        <v>0</v>
      </c>
      <c r="F49" s="185" cm="1">
        <f t="array" aca="1" ref="F49" ca="1">IFERROR(INDIRECT("'WEEK " &amp; A49 &amp; "'!S183"),0)</f>
        <v>0</v>
      </c>
      <c r="G49" s="185" cm="1">
        <f t="array" aca="1" ref="G49" ca="1">IFERROR(INDIRECT("'WEEK " &amp; A49 &amp; "'!T183"),0)</f>
        <v>0</v>
      </c>
      <c r="H49" s="185" cm="1">
        <f t="array" aca="1" ref="H49" ca="1">IFERROR(INDIRECT("'WEEK " &amp; A49 &amp; "'!U183"),0)</f>
        <v>0</v>
      </c>
      <c r="I49" s="44">
        <f t="shared" ca="1" si="1"/>
        <v>0</v>
      </c>
    </row>
    <row r="50" spans="1:9">
      <c r="A50" s="38">
        <v>49</v>
      </c>
      <c r="B50" s="185" cm="1">
        <f t="array" aca="1" ref="B50" ca="1">IFERROR(INDIRECT("'WEEK " &amp; A50 &amp; "'!O183"),0)</f>
        <v>0</v>
      </c>
      <c r="C50" s="185" cm="1">
        <f t="array" aca="1" ref="C50" ca="1">IFERROR(INDIRECT("'WEEK " &amp; A50 &amp; "'!P183"),0)</f>
        <v>0</v>
      </c>
      <c r="D50" s="43">
        <f t="shared" ca="1" si="0"/>
        <v>0</v>
      </c>
      <c r="E50" s="185" cm="1">
        <f t="array" aca="1" ref="E50" ca="1">IFERROR(INDIRECT("'WEEK " &amp; A50 &amp; "'!R183"),0)</f>
        <v>0</v>
      </c>
      <c r="F50" s="185" cm="1">
        <f t="array" aca="1" ref="F50" ca="1">IFERROR(INDIRECT("'WEEK " &amp; A50 &amp; "'!S183"),0)</f>
        <v>0</v>
      </c>
      <c r="G50" s="185" cm="1">
        <f t="array" aca="1" ref="G50" ca="1">IFERROR(INDIRECT("'WEEK " &amp; A50 &amp; "'!T183"),0)</f>
        <v>0</v>
      </c>
      <c r="H50" s="185" cm="1">
        <f t="array" aca="1" ref="H50" ca="1">IFERROR(INDIRECT("'WEEK " &amp; A50 &amp; "'!U183"),0)</f>
        <v>0</v>
      </c>
      <c r="I50" s="44">
        <f t="shared" ca="1" si="1"/>
        <v>0</v>
      </c>
    </row>
    <row r="51" spans="1:9">
      <c r="A51" s="38">
        <v>50</v>
      </c>
      <c r="B51" s="185" cm="1">
        <f t="array" aca="1" ref="B51" ca="1">IFERROR(INDIRECT("'WEEK " &amp; A51 &amp; "'!O183"),0)</f>
        <v>0</v>
      </c>
      <c r="C51" s="185" cm="1">
        <f t="array" aca="1" ref="C51" ca="1">IFERROR(INDIRECT("'WEEK " &amp; A51 &amp; "'!P183"),0)</f>
        <v>0</v>
      </c>
      <c r="D51" s="43">
        <f t="shared" ca="1" si="0"/>
        <v>0</v>
      </c>
      <c r="E51" s="185" cm="1">
        <f t="array" aca="1" ref="E51" ca="1">IFERROR(INDIRECT("'WEEK " &amp; A51 &amp; "'!R183"),0)</f>
        <v>0</v>
      </c>
      <c r="F51" s="185" cm="1">
        <f t="array" aca="1" ref="F51" ca="1">IFERROR(INDIRECT("'WEEK " &amp; A51 &amp; "'!S183"),0)</f>
        <v>0</v>
      </c>
      <c r="G51" s="185" cm="1">
        <f t="array" aca="1" ref="G51" ca="1">IFERROR(INDIRECT("'WEEK " &amp; A51 &amp; "'!T183"),0)</f>
        <v>0</v>
      </c>
      <c r="H51" s="185" cm="1">
        <f t="array" aca="1" ref="H51" ca="1">IFERROR(INDIRECT("'WEEK " &amp; A51 &amp; "'!U183"),0)</f>
        <v>0</v>
      </c>
      <c r="I51" s="44">
        <f t="shared" ca="1" si="1"/>
        <v>0</v>
      </c>
    </row>
    <row r="52" spans="1:9">
      <c r="A52" s="38">
        <v>51</v>
      </c>
      <c r="B52" s="185" cm="1">
        <f t="array" aca="1" ref="B52" ca="1">IFERROR(INDIRECT("'WEEK " &amp; A52 &amp; "'!O183"),0)</f>
        <v>0</v>
      </c>
      <c r="C52" s="185" cm="1">
        <f t="array" aca="1" ref="C52" ca="1">IFERROR(INDIRECT("'WEEK " &amp; A52 &amp; "'!P183"),0)</f>
        <v>0</v>
      </c>
      <c r="D52" s="43">
        <f t="shared" ca="1" si="0"/>
        <v>0</v>
      </c>
      <c r="E52" s="185" cm="1">
        <f t="array" aca="1" ref="E52" ca="1">IFERROR(INDIRECT("'WEEK " &amp; A52 &amp; "'!R183"),0)</f>
        <v>0</v>
      </c>
      <c r="F52" s="185" cm="1">
        <f t="array" aca="1" ref="F52" ca="1">IFERROR(INDIRECT("'WEEK " &amp; A52 &amp; "'!S183"),0)</f>
        <v>0</v>
      </c>
      <c r="G52" s="185" cm="1">
        <f t="array" aca="1" ref="G52" ca="1">IFERROR(INDIRECT("'WEEK " &amp; A52 &amp; "'!T183"),0)</f>
        <v>0</v>
      </c>
      <c r="H52" s="185" cm="1">
        <f t="array" aca="1" ref="H52" ca="1">IFERROR(INDIRECT("'WEEK " &amp; A52 &amp; "'!U183"),0)</f>
        <v>0</v>
      </c>
      <c r="I52" s="44">
        <f t="shared" ca="1" si="1"/>
        <v>0</v>
      </c>
    </row>
    <row r="53" spans="1:9">
      <c r="A53" s="38">
        <v>52</v>
      </c>
      <c r="B53" s="185" cm="1">
        <f t="array" aca="1" ref="B53" ca="1">IFERROR(INDIRECT("'WEEK " &amp; A53 &amp; "'!O183"),0)</f>
        <v>0</v>
      </c>
      <c r="C53" s="185" cm="1">
        <f t="array" aca="1" ref="C53" ca="1">IFERROR(INDIRECT("'WEEK " &amp; A53 &amp; "'!P183"),0)</f>
        <v>0</v>
      </c>
      <c r="D53" s="43">
        <f t="shared" ca="1" si="0"/>
        <v>0</v>
      </c>
      <c r="E53" s="185" cm="1">
        <f t="array" aca="1" ref="E53" ca="1">IFERROR(INDIRECT("'WEEK " &amp; A53 &amp; "'!R183"),0)</f>
        <v>0</v>
      </c>
      <c r="F53" s="185" cm="1">
        <f t="array" aca="1" ref="F53" ca="1">IFERROR(INDIRECT("'WEEK " &amp; A53 &amp; "'!S183"),0)</f>
        <v>0</v>
      </c>
      <c r="G53" s="185" cm="1">
        <f t="array" aca="1" ref="G53" ca="1">IFERROR(INDIRECT("'WEEK " &amp; A53 &amp; "'!T183"),0)</f>
        <v>0</v>
      </c>
      <c r="H53" s="185" cm="1">
        <f t="array" aca="1" ref="H53" ca="1">IFERROR(INDIRECT("'WEEK " &amp; A53 &amp; "'!U183"),0)</f>
        <v>0</v>
      </c>
      <c r="I53" s="44">
        <f t="shared" ca="1" si="1"/>
        <v>0</v>
      </c>
    </row>
    <row r="54" spans="1:9">
      <c r="A54" s="38">
        <v>53</v>
      </c>
      <c r="B54" s="185" cm="1">
        <f t="array" aca="1" ref="B54" ca="1">IFERROR(INDIRECT("'WEEK " &amp; A54 &amp; "'!O183"),0)</f>
        <v>0</v>
      </c>
      <c r="C54" s="185" cm="1">
        <f t="array" aca="1" ref="C54" ca="1">IFERROR(INDIRECT("'WEEK " &amp; A54 &amp; "'!P183"),0)</f>
        <v>0</v>
      </c>
      <c r="D54" s="43">
        <f t="shared" ca="1" si="0"/>
        <v>0</v>
      </c>
      <c r="E54" s="185" cm="1">
        <f t="array" aca="1" ref="E54" ca="1">IFERROR(INDIRECT("'WEEK " &amp; A54 &amp; "'!R183"),0)</f>
        <v>0</v>
      </c>
      <c r="F54" s="185" cm="1">
        <f t="array" aca="1" ref="F54" ca="1">IFERROR(INDIRECT("'WEEK " &amp; A54 &amp; "'!S183"),0)</f>
        <v>0</v>
      </c>
      <c r="G54" s="185" cm="1">
        <f t="array" aca="1" ref="G54" ca="1">IFERROR(INDIRECT("'WEEK " &amp; A54 &amp; "'!T183"),0)</f>
        <v>0</v>
      </c>
      <c r="H54" s="185" cm="1">
        <f t="array" aca="1" ref="H54" ca="1">IFERROR(INDIRECT("'WEEK " &amp; A54 &amp; "'!U183"),0)</f>
        <v>0</v>
      </c>
      <c r="I54" s="44">
        <f t="shared" ref="I54" ca="1" si="2">+D54+E54+F54+G54+H54</f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BE31-EA64-43D4-8A82-FA929874A8A3}">
  <dimension ref="A1:U401"/>
  <sheetViews>
    <sheetView tabSelected="1" zoomScaleNormal="100" workbookViewId="0">
      <pane ySplit="1" topLeftCell="A27" activePane="bottomLeft" state="frozen"/>
      <selection pane="bottomLeft" activeCell="J126" sqref="J126:K127"/>
    </sheetView>
  </sheetViews>
  <sheetFormatPr defaultRowHeight="15"/>
  <cols>
    <col min="3" max="3" width="11" style="48" bestFit="1" customWidth="1"/>
    <col min="4" max="4" width="8.140625" customWidth="1"/>
    <col min="5" max="6" width="20" style="52" customWidth="1"/>
    <col min="7" max="7" width="49.42578125" bestFit="1" customWidth="1"/>
    <col min="8" max="9" width="28.140625" customWidth="1"/>
    <col min="10" max="10" width="14.7109375" customWidth="1"/>
    <col min="11" max="11" width="17.140625" customWidth="1"/>
    <col min="12" max="12" width="49.42578125" customWidth="1"/>
    <col min="13" max="21" width="9.7109375" customWidth="1"/>
  </cols>
  <sheetData>
    <row r="1" spans="1:21" ht="30">
      <c r="A1" s="57" t="s">
        <v>229</v>
      </c>
      <c r="B1" s="57" t="s">
        <v>637</v>
      </c>
      <c r="C1" s="57" t="s">
        <v>121</v>
      </c>
      <c r="D1" s="57" t="s">
        <v>124</v>
      </c>
      <c r="E1" s="57" t="s">
        <v>125</v>
      </c>
      <c r="F1" s="57" t="s">
        <v>657</v>
      </c>
      <c r="G1" s="57" t="s">
        <v>658</v>
      </c>
      <c r="H1" s="57" t="s">
        <v>659</v>
      </c>
      <c r="I1" s="57" t="s">
        <v>234</v>
      </c>
      <c r="J1" s="57" t="s">
        <v>216</v>
      </c>
      <c r="K1" s="57" t="s">
        <v>217</v>
      </c>
      <c r="L1" s="30" t="s">
        <v>643</v>
      </c>
      <c r="M1" s="30" t="s">
        <v>636</v>
      </c>
      <c r="N1" s="30" t="s">
        <v>636</v>
      </c>
      <c r="O1" s="30" t="s">
        <v>636</v>
      </c>
      <c r="P1" s="30" t="s">
        <v>636</v>
      </c>
      <c r="Q1" s="30" t="s">
        <v>636</v>
      </c>
      <c r="R1" s="30" t="s">
        <v>636</v>
      </c>
      <c r="S1" s="30" t="s">
        <v>636</v>
      </c>
      <c r="T1" s="30" t="s">
        <v>636</v>
      </c>
      <c r="U1" s="30" t="s">
        <v>636</v>
      </c>
    </row>
    <row r="2" spans="1:21">
      <c r="A2">
        <v>1</v>
      </c>
      <c r="B2" t="s">
        <v>638</v>
      </c>
      <c r="C2" s="45" t="s">
        <v>18</v>
      </c>
      <c r="D2" s="53">
        <v>2</v>
      </c>
      <c r="E2" s="184" t="str">
        <f>_xlfn.XLOOKUP(D2, Secteurs!A:A, Secteurs!C:C, "N/A")</f>
        <v>Félix OVOURA</v>
      </c>
      <c r="F2" s="53" t="s">
        <v>235</v>
      </c>
      <c r="G2" s="55" t="s">
        <v>48</v>
      </c>
      <c r="H2" s="55" t="s">
        <v>666</v>
      </c>
      <c r="I2" s="187" t="str">
        <f>IF(G2="","",IF(H2="","",_xlfn.XLOOKUP(H2, Clients!D:D, Clients!C:C, "N/A")))</f>
        <v>REF-00007</v>
      </c>
      <c r="J2">
        <v>-4.7609719999999998</v>
      </c>
      <c r="K2">
        <v>11.894225</v>
      </c>
    </row>
    <row r="3" spans="1:21">
      <c r="A3">
        <v>2</v>
      </c>
      <c r="B3" t="s">
        <v>638</v>
      </c>
      <c r="C3" s="45" t="s">
        <v>18</v>
      </c>
      <c r="D3" s="53">
        <v>2</v>
      </c>
      <c r="E3" s="184" t="str">
        <f>_xlfn.XLOOKUP(D3, Secteurs!A:A, Secteurs!C:C, "N/A")</f>
        <v>Félix OVOURA</v>
      </c>
      <c r="F3" s="53" t="s">
        <v>236</v>
      </c>
      <c r="G3" s="55" t="s">
        <v>49</v>
      </c>
      <c r="H3" s="55" t="s">
        <v>660</v>
      </c>
      <c r="I3" s="187" t="str">
        <f>IF(G3="","",IF(H3="","",_xlfn.XLOOKUP(H3, Clients!D:D, Clients!C:C, "N/A")))</f>
        <v>REF-00001</v>
      </c>
      <c r="J3">
        <v>-4.7653793000000002</v>
      </c>
      <c r="K3">
        <v>11.8888666</v>
      </c>
    </row>
    <row r="4" spans="1:21">
      <c r="A4">
        <v>3</v>
      </c>
      <c r="B4" t="s">
        <v>638</v>
      </c>
      <c r="C4" s="45" t="s">
        <v>18</v>
      </c>
      <c r="D4" s="53">
        <v>2</v>
      </c>
      <c r="E4" s="184" t="str">
        <f>_xlfn.XLOOKUP(D4, Secteurs!A:A, Secteurs!C:C, "N/A")</f>
        <v>Félix OVOURA</v>
      </c>
      <c r="F4" s="53" t="s">
        <v>237</v>
      </c>
      <c r="G4" s="55" t="s">
        <v>50</v>
      </c>
      <c r="H4" s="55" t="s">
        <v>662</v>
      </c>
      <c r="I4" s="187" t="str">
        <f>IF(G4="","",IF(H4="","",_xlfn.XLOOKUP(H4, Clients!D:D, Clients!C:C, "N/A")))</f>
        <v>REF-00003</v>
      </c>
      <c r="J4">
        <v>-4.7408130000000002</v>
      </c>
      <c r="K4">
        <v>11.872248000000001</v>
      </c>
    </row>
    <row r="5" spans="1:21">
      <c r="A5">
        <v>4</v>
      </c>
      <c r="B5" t="s">
        <v>638</v>
      </c>
      <c r="C5" s="45" t="s">
        <v>18</v>
      </c>
      <c r="D5" s="53">
        <v>1</v>
      </c>
      <c r="E5" s="184" t="str">
        <f>_xlfn.XLOOKUP(D5, Secteurs!A:A, Secteurs!C:C, "N/A")</f>
        <v>Alexis MABOUNDA</v>
      </c>
      <c r="F5" s="53" t="s">
        <v>238</v>
      </c>
      <c r="G5" s="55" t="s">
        <v>51</v>
      </c>
      <c r="H5" s="55"/>
      <c r="I5" s="187" t="str">
        <f>IF(G5="","",IF(H5="","",_xlfn.XLOOKUP(H5, Clients!D:D, Clients!C:C, "N/A")))</f>
        <v/>
      </c>
      <c r="J5">
        <v>-4.7847704000000002</v>
      </c>
      <c r="K5">
        <v>11.8908083</v>
      </c>
    </row>
    <row r="6" spans="1:21">
      <c r="A6">
        <v>5</v>
      </c>
      <c r="B6" t="s">
        <v>638</v>
      </c>
      <c r="C6" s="45" t="s">
        <v>18</v>
      </c>
      <c r="D6" s="53">
        <v>1</v>
      </c>
      <c r="E6" s="184" t="str">
        <f>_xlfn.XLOOKUP(D6, Secteurs!A:A, Secteurs!C:C, "N/A")</f>
        <v>Alexis MABOUNDA</v>
      </c>
      <c r="F6" s="53" t="s">
        <v>239</v>
      </c>
      <c r="G6" s="55" t="s">
        <v>52</v>
      </c>
      <c r="H6" s="55"/>
      <c r="I6" s="187" t="str">
        <f>IF(G6="","",IF(H6="","",_xlfn.XLOOKUP(H6, Clients!D:D, Clients!C:C, "N/A")))</f>
        <v/>
      </c>
      <c r="J6">
        <v>-4.8459595000000002</v>
      </c>
      <c r="K6">
        <v>11.9073797</v>
      </c>
    </row>
    <row r="7" spans="1:21">
      <c r="A7">
        <v>6</v>
      </c>
      <c r="B7" t="s">
        <v>638</v>
      </c>
      <c r="C7" s="45" t="s">
        <v>18</v>
      </c>
      <c r="D7" s="53">
        <v>3</v>
      </c>
      <c r="E7" s="184" t="str">
        <f>_xlfn.XLOOKUP(D7, Secteurs!A:A, Secteurs!C:C, "N/A")</f>
        <v>Armel SOKAMBA</v>
      </c>
      <c r="F7" s="53" t="s">
        <v>240</v>
      </c>
      <c r="G7" s="55" t="s">
        <v>53</v>
      </c>
      <c r="H7" s="55"/>
      <c r="I7" s="187" t="str">
        <f>IF(G7="","",IF(H7="","",_xlfn.XLOOKUP(H7, Clients!D:D, Clients!C:C, "N/A")))</f>
        <v/>
      </c>
      <c r="J7">
        <v>-4.8559790999999999</v>
      </c>
      <c r="K7">
        <v>11.913618100000001</v>
      </c>
    </row>
    <row r="8" spans="1:21">
      <c r="A8">
        <v>7</v>
      </c>
      <c r="B8" t="s">
        <v>638</v>
      </c>
      <c r="C8" s="45" t="s">
        <v>18</v>
      </c>
      <c r="D8" s="53">
        <v>2</v>
      </c>
      <c r="E8" s="184" t="str">
        <f>_xlfn.XLOOKUP(D8, Secteurs!A:A, Secteurs!C:C, "N/A")</f>
        <v>Félix OVOURA</v>
      </c>
      <c r="F8" s="53" t="s">
        <v>241</v>
      </c>
      <c r="G8" t="s">
        <v>231</v>
      </c>
      <c r="H8" s="55"/>
      <c r="I8" s="187" t="str">
        <f>IF(G8="","",IF(H8="","",_xlfn.XLOOKUP(H8, Clients!D:D, Clients!C:C, "N/A")))</f>
        <v/>
      </c>
      <c r="J8" s="58"/>
      <c r="K8" s="58"/>
    </row>
    <row r="9" spans="1:21">
      <c r="A9">
        <v>8</v>
      </c>
      <c r="B9" t="s">
        <v>638</v>
      </c>
      <c r="C9" s="54" t="s">
        <v>18</v>
      </c>
      <c r="D9" s="53">
        <v>3</v>
      </c>
      <c r="E9" s="184" t="str">
        <f>_xlfn.XLOOKUP(D9, Secteurs!A:A, Secteurs!C:C, "N/A")</f>
        <v>Armel SOKAMBA</v>
      </c>
      <c r="F9" s="53" t="s">
        <v>242</v>
      </c>
      <c r="G9" s="49" t="s">
        <v>162</v>
      </c>
      <c r="H9" s="55"/>
      <c r="I9" s="187" t="str">
        <f>IF(G9="","",IF(H9="","",_xlfn.XLOOKUP(H9, Clients!D:D, Clients!C:C, "N/A")))</f>
        <v/>
      </c>
      <c r="J9">
        <v>-4.7635839999999998</v>
      </c>
      <c r="K9">
        <v>11.861239599999999</v>
      </c>
    </row>
    <row r="10" spans="1:21">
      <c r="A10">
        <v>9</v>
      </c>
      <c r="B10" t="s">
        <v>638</v>
      </c>
      <c r="C10" s="58"/>
      <c r="D10" s="58"/>
      <c r="E10" s="184">
        <f>_xlfn.XLOOKUP(D10, Secteurs!A:A, Secteurs!C:C, "N/A")</f>
        <v>0</v>
      </c>
      <c r="F10" s="53" t="s">
        <v>243</v>
      </c>
      <c r="G10" t="s">
        <v>209</v>
      </c>
      <c r="H10" s="55"/>
      <c r="I10" s="187" t="str">
        <f>IF(G10="","",IF(H10="","",_xlfn.XLOOKUP(H10, Clients!D:D, Clients!C:C, "N/A")))</f>
        <v/>
      </c>
      <c r="J10">
        <v>-4.8042876999999997</v>
      </c>
      <c r="K10">
        <v>11.9212416</v>
      </c>
    </row>
    <row r="11" spans="1:21">
      <c r="A11">
        <v>10</v>
      </c>
      <c r="B11" t="s">
        <v>638</v>
      </c>
      <c r="C11" s="58"/>
      <c r="D11" s="58"/>
      <c r="E11" s="184">
        <f>_xlfn.XLOOKUP(D11, Secteurs!A:A, Secteurs!C:C, "N/A")</f>
        <v>0</v>
      </c>
      <c r="F11" s="53" t="s">
        <v>244</v>
      </c>
      <c r="G11" t="s">
        <v>202</v>
      </c>
      <c r="H11" s="55"/>
      <c r="I11" s="187" t="str">
        <f>IF(G11="","",IF(H11="","",_xlfn.XLOOKUP(H11, Clients!D:D, Clients!C:C, "N/A")))</f>
        <v/>
      </c>
      <c r="J11">
        <v>-4.8850889999999998</v>
      </c>
      <c r="K11">
        <v>11.928424700000001</v>
      </c>
    </row>
    <row r="12" spans="1:21">
      <c r="A12">
        <v>11</v>
      </c>
      <c r="B12" t="s">
        <v>638</v>
      </c>
      <c r="C12" s="54" t="s">
        <v>18</v>
      </c>
      <c r="D12" s="53">
        <v>3</v>
      </c>
      <c r="E12" s="184" t="str">
        <f>_xlfn.XLOOKUP(D12, Secteurs!A:A, Secteurs!C:C, "N/A")</f>
        <v>Armel SOKAMBA</v>
      </c>
      <c r="F12" s="53" t="s">
        <v>245</v>
      </c>
      <c r="G12" s="63" t="s">
        <v>232</v>
      </c>
      <c r="H12" s="55"/>
      <c r="I12" s="187" t="str">
        <f>IF(G12="","",IF(H12="","",_xlfn.XLOOKUP(H12, Clients!D:D, Clients!C:C, "N/A")))</f>
        <v/>
      </c>
      <c r="J12" s="58"/>
      <c r="K12" s="58"/>
      <c r="L12" t="s">
        <v>644</v>
      </c>
    </row>
    <row r="13" spans="1:21">
      <c r="A13">
        <v>12</v>
      </c>
      <c r="B13" t="s">
        <v>638</v>
      </c>
      <c r="C13" s="45" t="s">
        <v>18</v>
      </c>
      <c r="D13" s="53">
        <v>2</v>
      </c>
      <c r="E13" s="184" t="str">
        <f>_xlfn.XLOOKUP(D13, Secteurs!A:A, Secteurs!C:C, "N/A")</f>
        <v>Félix OVOURA</v>
      </c>
      <c r="F13" s="53" t="s">
        <v>246</v>
      </c>
      <c r="G13" s="63" t="s">
        <v>233</v>
      </c>
      <c r="H13" s="55"/>
      <c r="I13" s="187" t="str">
        <f>IF(G13="","",IF(H13="","",_xlfn.XLOOKUP(H13, Clients!D:D, Clients!C:C, "N/A")))</f>
        <v/>
      </c>
      <c r="J13" s="58"/>
      <c r="K13" s="58"/>
      <c r="L13" t="s">
        <v>644</v>
      </c>
    </row>
    <row r="14" spans="1:21">
      <c r="A14">
        <v>13</v>
      </c>
      <c r="B14" t="s">
        <v>638</v>
      </c>
      <c r="C14" s="45" t="s">
        <v>18</v>
      </c>
      <c r="D14" s="53">
        <v>1</v>
      </c>
      <c r="E14" s="184" t="str">
        <f>_xlfn.XLOOKUP(D14, Secteurs!A:A, Secteurs!C:C, "N/A")</f>
        <v>Alexis MABOUNDA</v>
      </c>
      <c r="F14" s="53" t="s">
        <v>247</v>
      </c>
      <c r="G14" s="46" t="s">
        <v>28</v>
      </c>
      <c r="H14" s="55"/>
      <c r="I14" s="187" t="str">
        <f>IF(G14="","",IF(H14="","",_xlfn.XLOOKUP(H14, Clients!D:D, Clients!C:C, "N/A")))</f>
        <v/>
      </c>
      <c r="J14">
        <v>-4.8393837</v>
      </c>
      <c r="K14">
        <v>11.895825800000001</v>
      </c>
    </row>
    <row r="15" spans="1:21">
      <c r="A15">
        <v>14</v>
      </c>
      <c r="B15" t="s">
        <v>638</v>
      </c>
      <c r="C15" s="45" t="s">
        <v>18</v>
      </c>
      <c r="D15" s="53">
        <v>2</v>
      </c>
      <c r="E15" s="184" t="str">
        <f>_xlfn.XLOOKUP(D15, Secteurs!A:A, Secteurs!C:C, "N/A")</f>
        <v>Félix OVOURA</v>
      </c>
      <c r="F15" s="53" t="s">
        <v>248</v>
      </c>
      <c r="G15" t="s">
        <v>173</v>
      </c>
      <c r="H15" s="55"/>
      <c r="I15" s="187" t="str">
        <f>IF(G15="","",IF(H15="","",_xlfn.XLOOKUP(H15, Clients!D:D, Clients!C:C, "N/A")))</f>
        <v/>
      </c>
      <c r="J15">
        <v>-4.783137</v>
      </c>
      <c r="K15">
        <v>11.882978</v>
      </c>
    </row>
    <row r="16" spans="1:21">
      <c r="A16">
        <v>15</v>
      </c>
      <c r="B16" t="s">
        <v>638</v>
      </c>
      <c r="C16" s="45" t="s">
        <v>18</v>
      </c>
      <c r="D16" s="53">
        <v>2</v>
      </c>
      <c r="E16" s="184" t="str">
        <f>_xlfn.XLOOKUP(D16, Secteurs!A:A, Secteurs!C:C, "N/A")</f>
        <v>Félix OVOURA</v>
      </c>
      <c r="F16" s="53" t="s">
        <v>249</v>
      </c>
      <c r="G16" t="s">
        <v>172</v>
      </c>
      <c r="H16" s="55"/>
      <c r="I16" s="187" t="str">
        <f>IF(G16="","",IF(H16="","",_xlfn.XLOOKUP(H16, Clients!D:D, Clients!C:C, "N/A")))</f>
        <v/>
      </c>
      <c r="J16">
        <v>-4.7625339999999996</v>
      </c>
      <c r="K16">
        <v>11.873727000000001</v>
      </c>
    </row>
    <row r="17" spans="1:11">
      <c r="A17">
        <v>16</v>
      </c>
      <c r="B17" t="s">
        <v>638</v>
      </c>
      <c r="C17" s="54" t="s">
        <v>18</v>
      </c>
      <c r="D17" s="53">
        <v>2</v>
      </c>
      <c r="E17" s="184" t="str">
        <f>_xlfn.XLOOKUP(D17, Secteurs!A:A, Secteurs!C:C, "N/A")</f>
        <v>Félix OVOURA</v>
      </c>
      <c r="F17" s="53" t="s">
        <v>250</v>
      </c>
      <c r="G17" s="55" t="s">
        <v>56</v>
      </c>
      <c r="H17" s="55"/>
      <c r="I17" s="187" t="str">
        <f>IF(G17="","",IF(H17="","",_xlfn.XLOOKUP(H17, Clients!D:D, Clients!C:C, "N/A")))</f>
        <v/>
      </c>
      <c r="J17">
        <v>-4.8069357000000004</v>
      </c>
      <c r="K17">
        <v>11.900481600000001</v>
      </c>
    </row>
    <row r="18" spans="1:11">
      <c r="A18">
        <v>17</v>
      </c>
      <c r="B18" t="s">
        <v>638</v>
      </c>
      <c r="C18" s="58"/>
      <c r="D18" s="58"/>
      <c r="E18" s="184">
        <f>_xlfn.XLOOKUP(D18, Secteurs!A:A, Secteurs!C:C, "N/A")</f>
        <v>0</v>
      </c>
      <c r="F18" s="53" t="s">
        <v>251</v>
      </c>
      <c r="G18" t="s">
        <v>188</v>
      </c>
      <c r="H18" s="55"/>
      <c r="I18" s="187" t="str">
        <f>IF(G18="","",IF(H18="","",_xlfn.XLOOKUP(H18, Clients!D:D, Clients!C:C, "N/A")))</f>
        <v/>
      </c>
      <c r="J18">
        <v>-4.7570185</v>
      </c>
      <c r="K18">
        <v>11.8837689</v>
      </c>
    </row>
    <row r="19" spans="1:11">
      <c r="A19">
        <v>18</v>
      </c>
      <c r="B19" t="s">
        <v>638</v>
      </c>
      <c r="C19" s="56" t="s">
        <v>43</v>
      </c>
      <c r="D19" s="53">
        <v>1</v>
      </c>
      <c r="E19" s="184" t="str">
        <f>_xlfn.XLOOKUP(D19, Secteurs!A:A, Secteurs!C:C, "N/A")</f>
        <v>Alexis MABOUNDA</v>
      </c>
      <c r="F19" s="53" t="s">
        <v>252</v>
      </c>
      <c r="G19" s="47" t="s">
        <v>142</v>
      </c>
      <c r="H19" s="55"/>
      <c r="I19" s="187" t="str">
        <f>IF(G19="","",IF(H19="","",_xlfn.XLOOKUP(H19, Clients!D:D, Clients!C:C, "N/A")))</f>
        <v/>
      </c>
      <c r="J19">
        <v>-4.7677696999999997</v>
      </c>
      <c r="K19">
        <v>11.8949953</v>
      </c>
    </row>
    <row r="20" spans="1:11">
      <c r="A20">
        <v>19</v>
      </c>
      <c r="B20" t="s">
        <v>638</v>
      </c>
      <c r="C20" s="54" t="s">
        <v>18</v>
      </c>
      <c r="D20" s="53">
        <v>3</v>
      </c>
      <c r="E20" s="184" t="str">
        <f>_xlfn.XLOOKUP(D20, Secteurs!A:A, Secteurs!C:C, "N/A")</f>
        <v>Armel SOKAMBA</v>
      </c>
      <c r="F20" s="53" t="s">
        <v>253</v>
      </c>
      <c r="G20" t="s">
        <v>211</v>
      </c>
      <c r="H20" s="55"/>
      <c r="I20" s="187" t="str">
        <f>IF(G20="","",IF(H20="","",_xlfn.XLOOKUP(H20, Clients!D:D, Clients!C:C, "N/A")))</f>
        <v/>
      </c>
      <c r="J20">
        <v>-4.8037730999999999</v>
      </c>
      <c r="K20">
        <v>11.8974282</v>
      </c>
    </row>
    <row r="21" spans="1:11">
      <c r="A21">
        <v>20</v>
      </c>
      <c r="B21" t="s">
        <v>638</v>
      </c>
      <c r="C21" s="54" t="s">
        <v>18</v>
      </c>
      <c r="D21" s="53">
        <v>2</v>
      </c>
      <c r="E21" s="184" t="str">
        <f>_xlfn.XLOOKUP(D21, Secteurs!A:A, Secteurs!C:C, "N/A")</f>
        <v>Félix OVOURA</v>
      </c>
      <c r="F21" s="53" t="s">
        <v>254</v>
      </c>
      <c r="G21" s="46" t="s">
        <v>22</v>
      </c>
      <c r="H21" s="55"/>
      <c r="I21" s="187" t="str">
        <f>IF(G21="","",IF(H21="","",_xlfn.XLOOKUP(H21, Clients!D:D, Clients!C:C, "N/A")))</f>
        <v/>
      </c>
      <c r="J21">
        <v>-4.8020164999999997</v>
      </c>
      <c r="K21">
        <v>11.899555299999999</v>
      </c>
    </row>
    <row r="22" spans="1:11">
      <c r="A22">
        <v>21</v>
      </c>
      <c r="B22" t="s">
        <v>638</v>
      </c>
      <c r="C22" s="54" t="s">
        <v>18</v>
      </c>
      <c r="D22" s="53">
        <v>2</v>
      </c>
      <c r="E22" s="184" t="str">
        <f>_xlfn.XLOOKUP(D22, Secteurs!A:A, Secteurs!C:C, "N/A")</f>
        <v>Félix OVOURA</v>
      </c>
      <c r="F22" s="53" t="s">
        <v>255</v>
      </c>
      <c r="G22" s="46" t="s">
        <v>21</v>
      </c>
      <c r="H22" s="55"/>
      <c r="I22" s="187" t="str">
        <f>IF(G22="","",IF(H22="","",_xlfn.XLOOKUP(H22, Clients!D:D, Clients!C:C, "N/A")))</f>
        <v/>
      </c>
      <c r="J22">
        <v>-4.8240881</v>
      </c>
      <c r="K22">
        <v>11.9076051</v>
      </c>
    </row>
    <row r="23" spans="1:11">
      <c r="A23">
        <v>22</v>
      </c>
      <c r="B23" t="s">
        <v>638</v>
      </c>
      <c r="C23" s="54" t="s">
        <v>18</v>
      </c>
      <c r="D23" s="53">
        <v>2</v>
      </c>
      <c r="E23" s="184" t="str">
        <f>_xlfn.XLOOKUP(D23, Secteurs!A:A, Secteurs!C:C, "N/A")</f>
        <v>Félix OVOURA</v>
      </c>
      <c r="F23" s="53" t="s">
        <v>256</v>
      </c>
      <c r="G23" t="s">
        <v>197</v>
      </c>
      <c r="H23" s="55"/>
      <c r="I23" s="187" t="str">
        <f>IF(G23="","",IF(H23="","",_xlfn.XLOOKUP(H23, Clients!D:D, Clients!C:C, "N/A")))</f>
        <v/>
      </c>
      <c r="J23">
        <v>-4.8170913999999998</v>
      </c>
      <c r="K23">
        <v>11.9113282</v>
      </c>
    </row>
    <row r="24" spans="1:11">
      <c r="A24">
        <v>23</v>
      </c>
      <c r="B24" t="s">
        <v>638</v>
      </c>
      <c r="C24" s="54" t="s">
        <v>18</v>
      </c>
      <c r="D24" s="53">
        <v>3</v>
      </c>
      <c r="E24" s="184" t="str">
        <f>_xlfn.XLOOKUP(D24, Secteurs!A:A, Secteurs!C:C, "N/A")</f>
        <v>Armel SOKAMBA</v>
      </c>
      <c r="F24" s="53" t="s">
        <v>257</v>
      </c>
      <c r="G24" s="46" t="s">
        <v>19</v>
      </c>
      <c r="H24" s="55"/>
      <c r="I24" s="187" t="str">
        <f>IF(G24="","",IF(H24="","",_xlfn.XLOOKUP(H24, Clients!D:D, Clients!C:C, "N/A")))</f>
        <v/>
      </c>
      <c r="J24">
        <v>-4.7786280000000003</v>
      </c>
      <c r="K24">
        <v>11.867432000000001</v>
      </c>
    </row>
    <row r="25" spans="1:11">
      <c r="A25">
        <v>24</v>
      </c>
      <c r="B25" t="s">
        <v>638</v>
      </c>
      <c r="C25" s="54" t="s">
        <v>18</v>
      </c>
      <c r="D25" s="53">
        <v>3</v>
      </c>
      <c r="E25" s="184" t="str">
        <f>_xlfn.XLOOKUP(D25, Secteurs!A:A, Secteurs!C:C, "N/A")</f>
        <v>Armel SOKAMBA</v>
      </c>
      <c r="F25" s="53" t="s">
        <v>258</v>
      </c>
      <c r="G25" s="46" t="s">
        <v>137</v>
      </c>
      <c r="H25" s="55"/>
      <c r="I25" s="187" t="str">
        <f>IF(G25="","",IF(H25="","",_xlfn.XLOOKUP(H25, Clients!D:D, Clients!C:C, "N/A")))</f>
        <v/>
      </c>
      <c r="J25">
        <v>-4.8608653000000004</v>
      </c>
      <c r="K25">
        <v>11.9819893</v>
      </c>
    </row>
    <row r="26" spans="1:11">
      <c r="A26">
        <v>25</v>
      </c>
      <c r="B26" t="s">
        <v>638</v>
      </c>
      <c r="C26" s="54" t="s">
        <v>18</v>
      </c>
      <c r="D26" s="53">
        <v>2</v>
      </c>
      <c r="E26" s="184" t="str">
        <f>_xlfn.XLOOKUP(D26, Secteurs!A:A, Secteurs!C:C, "N/A")</f>
        <v>Félix OVOURA</v>
      </c>
      <c r="F26" s="53" t="s">
        <v>259</v>
      </c>
      <c r="G26" s="46" t="s">
        <v>20</v>
      </c>
      <c r="H26" s="55"/>
      <c r="I26" s="187" t="str">
        <f>IF(G26="","",IF(H26="","",_xlfn.XLOOKUP(H26, Clients!D:D, Clients!C:C, "N/A")))</f>
        <v/>
      </c>
      <c r="J26">
        <v>-4.7495164000000001</v>
      </c>
      <c r="K26">
        <v>11.9047494</v>
      </c>
    </row>
    <row r="27" spans="1:11">
      <c r="A27">
        <v>26</v>
      </c>
      <c r="B27" t="s">
        <v>638</v>
      </c>
      <c r="C27" s="58"/>
      <c r="D27" s="58"/>
      <c r="E27" s="184">
        <f>_xlfn.XLOOKUP(D27, Secteurs!A:A, Secteurs!C:C, "N/A")</f>
        <v>0</v>
      </c>
      <c r="F27" s="53" t="s">
        <v>260</v>
      </c>
      <c r="G27" t="s">
        <v>184</v>
      </c>
      <c r="H27" s="55"/>
      <c r="I27" s="187" t="str">
        <f>IF(G27="","",IF(H27="","",_xlfn.XLOOKUP(H27, Clients!D:D, Clients!C:C, "N/A")))</f>
        <v/>
      </c>
      <c r="J27">
        <v>-4.7438044000000001</v>
      </c>
      <c r="K27">
        <v>11.909114000000001</v>
      </c>
    </row>
    <row r="28" spans="1:11">
      <c r="A28">
        <v>27</v>
      </c>
      <c r="B28" t="s">
        <v>638</v>
      </c>
      <c r="C28" s="58"/>
      <c r="D28" s="58"/>
      <c r="E28" s="184">
        <f>_xlfn.XLOOKUP(D28, Secteurs!A:A, Secteurs!C:C, "N/A")</f>
        <v>0</v>
      </c>
      <c r="F28" s="53" t="s">
        <v>262</v>
      </c>
      <c r="G28" t="s">
        <v>191</v>
      </c>
      <c r="H28" s="55"/>
      <c r="I28" s="187" t="str">
        <f>IF(G28="","",IF(H28="","",_xlfn.XLOOKUP(H28, Clients!D:D, Clients!C:C, "N/A")))</f>
        <v/>
      </c>
      <c r="J28">
        <v>-4.764176</v>
      </c>
      <c r="K28">
        <v>11.884369</v>
      </c>
    </row>
    <row r="29" spans="1:11">
      <c r="A29">
        <v>28</v>
      </c>
      <c r="B29" t="s">
        <v>638</v>
      </c>
      <c r="C29" s="54" t="s">
        <v>43</v>
      </c>
      <c r="D29" s="53">
        <v>3</v>
      </c>
      <c r="E29" s="184" t="str">
        <f>_xlfn.XLOOKUP(D29, Secteurs!A:A, Secteurs!C:C, "N/A")</f>
        <v>Armel SOKAMBA</v>
      </c>
      <c r="F29" s="53" t="s">
        <v>263</v>
      </c>
      <c r="G29" s="47" t="s">
        <v>84</v>
      </c>
      <c r="H29" s="55"/>
      <c r="I29" s="187" t="str">
        <f>IF(G29="","",IF(H29="","",_xlfn.XLOOKUP(H29, Clients!D:D, Clients!C:C, "N/A")))</f>
        <v/>
      </c>
      <c r="J29">
        <v>-4.7648739000000004</v>
      </c>
      <c r="K29">
        <v>11.8892819</v>
      </c>
    </row>
    <row r="30" spans="1:11">
      <c r="A30">
        <v>29</v>
      </c>
      <c r="B30" t="s">
        <v>638</v>
      </c>
      <c r="C30" s="54" t="s">
        <v>18</v>
      </c>
      <c r="D30" s="53">
        <v>3</v>
      </c>
      <c r="E30" s="184" t="str">
        <f>_xlfn.XLOOKUP(D30, Secteurs!A:A, Secteurs!C:C, "N/A")</f>
        <v>Armel SOKAMBA</v>
      </c>
      <c r="F30" s="53" t="s">
        <v>264</v>
      </c>
      <c r="G30" s="46" t="s">
        <v>136</v>
      </c>
      <c r="H30" s="55"/>
      <c r="I30" s="187" t="str">
        <f>IF(G30="","",IF(H30="","",_xlfn.XLOOKUP(H30, Clients!D:D, Clients!C:C, "N/A")))</f>
        <v/>
      </c>
      <c r="J30">
        <v>-4.8140058999999997</v>
      </c>
      <c r="K30">
        <v>11.9081913</v>
      </c>
    </row>
    <row r="31" spans="1:11">
      <c r="A31">
        <v>30</v>
      </c>
      <c r="B31" t="s">
        <v>638</v>
      </c>
      <c r="C31" s="54" t="s">
        <v>18</v>
      </c>
      <c r="D31" s="53">
        <v>3</v>
      </c>
      <c r="E31" s="184" t="str">
        <f>_xlfn.XLOOKUP(D31, Secteurs!A:A, Secteurs!C:C, "N/A")</f>
        <v>Armel SOKAMBA</v>
      </c>
      <c r="F31" s="53" t="s">
        <v>265</v>
      </c>
      <c r="G31" s="46" t="s">
        <v>134</v>
      </c>
      <c r="H31" s="55"/>
      <c r="I31" s="187" t="str">
        <f>IF(G31="","",IF(H31="","",_xlfn.XLOOKUP(H31, Clients!D:D, Clients!C:C, "N/A")))</f>
        <v/>
      </c>
      <c r="J31">
        <v>-4.8022432000000004</v>
      </c>
      <c r="K31">
        <v>11.895796600000001</v>
      </c>
    </row>
    <row r="32" spans="1:11">
      <c r="A32">
        <v>31</v>
      </c>
      <c r="B32" t="s">
        <v>638</v>
      </c>
      <c r="C32" s="54" t="s">
        <v>18</v>
      </c>
      <c r="D32" s="53">
        <v>2</v>
      </c>
      <c r="E32" s="184" t="str">
        <f>_xlfn.XLOOKUP(D32, Secteurs!A:A, Secteurs!C:C, "N/A")</f>
        <v>Félix OVOURA</v>
      </c>
      <c r="F32" s="53" t="s">
        <v>266</v>
      </c>
      <c r="G32" s="46" t="s">
        <v>135</v>
      </c>
      <c r="H32" s="55"/>
      <c r="I32" s="187" t="str">
        <f>IF(G32="","",IF(H32="","",_xlfn.XLOOKUP(H32, Clients!D:D, Clients!C:C, "N/A")))</f>
        <v/>
      </c>
      <c r="J32">
        <v>-4.7926510000000002</v>
      </c>
      <c r="K32">
        <v>11.885541999999999</v>
      </c>
    </row>
    <row r="33" spans="1:11">
      <c r="A33">
        <v>32</v>
      </c>
      <c r="B33" t="s">
        <v>638</v>
      </c>
      <c r="C33" s="54" t="s">
        <v>18</v>
      </c>
      <c r="D33" s="53">
        <v>3</v>
      </c>
      <c r="E33" s="184" t="str">
        <f>_xlfn.XLOOKUP(D33, Secteurs!A:A, Secteurs!C:C, "N/A")</f>
        <v>Armel SOKAMBA</v>
      </c>
      <c r="F33" s="53" t="s">
        <v>267</v>
      </c>
      <c r="G33" t="s">
        <v>230</v>
      </c>
      <c r="H33" s="55"/>
      <c r="I33" s="187" t="str">
        <f>IF(G33="","",IF(H33="","",_xlfn.XLOOKUP(H33, Clients!D:D, Clients!C:C, "N/A")))</f>
        <v/>
      </c>
      <c r="J33">
        <v>-4.8225800999999997</v>
      </c>
      <c r="K33">
        <v>11.904747499999999</v>
      </c>
    </row>
    <row r="34" spans="1:11">
      <c r="A34">
        <v>33</v>
      </c>
      <c r="B34" t="s">
        <v>638</v>
      </c>
      <c r="C34" s="54" t="s">
        <v>18</v>
      </c>
      <c r="D34" s="53">
        <v>1</v>
      </c>
      <c r="E34" s="184" t="str">
        <f>_xlfn.XLOOKUP(D34, Secteurs!A:A, Secteurs!C:C, "N/A")</f>
        <v>Alexis MABOUNDA</v>
      </c>
      <c r="F34" s="53" t="s">
        <v>268</v>
      </c>
      <c r="G34" s="51" t="s">
        <v>148</v>
      </c>
      <c r="H34" s="55"/>
      <c r="I34" s="187" t="str">
        <f>IF(G34="","",IF(H34="","",_xlfn.XLOOKUP(H34, Clients!D:D, Clients!C:C, "N/A")))</f>
        <v/>
      </c>
      <c r="J34">
        <v>-4.8447844</v>
      </c>
      <c r="K34">
        <v>11.8984378</v>
      </c>
    </row>
    <row r="35" spans="1:11">
      <c r="A35">
        <v>34</v>
      </c>
      <c r="B35" t="s">
        <v>638</v>
      </c>
      <c r="C35" s="54" t="s">
        <v>43</v>
      </c>
      <c r="D35" s="53">
        <v>2</v>
      </c>
      <c r="E35" s="184" t="str">
        <f>_xlfn.XLOOKUP(D35, Secteurs!A:A, Secteurs!C:C, "N/A")</f>
        <v>Félix OVOURA</v>
      </c>
      <c r="F35" s="53" t="s">
        <v>269</v>
      </c>
      <c r="G35" s="47" t="s">
        <v>160</v>
      </c>
      <c r="H35" s="55"/>
      <c r="I35" s="187" t="str">
        <f>IF(G35="","",IF(H35="","",_xlfn.XLOOKUP(H35, Clients!D:D, Clients!C:C, "N/A")))</f>
        <v/>
      </c>
      <c r="J35">
        <v>-4.7404305000000004</v>
      </c>
      <c r="K35">
        <v>11.9116126</v>
      </c>
    </row>
    <row r="36" spans="1:11">
      <c r="A36">
        <v>35</v>
      </c>
      <c r="B36" t="s">
        <v>638</v>
      </c>
      <c r="C36" s="58"/>
      <c r="D36" s="58"/>
      <c r="E36" s="184">
        <f>_xlfn.XLOOKUP(D36, Secteurs!A:A, Secteurs!C:C, "N/A")</f>
        <v>0</v>
      </c>
      <c r="F36" s="53" t="s">
        <v>270</v>
      </c>
      <c r="G36" t="s">
        <v>224</v>
      </c>
      <c r="H36" s="55"/>
      <c r="I36" s="187" t="str">
        <f>IF(G36="","",IF(H36="","",_xlfn.XLOOKUP(H36, Clients!D:D, Clients!C:C, "N/A")))</f>
        <v/>
      </c>
      <c r="J36">
        <v>-4.8039516000000004</v>
      </c>
      <c r="K36">
        <v>11.894482099999999</v>
      </c>
    </row>
    <row r="37" spans="1:11">
      <c r="A37">
        <v>36</v>
      </c>
      <c r="B37" t="s">
        <v>638</v>
      </c>
      <c r="C37" s="54" t="s">
        <v>43</v>
      </c>
      <c r="D37" s="53">
        <v>1</v>
      </c>
      <c r="E37" s="184" t="str">
        <f>_xlfn.XLOOKUP(D37, Secteurs!A:A, Secteurs!C:C, "N/A")</f>
        <v>Alexis MABOUNDA</v>
      </c>
      <c r="F37" s="53" t="s">
        <v>271</v>
      </c>
      <c r="G37" s="47" t="s">
        <v>73</v>
      </c>
      <c r="H37" s="55"/>
      <c r="I37" s="187" t="str">
        <f>IF(G37="","",IF(H37="","",_xlfn.XLOOKUP(H37, Clients!D:D, Clients!C:C, "N/A")))</f>
        <v/>
      </c>
      <c r="J37">
        <v>-4.8642672999999998</v>
      </c>
      <c r="K37">
        <v>11.9223254</v>
      </c>
    </row>
    <row r="38" spans="1:11">
      <c r="A38">
        <v>37</v>
      </c>
      <c r="B38" t="s">
        <v>638</v>
      </c>
      <c r="C38" s="54" t="s">
        <v>43</v>
      </c>
      <c r="D38" s="53">
        <v>1</v>
      </c>
      <c r="E38" s="184" t="str">
        <f>_xlfn.XLOOKUP(D38, Secteurs!A:A, Secteurs!C:C, "N/A")</f>
        <v>Alexis MABOUNDA</v>
      </c>
      <c r="F38" s="53" t="s">
        <v>272</v>
      </c>
      <c r="G38" s="47" t="s">
        <v>261</v>
      </c>
      <c r="H38" s="55"/>
      <c r="I38" s="187" t="str">
        <f>IF(G38="","",IF(H38="","",_xlfn.XLOOKUP(H38, Clients!D:D, Clients!C:C, "N/A")))</f>
        <v/>
      </c>
      <c r="J38" s="58"/>
      <c r="K38" s="58"/>
    </row>
    <row r="39" spans="1:11">
      <c r="A39">
        <v>38</v>
      </c>
      <c r="B39" t="s">
        <v>638</v>
      </c>
      <c r="C39" s="58"/>
      <c r="D39" s="58"/>
      <c r="E39" s="184">
        <f>_xlfn.XLOOKUP(D39, Secteurs!A:A, Secteurs!C:C, "N/A")</f>
        <v>0</v>
      </c>
      <c r="F39" s="53" t="s">
        <v>273</v>
      </c>
      <c r="G39" t="s">
        <v>223</v>
      </c>
      <c r="H39" s="55"/>
      <c r="I39" s="187" t="str">
        <f>IF(G39="","",IF(H39="","",_xlfn.XLOOKUP(H39, Clients!D:D, Clients!C:C, "N/A")))</f>
        <v/>
      </c>
      <c r="J39">
        <v>-4.7899000000000003</v>
      </c>
      <c r="K39">
        <v>11.882686</v>
      </c>
    </row>
    <row r="40" spans="1:11">
      <c r="A40">
        <v>39</v>
      </c>
      <c r="B40" t="s">
        <v>638</v>
      </c>
      <c r="C40" s="58"/>
      <c r="D40" s="58"/>
      <c r="E40" s="184">
        <f>_xlfn.XLOOKUP(D40, Secteurs!A:A, Secteurs!C:C, "N/A")</f>
        <v>0</v>
      </c>
      <c r="F40" s="53" t="s">
        <v>274</v>
      </c>
      <c r="G40" t="s">
        <v>169</v>
      </c>
      <c r="H40" s="55"/>
      <c r="I40" s="187" t="str">
        <f>IF(G40="","",IF(H40="","",_xlfn.XLOOKUP(H40, Clients!D:D, Clients!C:C, "N/A")))</f>
        <v/>
      </c>
      <c r="J40">
        <v>-4.7948189000000001</v>
      </c>
      <c r="K40">
        <v>11.8878577</v>
      </c>
    </row>
    <row r="41" spans="1:11">
      <c r="A41">
        <v>40</v>
      </c>
      <c r="B41" t="s">
        <v>638</v>
      </c>
      <c r="C41" s="54" t="s">
        <v>43</v>
      </c>
      <c r="D41" s="53">
        <v>3</v>
      </c>
      <c r="E41" s="184" t="str">
        <f>_xlfn.XLOOKUP(D41, Secteurs!A:A, Secteurs!C:C, "N/A")</f>
        <v>Armel SOKAMBA</v>
      </c>
      <c r="F41" s="53" t="s">
        <v>275</v>
      </c>
      <c r="G41" s="47" t="s">
        <v>85</v>
      </c>
      <c r="H41" s="55"/>
      <c r="I41" s="187" t="str">
        <f>IF(G41="","",IF(H41="","",_xlfn.XLOOKUP(H41, Clients!D:D, Clients!C:C, "N/A")))</f>
        <v/>
      </c>
      <c r="J41">
        <v>-4.7809340000000002</v>
      </c>
      <c r="K41">
        <v>11.8663533</v>
      </c>
    </row>
    <row r="42" spans="1:11">
      <c r="A42">
        <v>41</v>
      </c>
      <c r="B42" t="s">
        <v>638</v>
      </c>
      <c r="C42" s="58"/>
      <c r="D42" s="58"/>
      <c r="E42" s="184">
        <f>_xlfn.XLOOKUP(D42, Secteurs!A:A, Secteurs!C:C, "N/A")</f>
        <v>0</v>
      </c>
      <c r="F42" s="53" t="s">
        <v>276</v>
      </c>
      <c r="G42" t="s">
        <v>208</v>
      </c>
      <c r="H42" s="55"/>
      <c r="I42" s="187" t="str">
        <f>IF(G42="","",IF(H42="","",_xlfn.XLOOKUP(H42, Clients!D:D, Clients!C:C, "N/A")))</f>
        <v/>
      </c>
      <c r="J42">
        <v>-4.7095744000000002</v>
      </c>
      <c r="K42">
        <v>11.8544243</v>
      </c>
    </row>
    <row r="43" spans="1:11">
      <c r="A43">
        <v>42</v>
      </c>
      <c r="B43" t="s">
        <v>638</v>
      </c>
      <c r="C43" s="58"/>
      <c r="D43" s="58"/>
      <c r="E43" s="184">
        <f>_xlfn.XLOOKUP(D43, Secteurs!A:A, Secteurs!C:C, "N/A")</f>
        <v>0</v>
      </c>
      <c r="F43" s="53" t="s">
        <v>277</v>
      </c>
      <c r="G43" t="s">
        <v>204</v>
      </c>
      <c r="H43" s="55"/>
      <c r="I43" s="187" t="str">
        <f>IF(G43="","",IF(H43="","",_xlfn.XLOOKUP(H43, Clients!D:D, Clients!C:C, "N/A")))</f>
        <v/>
      </c>
      <c r="J43">
        <v>-4.7619129999999998</v>
      </c>
      <c r="K43">
        <v>11.91831</v>
      </c>
    </row>
    <row r="44" spans="1:11">
      <c r="A44">
        <v>43</v>
      </c>
      <c r="B44" t="s">
        <v>638</v>
      </c>
      <c r="C44" s="58"/>
      <c r="D44" s="58"/>
      <c r="E44" s="184">
        <f>_xlfn.XLOOKUP(D44, Secteurs!A:A, Secteurs!C:C, "N/A")</f>
        <v>0</v>
      </c>
      <c r="F44" s="53" t="s">
        <v>278</v>
      </c>
      <c r="G44" t="s">
        <v>219</v>
      </c>
      <c r="H44" s="55"/>
      <c r="I44" s="187" t="str">
        <f>IF(G44="","",IF(H44="","",_xlfn.XLOOKUP(H44, Clients!D:D, Clients!C:C, "N/A")))</f>
        <v/>
      </c>
      <c r="J44">
        <v>-4.7549131999999998</v>
      </c>
      <c r="K44">
        <v>11.856563599999999</v>
      </c>
    </row>
    <row r="45" spans="1:11">
      <c r="A45">
        <v>44</v>
      </c>
      <c r="B45" t="s">
        <v>638</v>
      </c>
      <c r="C45" s="58"/>
      <c r="D45" s="58"/>
      <c r="E45" s="184">
        <f>_xlfn.XLOOKUP(D45, Secteurs!A:A, Secteurs!C:C, "N/A")</f>
        <v>0</v>
      </c>
      <c r="F45" s="53" t="s">
        <v>279</v>
      </c>
      <c r="G45" t="s">
        <v>221</v>
      </c>
      <c r="H45" s="55"/>
      <c r="I45" s="187" t="str">
        <f>IF(G45="","",IF(H45="","",_xlfn.XLOOKUP(H45, Clients!D:D, Clients!C:C, "N/A")))</f>
        <v/>
      </c>
      <c r="J45">
        <v>-4.7532579000000004</v>
      </c>
      <c r="K45">
        <v>11.8737549</v>
      </c>
    </row>
    <row r="46" spans="1:11">
      <c r="A46">
        <v>45</v>
      </c>
      <c r="B46" t="s">
        <v>638</v>
      </c>
      <c r="C46" s="58"/>
      <c r="D46" s="58"/>
      <c r="E46" s="184">
        <f>_xlfn.XLOOKUP(D46, Secteurs!A:A, Secteurs!C:C, "N/A")</f>
        <v>0</v>
      </c>
      <c r="F46" s="53" t="s">
        <v>280</v>
      </c>
      <c r="G46" t="s">
        <v>220</v>
      </c>
      <c r="H46" s="55"/>
      <c r="I46" s="187" t="str">
        <f>IF(G46="","",IF(H46="","",_xlfn.XLOOKUP(H46, Clients!D:D, Clients!C:C, "N/A")))</f>
        <v/>
      </c>
      <c r="J46" s="58"/>
      <c r="K46" s="58"/>
    </row>
    <row r="47" spans="1:11">
      <c r="A47">
        <v>46</v>
      </c>
      <c r="B47" t="s">
        <v>638</v>
      </c>
      <c r="C47" s="58"/>
      <c r="D47" s="58"/>
      <c r="E47" s="184">
        <f>_xlfn.XLOOKUP(D47, Secteurs!A:A, Secteurs!C:C, "N/A")</f>
        <v>0</v>
      </c>
      <c r="F47" s="53" t="s">
        <v>281</v>
      </c>
      <c r="G47" t="s">
        <v>226</v>
      </c>
      <c r="H47" s="55"/>
      <c r="I47" s="187" t="str">
        <f>IF(G47="","",IF(H47="","",_xlfn.XLOOKUP(H47, Clients!D:D, Clients!C:C, "N/A")))</f>
        <v/>
      </c>
      <c r="J47" s="58"/>
      <c r="K47" s="58"/>
    </row>
    <row r="48" spans="1:11">
      <c r="A48">
        <v>47</v>
      </c>
      <c r="B48" t="s">
        <v>638</v>
      </c>
      <c r="C48" s="58"/>
      <c r="D48" s="58"/>
      <c r="E48" s="184">
        <f>_xlfn.XLOOKUP(D48, Secteurs!A:A, Secteurs!C:C, "N/A")</f>
        <v>0</v>
      </c>
      <c r="F48" s="53" t="s">
        <v>282</v>
      </c>
      <c r="G48" t="s">
        <v>218</v>
      </c>
      <c r="H48" s="55"/>
      <c r="I48" s="187" t="str">
        <f>IF(G48="","",IF(H48="","",_xlfn.XLOOKUP(H48, Clients!D:D, Clients!C:C, "N/A")))</f>
        <v/>
      </c>
      <c r="J48">
        <v>-4.7464031999999996</v>
      </c>
      <c r="K48">
        <v>11.907258499999999</v>
      </c>
    </row>
    <row r="49" spans="1:11">
      <c r="A49">
        <v>48</v>
      </c>
      <c r="B49" t="s">
        <v>638</v>
      </c>
      <c r="C49" s="54" t="s">
        <v>18</v>
      </c>
      <c r="D49" s="53">
        <v>2</v>
      </c>
      <c r="E49" s="184" t="str">
        <f>_xlfn.XLOOKUP(D49, Secteurs!A:A, Secteurs!C:C, "N/A")</f>
        <v>Félix OVOURA</v>
      </c>
      <c r="F49" s="53" t="s">
        <v>283</v>
      </c>
      <c r="G49" t="s">
        <v>196</v>
      </c>
      <c r="H49" s="55"/>
      <c r="I49" s="187" t="str">
        <f>IF(G49="","",IF(H49="","",_xlfn.XLOOKUP(H49, Clients!D:D, Clients!C:C, "N/A")))</f>
        <v/>
      </c>
      <c r="J49">
        <v>-4.7873000000000001</v>
      </c>
      <c r="K49">
        <v>11.892714</v>
      </c>
    </row>
    <row r="50" spans="1:11">
      <c r="A50">
        <v>49</v>
      </c>
      <c r="B50" t="s">
        <v>638</v>
      </c>
      <c r="C50" s="58"/>
      <c r="D50" s="58"/>
      <c r="E50" s="184">
        <f>_xlfn.XLOOKUP(D50, Secteurs!A:A, Secteurs!C:C, "N/A")</f>
        <v>0</v>
      </c>
      <c r="F50" s="53" t="s">
        <v>284</v>
      </c>
      <c r="G50" t="s">
        <v>193</v>
      </c>
      <c r="H50" s="55"/>
      <c r="I50" s="187" t="str">
        <f>IF(G50="","",IF(H50="","",_xlfn.XLOOKUP(H50, Clients!D:D, Clients!C:C, "N/A")))</f>
        <v/>
      </c>
      <c r="J50">
        <v>-4.7864069999999996</v>
      </c>
      <c r="K50">
        <v>11.915386399999999</v>
      </c>
    </row>
    <row r="51" spans="1:11">
      <c r="A51">
        <v>50</v>
      </c>
      <c r="B51" t="s">
        <v>638</v>
      </c>
      <c r="C51" s="45" t="s">
        <v>18</v>
      </c>
      <c r="D51" s="53">
        <v>2</v>
      </c>
      <c r="E51" s="184" t="str">
        <f>_xlfn.XLOOKUP(D51, Secteurs!A:A, Secteurs!C:C, "N/A")</f>
        <v>Félix OVOURA</v>
      </c>
      <c r="F51" s="53" t="s">
        <v>285</v>
      </c>
      <c r="G51" s="55" t="s">
        <v>38</v>
      </c>
      <c r="H51" s="55"/>
      <c r="I51" s="187" t="str">
        <f>IF(G51="","",IF(H51="","",_xlfn.XLOOKUP(H51, Clients!D:D, Clients!C:C, "N/A")))</f>
        <v/>
      </c>
      <c r="J51">
        <v>-4.7767819999999999</v>
      </c>
      <c r="K51">
        <v>11.871675</v>
      </c>
    </row>
    <row r="52" spans="1:11">
      <c r="A52">
        <v>51</v>
      </c>
      <c r="B52" t="s">
        <v>638</v>
      </c>
      <c r="C52" s="54" t="s">
        <v>43</v>
      </c>
      <c r="D52" s="53">
        <v>1</v>
      </c>
      <c r="E52" s="184" t="str">
        <f>_xlfn.XLOOKUP(D52, Secteurs!A:A, Secteurs!C:C, "N/A")</f>
        <v>Alexis MABOUNDA</v>
      </c>
      <c r="F52" s="53" t="s">
        <v>286</v>
      </c>
      <c r="G52" s="55" t="s">
        <v>81</v>
      </c>
      <c r="H52" s="55"/>
      <c r="I52" s="187" t="str">
        <f>IF(G52="","",IF(H52="","",_xlfn.XLOOKUP(H52, Clients!D:D, Clients!C:C, "N/A")))</f>
        <v/>
      </c>
      <c r="J52">
        <v>-4.7051616000000003</v>
      </c>
      <c r="K52">
        <v>11.8536953</v>
      </c>
    </row>
    <row r="53" spans="1:11">
      <c r="A53">
        <v>52</v>
      </c>
      <c r="B53" t="s">
        <v>638</v>
      </c>
      <c r="C53" s="54" t="s">
        <v>43</v>
      </c>
      <c r="D53" s="53">
        <v>3</v>
      </c>
      <c r="E53" s="184" t="str">
        <f>_xlfn.XLOOKUP(D53, Secteurs!A:A, Secteurs!C:C, "N/A")</f>
        <v>Armel SOKAMBA</v>
      </c>
      <c r="F53" s="53" t="s">
        <v>287</v>
      </c>
      <c r="G53" s="55" t="s">
        <v>78</v>
      </c>
      <c r="H53" s="55"/>
      <c r="I53" s="187" t="str">
        <f>IF(G53="","",IF(H53="","",_xlfn.XLOOKUP(H53, Clients!D:D, Clients!C:C, "N/A")))</f>
        <v/>
      </c>
      <c r="J53">
        <v>-4.7359799999999996</v>
      </c>
      <c r="K53">
        <v>11.8632533</v>
      </c>
    </row>
    <row r="54" spans="1:11">
      <c r="A54">
        <v>53</v>
      </c>
      <c r="B54" t="s">
        <v>638</v>
      </c>
      <c r="C54" s="54" t="s">
        <v>43</v>
      </c>
      <c r="D54" s="53">
        <v>2</v>
      </c>
      <c r="E54" s="184" t="str">
        <f>_xlfn.XLOOKUP(D54, Secteurs!A:A, Secteurs!C:C, "N/A")</f>
        <v>Félix OVOURA</v>
      </c>
      <c r="F54" s="53" t="s">
        <v>288</v>
      </c>
      <c r="G54" s="55" t="s">
        <v>76</v>
      </c>
      <c r="H54" s="55"/>
      <c r="I54" s="187" t="str">
        <f>IF(G54="","",IF(H54="","",_xlfn.XLOOKUP(H54, Clients!D:D, Clients!C:C, "N/A")))</f>
        <v/>
      </c>
      <c r="J54">
        <v>-4.7479532999999998</v>
      </c>
      <c r="K54">
        <v>11.8622462</v>
      </c>
    </row>
    <row r="55" spans="1:11">
      <c r="A55">
        <v>54</v>
      </c>
      <c r="B55" t="s">
        <v>638</v>
      </c>
      <c r="C55" s="54" t="s">
        <v>43</v>
      </c>
      <c r="D55" s="53">
        <v>1</v>
      </c>
      <c r="E55" s="184" t="str">
        <f>_xlfn.XLOOKUP(D55, Secteurs!A:A, Secteurs!C:C, "N/A")</f>
        <v>Alexis MABOUNDA</v>
      </c>
      <c r="F55" s="53" t="s">
        <v>289</v>
      </c>
      <c r="G55" s="55" t="s">
        <v>75</v>
      </c>
      <c r="H55" s="55"/>
      <c r="I55" s="187" t="str">
        <f>IF(G55="","",IF(H55="","",_xlfn.XLOOKUP(H55, Clients!D:D, Clients!C:C, "N/A")))</f>
        <v/>
      </c>
      <c r="J55">
        <v>-4.7562730000000002</v>
      </c>
      <c r="K55">
        <v>11.866667</v>
      </c>
    </row>
    <row r="56" spans="1:11">
      <c r="A56">
        <v>55</v>
      </c>
      <c r="B56" t="s">
        <v>638</v>
      </c>
      <c r="C56" s="54" t="s">
        <v>43</v>
      </c>
      <c r="D56" s="53">
        <v>3</v>
      </c>
      <c r="E56" s="184" t="str">
        <f>_xlfn.XLOOKUP(D56, Secteurs!A:A, Secteurs!C:C, "N/A")</f>
        <v>Armel SOKAMBA</v>
      </c>
      <c r="F56" s="53" t="s">
        <v>290</v>
      </c>
      <c r="G56" s="55" t="s">
        <v>80</v>
      </c>
      <c r="H56" s="55"/>
      <c r="I56" s="187" t="str">
        <f>IF(G56="","",IF(H56="","",_xlfn.XLOOKUP(H56, Clients!D:D, Clients!C:C, "N/A")))</f>
        <v/>
      </c>
      <c r="J56">
        <v>-4.8028686</v>
      </c>
      <c r="K56">
        <v>11.896475300000001</v>
      </c>
    </row>
    <row r="57" spans="1:11">
      <c r="A57">
        <v>56</v>
      </c>
      <c r="B57" t="s">
        <v>638</v>
      </c>
      <c r="C57" s="54" t="s">
        <v>43</v>
      </c>
      <c r="D57" s="53">
        <v>2</v>
      </c>
      <c r="E57" s="184" t="str">
        <f>_xlfn.XLOOKUP(D57, Secteurs!A:A, Secteurs!C:C, "N/A")</f>
        <v>Félix OVOURA</v>
      </c>
      <c r="F57" s="53" t="s">
        <v>291</v>
      </c>
      <c r="G57" s="47" t="s">
        <v>74</v>
      </c>
      <c r="H57" s="55"/>
      <c r="I57" s="187" t="str">
        <f>IF(G57="","",IF(H57="","",_xlfn.XLOOKUP(H57, Clients!D:D, Clients!C:C, "N/A")))</f>
        <v/>
      </c>
      <c r="J57">
        <v>-4.7858169999999998</v>
      </c>
      <c r="K57">
        <v>11.865093</v>
      </c>
    </row>
    <row r="58" spans="1:11">
      <c r="A58">
        <v>57</v>
      </c>
      <c r="B58" t="s">
        <v>638</v>
      </c>
      <c r="C58" s="54" t="s">
        <v>18</v>
      </c>
      <c r="D58" s="48">
        <v>2</v>
      </c>
      <c r="E58" s="184" t="str">
        <f>_xlfn.XLOOKUP(D58, Secteurs!A:A, Secteurs!C:C, "N/A")</f>
        <v>Félix OVOURA</v>
      </c>
      <c r="F58" s="53" t="s">
        <v>292</v>
      </c>
      <c r="G58" s="55" t="s">
        <v>82</v>
      </c>
      <c r="H58" s="55"/>
      <c r="I58" s="187" t="str">
        <f>IF(G58="","",IF(H58="","",_xlfn.XLOOKUP(H58, Clients!D:D, Clients!C:C, "N/A")))</f>
        <v/>
      </c>
      <c r="J58">
        <v>-4.7731617999999996</v>
      </c>
      <c r="K58">
        <v>11.8861998</v>
      </c>
    </row>
    <row r="59" spans="1:11">
      <c r="A59">
        <v>58</v>
      </c>
      <c r="B59" t="s">
        <v>638</v>
      </c>
      <c r="C59" s="54" t="s">
        <v>18</v>
      </c>
      <c r="D59" s="53">
        <v>1</v>
      </c>
      <c r="E59" s="184" t="str">
        <f>_xlfn.XLOOKUP(D59, Secteurs!A:A, Secteurs!C:C, "N/A")</f>
        <v>Alexis MABOUNDA</v>
      </c>
      <c r="F59" s="53" t="s">
        <v>293</v>
      </c>
      <c r="G59" s="51" t="s">
        <v>146</v>
      </c>
      <c r="H59" s="55"/>
      <c r="I59" s="187" t="str">
        <f>IF(G59="","",IF(H59="","",_xlfn.XLOOKUP(H59, Clients!D:D, Clients!C:C, "N/A")))</f>
        <v/>
      </c>
      <c r="J59">
        <v>-4.7112806999999997</v>
      </c>
      <c r="K59">
        <v>11.8569239</v>
      </c>
    </row>
    <row r="60" spans="1:11">
      <c r="A60">
        <v>59</v>
      </c>
      <c r="B60" t="s">
        <v>638</v>
      </c>
      <c r="C60" s="54" t="s">
        <v>43</v>
      </c>
      <c r="D60" s="53">
        <v>1</v>
      </c>
      <c r="E60" s="184" t="str">
        <f>_xlfn.XLOOKUP(D60, Secteurs!A:A, Secteurs!C:C, "N/A")</f>
        <v>Alexis MABOUNDA</v>
      </c>
      <c r="F60" s="53" t="s">
        <v>294</v>
      </c>
      <c r="G60" s="55" t="s">
        <v>79</v>
      </c>
      <c r="H60" s="55"/>
      <c r="I60" s="187" t="str">
        <f>IF(G60="","",IF(H60="","",_xlfn.XLOOKUP(H60, Clients!D:D, Clients!C:C, "N/A")))</f>
        <v/>
      </c>
      <c r="J60">
        <v>-4.7464592000000003</v>
      </c>
      <c r="K60">
        <v>11.8592859</v>
      </c>
    </row>
    <row r="61" spans="1:11">
      <c r="A61">
        <v>60</v>
      </c>
      <c r="B61" t="s">
        <v>638</v>
      </c>
      <c r="C61" s="45" t="s">
        <v>18</v>
      </c>
      <c r="D61" s="53">
        <v>2</v>
      </c>
      <c r="E61" s="184" t="str">
        <f>_xlfn.XLOOKUP(D61, Secteurs!A:A, Secteurs!C:C, "N/A")</f>
        <v>Félix OVOURA</v>
      </c>
      <c r="F61" s="53" t="s">
        <v>295</v>
      </c>
      <c r="G61" s="46" t="s">
        <v>138</v>
      </c>
      <c r="H61" s="55"/>
      <c r="I61" s="187" t="str">
        <f>IF(G61="","",IF(H61="","",_xlfn.XLOOKUP(H61, Clients!D:D, Clients!C:C, "N/A")))</f>
        <v/>
      </c>
      <c r="J61">
        <v>-4.7427910999999998</v>
      </c>
      <c r="K61">
        <v>11.862233099999999</v>
      </c>
    </row>
    <row r="62" spans="1:11">
      <c r="A62">
        <v>61</v>
      </c>
      <c r="B62" t="s">
        <v>638</v>
      </c>
      <c r="C62" s="54" t="s">
        <v>43</v>
      </c>
      <c r="D62" s="53">
        <v>1</v>
      </c>
      <c r="E62" s="184" t="str">
        <f>_xlfn.XLOOKUP(D62, Secteurs!A:A, Secteurs!C:C, "N/A")</f>
        <v>Alexis MABOUNDA</v>
      </c>
      <c r="F62" s="53" t="s">
        <v>296</v>
      </c>
      <c r="G62" s="55" t="s">
        <v>77</v>
      </c>
      <c r="H62" s="55"/>
      <c r="I62" s="187" t="str">
        <f>IF(G62="","",IF(H62="","",_xlfn.XLOOKUP(H62, Clients!D:D, Clients!C:C, "N/A")))</f>
        <v/>
      </c>
      <c r="J62">
        <v>-4.7181692999999996</v>
      </c>
      <c r="K62">
        <v>11.862636800000001</v>
      </c>
    </row>
    <row r="63" spans="1:11">
      <c r="A63">
        <v>62</v>
      </c>
      <c r="B63" t="s">
        <v>638</v>
      </c>
      <c r="C63" s="54" t="s">
        <v>18</v>
      </c>
      <c r="D63" s="53">
        <v>1</v>
      </c>
      <c r="E63" s="184" t="str">
        <f>_xlfn.XLOOKUP(D63, Secteurs!A:A, Secteurs!C:C, "N/A")</f>
        <v>Alexis MABOUNDA</v>
      </c>
      <c r="F63" s="53" t="s">
        <v>297</v>
      </c>
      <c r="G63" s="47" t="s">
        <v>86</v>
      </c>
      <c r="H63" s="55"/>
      <c r="I63" s="187" t="str">
        <f>IF(G63="","",IF(H63="","",_xlfn.XLOOKUP(H63, Clients!D:D, Clients!C:C, "N/A")))</f>
        <v/>
      </c>
      <c r="J63" s="58"/>
      <c r="K63" s="58"/>
    </row>
    <row r="64" spans="1:11">
      <c r="A64">
        <v>63</v>
      </c>
      <c r="B64" t="s">
        <v>638</v>
      </c>
      <c r="C64" s="45" t="s">
        <v>18</v>
      </c>
      <c r="D64" s="53">
        <v>1</v>
      </c>
      <c r="E64" s="184" t="str">
        <f>_xlfn.XLOOKUP(D64, Secteurs!A:A, Secteurs!C:C, "N/A")</f>
        <v>Alexis MABOUNDA</v>
      </c>
      <c r="F64" s="53" t="s">
        <v>298</v>
      </c>
      <c r="G64" s="55" t="s">
        <v>41</v>
      </c>
      <c r="H64" s="55"/>
      <c r="I64" s="187" t="str">
        <f>IF(G64="","",IF(H64="","",_xlfn.XLOOKUP(H64, Clients!D:D, Clients!C:C, "N/A")))</f>
        <v/>
      </c>
      <c r="J64">
        <v>-4.7887310000000003</v>
      </c>
      <c r="K64">
        <v>11.877079999999999</v>
      </c>
    </row>
    <row r="65" spans="1:11">
      <c r="A65">
        <v>64</v>
      </c>
      <c r="B65" t="s">
        <v>638</v>
      </c>
      <c r="C65" s="45" t="s">
        <v>18</v>
      </c>
      <c r="D65" s="53">
        <v>3</v>
      </c>
      <c r="E65" s="184" t="str">
        <f>_xlfn.XLOOKUP(D65, Secteurs!A:A, Secteurs!C:C, "N/A")</f>
        <v>Armel SOKAMBA</v>
      </c>
      <c r="F65" s="53" t="s">
        <v>299</v>
      </c>
      <c r="G65" s="46" t="s">
        <v>27</v>
      </c>
      <c r="H65" s="55"/>
      <c r="I65" s="187" t="str">
        <f>IF(G65="","",IF(H65="","",_xlfn.XLOOKUP(H65, Clients!D:D, Clients!C:C, "N/A")))</f>
        <v/>
      </c>
      <c r="J65">
        <v>-4.6894536000000002</v>
      </c>
      <c r="K65">
        <v>11.9421713</v>
      </c>
    </row>
    <row r="66" spans="1:11">
      <c r="A66">
        <v>65</v>
      </c>
      <c r="B66" t="s">
        <v>638</v>
      </c>
      <c r="C66" s="58"/>
      <c r="D66" s="58"/>
      <c r="E66" s="184">
        <f>_xlfn.XLOOKUP(D66, Secteurs!A:A, Secteurs!C:C, "N/A")</f>
        <v>0</v>
      </c>
      <c r="F66" s="53" t="s">
        <v>300</v>
      </c>
      <c r="G66" t="s">
        <v>190</v>
      </c>
      <c r="H66" s="55"/>
      <c r="I66" s="187" t="str">
        <f>IF(G66="","",IF(H66="","",_xlfn.XLOOKUP(H66, Clients!D:D, Clients!C:C, "N/A")))</f>
        <v/>
      </c>
      <c r="J66">
        <v>-4.7514265</v>
      </c>
      <c r="K66">
        <v>11.9036106</v>
      </c>
    </row>
    <row r="67" spans="1:11">
      <c r="A67">
        <v>66</v>
      </c>
      <c r="B67" t="s">
        <v>638</v>
      </c>
      <c r="C67" s="58"/>
      <c r="D67" s="58"/>
      <c r="E67" s="184">
        <f>_xlfn.XLOOKUP(D67, Secteurs!A:A, Secteurs!C:C, "N/A")</f>
        <v>0</v>
      </c>
      <c r="F67" s="53" t="s">
        <v>301</v>
      </c>
      <c r="G67" t="s">
        <v>222</v>
      </c>
      <c r="H67" s="55"/>
      <c r="I67" s="187" t="str">
        <f>IF(G67="","",IF(H67="","",_xlfn.XLOOKUP(H67, Clients!D:D, Clients!C:C, "N/A")))</f>
        <v/>
      </c>
      <c r="J67">
        <v>-4.7683403999999996</v>
      </c>
      <c r="K67">
        <v>11.9087285</v>
      </c>
    </row>
    <row r="68" spans="1:11">
      <c r="A68">
        <v>67</v>
      </c>
      <c r="B68" t="s">
        <v>638</v>
      </c>
      <c r="C68" s="58"/>
      <c r="D68" s="58"/>
      <c r="E68" s="184">
        <f>_xlfn.XLOOKUP(D68, Secteurs!A:A, Secteurs!C:C, "N/A")</f>
        <v>0</v>
      </c>
      <c r="F68" s="53" t="s">
        <v>302</v>
      </c>
      <c r="G68" t="s">
        <v>189</v>
      </c>
      <c r="H68" s="55"/>
      <c r="I68" s="187" t="str">
        <f>IF(G68="","",IF(H68="","",_xlfn.XLOOKUP(H68, Clients!D:D, Clients!C:C, "N/A")))</f>
        <v/>
      </c>
      <c r="J68">
        <v>-4.7507875999999998</v>
      </c>
      <c r="K68">
        <v>11.903307</v>
      </c>
    </row>
    <row r="69" spans="1:11">
      <c r="A69">
        <v>68</v>
      </c>
      <c r="B69" t="s">
        <v>638</v>
      </c>
      <c r="C69" s="54" t="s">
        <v>43</v>
      </c>
      <c r="D69" s="53">
        <v>1</v>
      </c>
      <c r="E69" s="184" t="str">
        <f>_xlfn.XLOOKUP(D69, Secteurs!A:A, Secteurs!C:C, "N/A")</f>
        <v>Alexis MABOUNDA</v>
      </c>
      <c r="F69" s="53" t="s">
        <v>303</v>
      </c>
      <c r="G69" s="47" t="s">
        <v>88</v>
      </c>
      <c r="H69" s="55"/>
      <c r="I69" s="187" t="str">
        <f>IF(G69="","",IF(H69="","",_xlfn.XLOOKUP(H69, Clients!D:D, Clients!C:C, "N/A")))</f>
        <v/>
      </c>
      <c r="J69" s="58"/>
      <c r="K69" s="58"/>
    </row>
    <row r="70" spans="1:11">
      <c r="A70">
        <v>69</v>
      </c>
      <c r="B70" t="s">
        <v>638</v>
      </c>
      <c r="C70" s="54" t="s">
        <v>43</v>
      </c>
      <c r="D70" s="53">
        <v>2</v>
      </c>
      <c r="E70" s="184" t="str">
        <f>_xlfn.XLOOKUP(D70, Secteurs!A:A, Secteurs!C:C, "N/A")</f>
        <v>Félix OVOURA</v>
      </c>
      <c r="F70" s="53" t="s">
        <v>304</v>
      </c>
      <c r="G70" s="47" t="s">
        <v>87</v>
      </c>
      <c r="H70" s="55"/>
      <c r="I70" s="187" t="str">
        <f>IF(G70="","",IF(H70="","",_xlfn.XLOOKUP(H70, Clients!D:D, Clients!C:C, "N/A")))</f>
        <v/>
      </c>
      <c r="J70" s="58"/>
      <c r="K70" s="58"/>
    </row>
    <row r="71" spans="1:11">
      <c r="A71">
        <v>70</v>
      </c>
      <c r="B71" t="s">
        <v>638</v>
      </c>
      <c r="C71" s="54" t="s">
        <v>18</v>
      </c>
      <c r="D71" s="53">
        <v>2</v>
      </c>
      <c r="E71" s="184" t="str">
        <f>_xlfn.XLOOKUP(D71, Secteurs!A:A, Secteurs!C:C, "N/A")</f>
        <v>Félix OVOURA</v>
      </c>
      <c r="F71" s="53" t="s">
        <v>305</v>
      </c>
      <c r="G71" s="55" t="s">
        <v>59</v>
      </c>
      <c r="H71" s="55"/>
      <c r="I71" s="187" t="str">
        <f>IF(G71="","",IF(H71="","",_xlfn.XLOOKUP(H71, Clients!D:D, Clients!C:C, "N/A")))</f>
        <v/>
      </c>
      <c r="J71">
        <v>-4.7344679999999997</v>
      </c>
      <c r="K71">
        <v>11.9169839</v>
      </c>
    </row>
    <row r="72" spans="1:11">
      <c r="A72">
        <v>71</v>
      </c>
      <c r="B72" t="s">
        <v>638</v>
      </c>
      <c r="C72" s="54" t="s">
        <v>18</v>
      </c>
      <c r="D72" s="53">
        <v>3</v>
      </c>
      <c r="E72" s="184" t="str">
        <f>_xlfn.XLOOKUP(D72, Secteurs!A:A, Secteurs!C:C, "N/A")</f>
        <v>Armel SOKAMBA</v>
      </c>
      <c r="F72" s="53" t="s">
        <v>306</v>
      </c>
      <c r="G72" s="55" t="s">
        <v>55</v>
      </c>
      <c r="H72" s="55"/>
      <c r="I72" s="187" t="str">
        <f>IF(G72="","",IF(H72="","",_xlfn.XLOOKUP(H72, Clients!D:D, Clients!C:C, "N/A")))</f>
        <v/>
      </c>
      <c r="J72">
        <v>-4.7544500000000003</v>
      </c>
      <c r="K72">
        <v>11.864155999999999</v>
      </c>
    </row>
    <row r="73" spans="1:11">
      <c r="A73">
        <v>72</v>
      </c>
      <c r="B73" t="s">
        <v>638</v>
      </c>
      <c r="C73" s="59"/>
      <c r="D73" s="60"/>
      <c r="E73" s="184">
        <f>_xlfn.XLOOKUP(D73, Secteurs!A:A, Secteurs!C:C, "N/A")</f>
        <v>0</v>
      </c>
      <c r="F73" s="53" t="s">
        <v>307</v>
      </c>
      <c r="G73" t="s">
        <v>165</v>
      </c>
      <c r="H73" s="55"/>
      <c r="I73" s="187" t="str">
        <f>IF(G73="","",IF(H73="","",_xlfn.XLOOKUP(H73, Clients!D:D, Clients!C:C, "N/A")))</f>
        <v/>
      </c>
      <c r="J73">
        <v>-4.8420880999999998</v>
      </c>
      <c r="K73">
        <v>11.9218095</v>
      </c>
    </row>
    <row r="74" spans="1:11">
      <c r="A74">
        <v>73</v>
      </c>
      <c r="B74" t="s">
        <v>638</v>
      </c>
      <c r="C74" s="54" t="s">
        <v>43</v>
      </c>
      <c r="D74" s="53">
        <v>3</v>
      </c>
      <c r="E74" s="184" t="str">
        <f>_xlfn.XLOOKUP(D74, Secteurs!A:A, Secteurs!C:C, "N/A")</f>
        <v>Armel SOKAMBA</v>
      </c>
      <c r="F74" s="53" t="s">
        <v>308</v>
      </c>
      <c r="G74" s="47" t="s">
        <v>83</v>
      </c>
      <c r="H74" s="55"/>
      <c r="I74" s="187" t="str">
        <f>IF(G74="","",IF(H74="","",_xlfn.XLOOKUP(H74, Clients!D:D, Clients!C:C, "N/A")))</f>
        <v/>
      </c>
      <c r="J74">
        <v>-4.7877821999999997</v>
      </c>
      <c r="K74">
        <v>11.895793299999999</v>
      </c>
    </row>
    <row r="75" spans="1:11">
      <c r="A75">
        <v>74</v>
      </c>
      <c r="B75" t="s">
        <v>638</v>
      </c>
      <c r="C75" s="58"/>
      <c r="D75" s="58"/>
      <c r="E75" s="184">
        <f>_xlfn.XLOOKUP(D75, Secteurs!A:A, Secteurs!C:C, "N/A")</f>
        <v>0</v>
      </c>
      <c r="F75" s="53" t="s">
        <v>309</v>
      </c>
      <c r="G75" t="s">
        <v>181</v>
      </c>
      <c r="H75" s="55"/>
      <c r="I75" s="187" t="str">
        <f>IF(G75="","",IF(H75="","",_xlfn.XLOOKUP(H75, Clients!D:D, Clients!C:C, "N/A")))</f>
        <v/>
      </c>
      <c r="J75">
        <v>-4.8084654999999996</v>
      </c>
      <c r="K75">
        <v>11.899103500000001</v>
      </c>
    </row>
    <row r="76" spans="1:11">
      <c r="A76">
        <v>75</v>
      </c>
      <c r="B76" t="s">
        <v>638</v>
      </c>
      <c r="C76" s="45" t="s">
        <v>18</v>
      </c>
      <c r="D76" s="53">
        <v>1</v>
      </c>
      <c r="E76" s="184" t="str">
        <f>_xlfn.XLOOKUP(D76, Secteurs!A:A, Secteurs!C:C, "N/A")</f>
        <v>Alexis MABOUNDA</v>
      </c>
      <c r="F76" s="53" t="s">
        <v>310</v>
      </c>
      <c r="G76" s="55" t="s">
        <v>42</v>
      </c>
      <c r="H76" s="55"/>
      <c r="I76" s="187" t="str">
        <f>IF(G76="","",IF(H76="","",_xlfn.XLOOKUP(H76, Clients!D:D, Clients!C:C, "N/A")))</f>
        <v/>
      </c>
      <c r="J76">
        <v>-4.7440702999999997</v>
      </c>
      <c r="K76">
        <v>11.9087704</v>
      </c>
    </row>
    <row r="77" spans="1:11">
      <c r="A77">
        <v>76</v>
      </c>
      <c r="B77" t="s">
        <v>638</v>
      </c>
      <c r="C77" s="54" t="s">
        <v>43</v>
      </c>
      <c r="D77" s="53">
        <v>2</v>
      </c>
      <c r="E77" s="184" t="str">
        <f>_xlfn.XLOOKUP(D77, Secteurs!A:A, Secteurs!C:C, "N/A")</f>
        <v>Félix OVOURA</v>
      </c>
      <c r="F77" s="53" t="s">
        <v>311</v>
      </c>
      <c r="G77" s="47" t="s">
        <v>89</v>
      </c>
      <c r="H77" s="55"/>
      <c r="I77" s="187" t="str">
        <f>IF(G77="","",IF(H77="","",_xlfn.XLOOKUP(H77, Clients!D:D, Clients!C:C, "N/A")))</f>
        <v/>
      </c>
      <c r="J77">
        <v>-4.7870980000000003</v>
      </c>
      <c r="K77">
        <v>11.870991999999999</v>
      </c>
    </row>
    <row r="78" spans="1:11">
      <c r="A78">
        <v>77</v>
      </c>
      <c r="B78" t="s">
        <v>638</v>
      </c>
      <c r="C78" s="58"/>
      <c r="D78" s="58"/>
      <c r="E78" s="184">
        <f>_xlfn.XLOOKUP(D78, Secteurs!A:A, Secteurs!C:C, "N/A")</f>
        <v>0</v>
      </c>
      <c r="F78" s="53" t="s">
        <v>312</v>
      </c>
      <c r="G78" t="s">
        <v>212</v>
      </c>
      <c r="H78" s="55"/>
      <c r="I78" s="187" t="str">
        <f>IF(G78="","",IF(H78="","",_xlfn.XLOOKUP(H78, Clients!D:D, Clients!C:C, "N/A")))</f>
        <v/>
      </c>
      <c r="J78">
        <v>-4.7843739999999997</v>
      </c>
      <c r="K78">
        <v>11.877181999999999</v>
      </c>
    </row>
    <row r="79" spans="1:11">
      <c r="A79">
        <v>78</v>
      </c>
      <c r="B79" t="s">
        <v>638</v>
      </c>
      <c r="C79" s="58"/>
      <c r="D79" s="58"/>
      <c r="E79" s="184">
        <f>_xlfn.XLOOKUP(D79, Secteurs!A:A, Secteurs!C:C, "N/A")</f>
        <v>0</v>
      </c>
      <c r="F79" s="53" t="s">
        <v>313</v>
      </c>
      <c r="G79" t="s">
        <v>200</v>
      </c>
      <c r="H79" s="55"/>
      <c r="I79" s="187" t="str">
        <f>IF(G79="","",IF(H79="","",_xlfn.XLOOKUP(H79, Clients!D:D, Clients!C:C, "N/A")))</f>
        <v/>
      </c>
      <c r="J79">
        <v>-4.7801819999999999</v>
      </c>
      <c r="K79">
        <v>11.882291</v>
      </c>
    </row>
    <row r="80" spans="1:11">
      <c r="A80">
        <v>79</v>
      </c>
      <c r="B80" t="s">
        <v>638</v>
      </c>
      <c r="C80" s="54" t="s">
        <v>43</v>
      </c>
      <c r="D80" s="53">
        <v>2</v>
      </c>
      <c r="E80" s="184" t="str">
        <f>_xlfn.XLOOKUP(D80, Secteurs!A:A, Secteurs!C:C, "N/A")</f>
        <v>Félix OVOURA</v>
      </c>
      <c r="F80" s="53" t="s">
        <v>314</v>
      </c>
      <c r="G80" s="47" t="s">
        <v>90</v>
      </c>
      <c r="H80" s="55"/>
      <c r="I80" s="187" t="str">
        <f>IF(G80="","",IF(H80="","",_xlfn.XLOOKUP(H80, Clients!D:D, Clients!C:C, "N/A")))</f>
        <v/>
      </c>
      <c r="J80" s="58"/>
      <c r="K80" s="58"/>
    </row>
    <row r="81" spans="1:11">
      <c r="A81">
        <v>80</v>
      </c>
      <c r="B81" t="s">
        <v>638</v>
      </c>
      <c r="C81" s="54" t="s">
        <v>18</v>
      </c>
      <c r="D81" s="53">
        <v>1</v>
      </c>
      <c r="E81" s="184" t="str">
        <f>_xlfn.XLOOKUP(D81, Secteurs!A:A, Secteurs!C:C, "N/A")</f>
        <v>Alexis MABOUNDA</v>
      </c>
      <c r="F81" s="53" t="s">
        <v>315</v>
      </c>
      <c r="G81" s="47" t="s">
        <v>91</v>
      </c>
      <c r="H81" s="55"/>
      <c r="I81" s="187" t="str">
        <f>IF(G81="","",IF(H81="","",_xlfn.XLOOKUP(H81, Clients!D:D, Clients!C:C, "N/A")))</f>
        <v/>
      </c>
      <c r="J81" s="58"/>
      <c r="K81" s="58"/>
    </row>
    <row r="82" spans="1:11">
      <c r="A82">
        <v>81</v>
      </c>
      <c r="B82" t="s">
        <v>638</v>
      </c>
      <c r="C82" s="58"/>
      <c r="D82" s="58"/>
      <c r="E82" s="184">
        <f>_xlfn.XLOOKUP(D82, Secteurs!A:A, Secteurs!C:C, "N/A")</f>
        <v>0</v>
      </c>
      <c r="F82" s="53" t="s">
        <v>316</v>
      </c>
      <c r="G82" t="s">
        <v>192</v>
      </c>
      <c r="H82" s="55"/>
      <c r="I82" s="187" t="str">
        <f>IF(G82="","",IF(H82="","",_xlfn.XLOOKUP(H82, Clients!D:D, Clients!C:C, "N/A")))</f>
        <v/>
      </c>
      <c r="J82">
        <v>-4.7501239999999996</v>
      </c>
      <c r="K82">
        <v>11.990544099999999</v>
      </c>
    </row>
    <row r="83" spans="1:11">
      <c r="A83">
        <v>82</v>
      </c>
      <c r="B83" t="s">
        <v>638</v>
      </c>
      <c r="C83" s="54" t="s">
        <v>18</v>
      </c>
      <c r="D83" s="53">
        <v>3</v>
      </c>
      <c r="E83" s="184" t="str">
        <f>_xlfn.XLOOKUP(D83, Secteurs!A:A, Secteurs!C:C, "N/A")</f>
        <v>Armel SOKAMBA</v>
      </c>
      <c r="F83" s="53" t="s">
        <v>317</v>
      </c>
      <c r="G83" s="46" t="s">
        <v>129</v>
      </c>
      <c r="H83" s="55"/>
      <c r="I83" s="187" t="str">
        <f>IF(G83="","",IF(H83="","",_xlfn.XLOOKUP(H83, Clients!D:D, Clients!C:C, "N/A")))</f>
        <v/>
      </c>
      <c r="J83">
        <v>-4.7884130000000003</v>
      </c>
      <c r="K83">
        <v>11.870759</v>
      </c>
    </row>
    <row r="84" spans="1:11">
      <c r="A84">
        <v>83</v>
      </c>
      <c r="B84" t="s">
        <v>638</v>
      </c>
      <c r="C84" s="54" t="s">
        <v>18</v>
      </c>
      <c r="D84" s="53">
        <v>3</v>
      </c>
      <c r="E84" s="184" t="str">
        <f>_xlfn.XLOOKUP(D84, Secteurs!A:A, Secteurs!C:C, "N/A")</f>
        <v>Armel SOKAMBA</v>
      </c>
      <c r="F84" s="53" t="s">
        <v>318</v>
      </c>
      <c r="G84" s="46" t="s">
        <v>131</v>
      </c>
      <c r="H84" s="55"/>
      <c r="I84" s="187" t="str">
        <f>IF(G84="","",IF(H84="","",_xlfn.XLOOKUP(H84, Clients!D:D, Clients!C:C, "N/A")))</f>
        <v/>
      </c>
      <c r="J84">
        <v>-4.7862261000000004</v>
      </c>
      <c r="K84">
        <v>11.874065999999999</v>
      </c>
    </row>
    <row r="85" spans="1:11">
      <c r="A85">
        <v>84</v>
      </c>
      <c r="B85" t="s">
        <v>638</v>
      </c>
      <c r="C85" s="54" t="s">
        <v>18</v>
      </c>
      <c r="D85" s="53">
        <v>3</v>
      </c>
      <c r="E85" s="184" t="str">
        <f>_xlfn.XLOOKUP(D85, Secteurs!A:A, Secteurs!C:C, "N/A")</f>
        <v>Armel SOKAMBA</v>
      </c>
      <c r="F85" s="53" t="s">
        <v>319</v>
      </c>
      <c r="G85" s="46" t="s">
        <v>132</v>
      </c>
      <c r="H85" s="55"/>
      <c r="I85" s="187" t="str">
        <f>IF(G85="","",IF(H85="","",_xlfn.XLOOKUP(H85, Clients!D:D, Clients!C:C, "N/A")))</f>
        <v/>
      </c>
      <c r="J85">
        <v>-4.7632402000000003</v>
      </c>
      <c r="K85">
        <v>11.8927303</v>
      </c>
    </row>
    <row r="86" spans="1:11">
      <c r="A86">
        <v>85</v>
      </c>
      <c r="B86" t="s">
        <v>638</v>
      </c>
      <c r="C86" s="54" t="s">
        <v>18</v>
      </c>
      <c r="D86" s="53">
        <v>1</v>
      </c>
      <c r="E86" s="184" t="str">
        <f>_xlfn.XLOOKUP(D86, Secteurs!A:A, Secteurs!C:C, "N/A")</f>
        <v>Alexis MABOUNDA</v>
      </c>
      <c r="F86" s="53" t="s">
        <v>320</v>
      </c>
      <c r="G86" s="46" t="s">
        <v>130</v>
      </c>
      <c r="H86" s="55"/>
      <c r="I86" s="187" t="str">
        <f>IF(G86="","",IF(H86="","",_xlfn.XLOOKUP(H86, Clients!D:D, Clients!C:C, "N/A")))</f>
        <v/>
      </c>
      <c r="J86">
        <v>-4.779261</v>
      </c>
      <c r="K86">
        <v>11.87011</v>
      </c>
    </row>
    <row r="87" spans="1:11">
      <c r="A87">
        <v>86</v>
      </c>
      <c r="B87" t="s">
        <v>638</v>
      </c>
      <c r="C87" s="58"/>
      <c r="D87" s="58"/>
      <c r="E87" s="184">
        <f>_xlfn.XLOOKUP(D87, Secteurs!A:A, Secteurs!C:C, "N/A")</f>
        <v>0</v>
      </c>
      <c r="F87" s="53" t="s">
        <v>321</v>
      </c>
      <c r="G87" t="s">
        <v>225</v>
      </c>
      <c r="H87" s="55"/>
      <c r="I87" s="187" t="str">
        <f>IF(G87="","",IF(H87="","",_xlfn.XLOOKUP(H87, Clients!D:D, Clients!C:C, "N/A")))</f>
        <v/>
      </c>
      <c r="J87" s="58"/>
      <c r="K87" s="58"/>
    </row>
    <row r="88" spans="1:11">
      <c r="A88">
        <v>87</v>
      </c>
      <c r="B88" t="s">
        <v>638</v>
      </c>
      <c r="C88" s="58"/>
      <c r="D88" s="58"/>
      <c r="E88" s="184">
        <f>_xlfn.XLOOKUP(D88, Secteurs!A:A, Secteurs!C:C, "N/A")</f>
        <v>0</v>
      </c>
      <c r="F88" s="53" t="s">
        <v>322</v>
      </c>
      <c r="G88" t="s">
        <v>180</v>
      </c>
      <c r="H88" s="55"/>
      <c r="I88" s="187" t="str">
        <f>IF(G88="","",IF(H88="","",_xlfn.XLOOKUP(H88, Clients!D:D, Clients!C:C, "N/A")))</f>
        <v/>
      </c>
      <c r="J88">
        <v>-4.7822329000000003</v>
      </c>
      <c r="K88">
        <v>11.8910751</v>
      </c>
    </row>
    <row r="89" spans="1:11">
      <c r="A89">
        <v>88</v>
      </c>
      <c r="B89" t="s">
        <v>638</v>
      </c>
      <c r="C89" s="56" t="s">
        <v>43</v>
      </c>
      <c r="D89" s="53">
        <v>2</v>
      </c>
      <c r="E89" s="184" t="str">
        <f>_xlfn.XLOOKUP(D89, Secteurs!A:A, Secteurs!C:C, "N/A")</f>
        <v>Félix OVOURA</v>
      </c>
      <c r="F89" s="53" t="s">
        <v>323</v>
      </c>
      <c r="G89" s="47" t="s">
        <v>141</v>
      </c>
      <c r="H89" s="55"/>
      <c r="I89" s="187" t="str">
        <f>IF(G89="","",IF(H89="","",_xlfn.XLOOKUP(H89, Clients!D:D, Clients!C:C, "N/A")))</f>
        <v/>
      </c>
      <c r="J89" s="58"/>
      <c r="K89" s="58"/>
    </row>
    <row r="90" spans="1:11">
      <c r="A90">
        <v>89</v>
      </c>
      <c r="B90" t="s">
        <v>638</v>
      </c>
      <c r="C90" s="54" t="s">
        <v>18</v>
      </c>
      <c r="D90" s="53">
        <v>3</v>
      </c>
      <c r="E90" s="184" t="str">
        <f>_xlfn.XLOOKUP(D90, Secteurs!A:A, Secteurs!C:C, "N/A")</f>
        <v>Armel SOKAMBA</v>
      </c>
      <c r="F90" s="53" t="s">
        <v>324</v>
      </c>
      <c r="G90" s="47" t="s">
        <v>108</v>
      </c>
      <c r="H90" s="55"/>
      <c r="I90" s="187" t="str">
        <f>IF(G90="","",IF(H90="","",_xlfn.XLOOKUP(H90, Clients!D:D, Clients!C:C, "N/A")))</f>
        <v/>
      </c>
      <c r="J90">
        <v>-4.8117532000000001</v>
      </c>
      <c r="K90">
        <v>11.9070448</v>
      </c>
    </row>
    <row r="91" spans="1:11">
      <c r="A91">
        <v>90</v>
      </c>
      <c r="B91" t="s">
        <v>638</v>
      </c>
      <c r="C91" s="58"/>
      <c r="D91" s="58"/>
      <c r="E91" s="184">
        <f>_xlfn.XLOOKUP(D91, Secteurs!A:A, Secteurs!C:C, "N/A")</f>
        <v>0</v>
      </c>
      <c r="F91" s="53" t="s">
        <v>325</v>
      </c>
      <c r="G91" t="s">
        <v>205</v>
      </c>
      <c r="H91" s="55"/>
      <c r="I91" s="187" t="str">
        <f>IF(G91="","",IF(H91="","",_xlfn.XLOOKUP(H91, Clients!D:D, Clients!C:C, "N/A")))</f>
        <v/>
      </c>
      <c r="J91" s="58"/>
      <c r="K91" s="58"/>
    </row>
    <row r="92" spans="1:11">
      <c r="A92">
        <v>91</v>
      </c>
      <c r="B92" t="s">
        <v>638</v>
      </c>
      <c r="C92" s="58"/>
      <c r="D92" s="58"/>
      <c r="E92" s="184">
        <f>_xlfn.XLOOKUP(D92, Secteurs!A:A, Secteurs!C:C, "N/A")</f>
        <v>0</v>
      </c>
      <c r="F92" s="53" t="s">
        <v>326</v>
      </c>
      <c r="G92" t="s">
        <v>206</v>
      </c>
      <c r="H92" s="55"/>
      <c r="I92" s="187" t="str">
        <f>IF(G92="","",IF(H92="","",_xlfn.XLOOKUP(H92, Clients!D:D, Clients!C:C, "N/A")))</f>
        <v/>
      </c>
      <c r="J92">
        <v>-4.8606313999999999</v>
      </c>
      <c r="K92">
        <v>11.9139561</v>
      </c>
    </row>
    <row r="93" spans="1:11">
      <c r="A93">
        <v>92</v>
      </c>
      <c r="B93" t="s">
        <v>638</v>
      </c>
      <c r="C93" s="58"/>
      <c r="D93" s="58"/>
      <c r="E93" s="184">
        <f>_xlfn.XLOOKUP(D93, Secteurs!A:A, Secteurs!C:C, "N/A")</f>
        <v>0</v>
      </c>
      <c r="F93" s="53" t="s">
        <v>327</v>
      </c>
      <c r="G93" t="s">
        <v>171</v>
      </c>
      <c r="H93" s="55"/>
      <c r="I93" s="187" t="str">
        <f>IF(G93="","",IF(H93="","",_xlfn.XLOOKUP(H93, Clients!D:D, Clients!C:C, "N/A")))</f>
        <v/>
      </c>
      <c r="J93">
        <v>-4.7691007399999998</v>
      </c>
      <c r="K93">
        <v>11.876518000000001</v>
      </c>
    </row>
    <row r="94" spans="1:11">
      <c r="A94">
        <v>93</v>
      </c>
      <c r="B94" t="s">
        <v>638</v>
      </c>
      <c r="C94" s="58"/>
      <c r="D94" s="58"/>
      <c r="E94" s="184">
        <f>_xlfn.XLOOKUP(D94, Secteurs!A:A, Secteurs!C:C, "N/A")</f>
        <v>0</v>
      </c>
      <c r="F94" s="53" t="s">
        <v>328</v>
      </c>
      <c r="G94" t="s">
        <v>187</v>
      </c>
      <c r="H94" s="55"/>
      <c r="I94" s="187" t="str">
        <f>IF(G94="","",IF(H94="","",_xlfn.XLOOKUP(H94, Clients!D:D, Clients!C:C, "N/A")))</f>
        <v/>
      </c>
      <c r="J94">
        <v>-4.7702983999999997</v>
      </c>
      <c r="K94">
        <v>11.883478800000001</v>
      </c>
    </row>
    <row r="95" spans="1:11">
      <c r="A95">
        <v>94</v>
      </c>
      <c r="B95" t="s">
        <v>638</v>
      </c>
      <c r="C95" s="58"/>
      <c r="D95" s="58"/>
      <c r="E95" s="184">
        <f>_xlfn.XLOOKUP(D95, Secteurs!A:A, Secteurs!C:C, "N/A")</f>
        <v>0</v>
      </c>
      <c r="F95" s="53" t="s">
        <v>329</v>
      </c>
      <c r="G95" t="s">
        <v>201</v>
      </c>
      <c r="H95" s="55"/>
      <c r="I95" s="187" t="str">
        <f>IF(G95="","",IF(H95="","",_xlfn.XLOOKUP(H95, Clients!D:D, Clients!C:C, "N/A")))</f>
        <v/>
      </c>
      <c r="J95">
        <v>-4.7953289999999997</v>
      </c>
      <c r="K95">
        <v>11.8936072</v>
      </c>
    </row>
    <row r="96" spans="1:11">
      <c r="A96">
        <v>95</v>
      </c>
      <c r="B96" t="s">
        <v>638</v>
      </c>
      <c r="C96" s="58"/>
      <c r="D96" s="58"/>
      <c r="E96" s="184">
        <f>_xlfn.XLOOKUP(D96, Secteurs!A:A, Secteurs!C:C, "N/A")</f>
        <v>0</v>
      </c>
      <c r="F96" s="53" t="s">
        <v>330</v>
      </c>
      <c r="G96" t="s">
        <v>168</v>
      </c>
      <c r="H96" s="55"/>
      <c r="I96" s="187" t="str">
        <f>IF(G96="","",IF(H96="","",_xlfn.XLOOKUP(H96, Clients!D:D, Clients!C:C, "N/A")))</f>
        <v/>
      </c>
      <c r="J96">
        <v>-4.7433085999999998</v>
      </c>
      <c r="K96">
        <v>11.869976100000001</v>
      </c>
    </row>
    <row r="97" spans="1:11">
      <c r="A97">
        <v>96</v>
      </c>
      <c r="B97" t="s">
        <v>638</v>
      </c>
      <c r="C97" s="54" t="s">
        <v>18</v>
      </c>
      <c r="D97" s="53">
        <v>3</v>
      </c>
      <c r="E97" s="184" t="str">
        <f>_xlfn.XLOOKUP(D97, Secteurs!A:A, Secteurs!C:C, "N/A")</f>
        <v>Armel SOKAMBA</v>
      </c>
      <c r="F97" s="53" t="s">
        <v>331</v>
      </c>
      <c r="G97" s="47" t="s">
        <v>143</v>
      </c>
      <c r="H97" s="55"/>
      <c r="I97" s="187" t="str">
        <f>IF(G97="","",IF(H97="","",_xlfn.XLOOKUP(H97, Clients!D:D, Clients!C:C, "N/A")))</f>
        <v/>
      </c>
      <c r="J97">
        <v>-4.7998570000000003</v>
      </c>
      <c r="K97">
        <v>11.85463</v>
      </c>
    </row>
    <row r="98" spans="1:11">
      <c r="A98">
        <v>97</v>
      </c>
      <c r="B98" t="s">
        <v>638</v>
      </c>
      <c r="C98" s="56" t="s">
        <v>43</v>
      </c>
      <c r="D98" s="53">
        <v>1</v>
      </c>
      <c r="E98" s="184" t="str">
        <f>_xlfn.XLOOKUP(D98, Secteurs!A:A, Secteurs!C:C, "N/A")</f>
        <v>Alexis MABOUNDA</v>
      </c>
      <c r="F98" s="53" t="s">
        <v>332</v>
      </c>
      <c r="G98" s="55" t="s">
        <v>92</v>
      </c>
      <c r="H98" s="55"/>
      <c r="I98" s="187" t="str">
        <f>IF(G98="","",IF(H98="","",_xlfn.XLOOKUP(H98, Clients!D:D, Clients!C:C, "N/A")))</f>
        <v/>
      </c>
      <c r="J98" s="58"/>
      <c r="K98" s="58"/>
    </row>
    <row r="99" spans="1:11">
      <c r="A99">
        <v>98</v>
      </c>
      <c r="B99" t="s">
        <v>638</v>
      </c>
      <c r="C99" s="56" t="s">
        <v>43</v>
      </c>
      <c r="D99" s="53">
        <v>1</v>
      </c>
      <c r="E99" s="184" t="str">
        <f>_xlfn.XLOOKUP(D99, Secteurs!A:A, Secteurs!C:C, "N/A")</f>
        <v>Alexis MABOUNDA</v>
      </c>
      <c r="F99" s="53" t="s">
        <v>333</v>
      </c>
      <c r="G99" s="47" t="s">
        <v>161</v>
      </c>
      <c r="H99" s="55"/>
      <c r="I99" s="187" t="str">
        <f>IF(G99="","",IF(H99="","",_xlfn.XLOOKUP(H99, Clients!D:D, Clients!C:C, "N/A")))</f>
        <v/>
      </c>
      <c r="J99">
        <v>-4.8503812000000002</v>
      </c>
      <c r="K99">
        <v>11.905885400000001</v>
      </c>
    </row>
    <row r="100" spans="1:11">
      <c r="A100">
        <v>99</v>
      </c>
      <c r="B100" t="s">
        <v>638</v>
      </c>
      <c r="C100" s="58"/>
      <c r="D100" s="58"/>
      <c r="E100" s="184">
        <f>_xlfn.XLOOKUP(D100, Secteurs!A:A, Secteurs!C:C, "N/A")</f>
        <v>0</v>
      </c>
      <c r="F100" s="53" t="s">
        <v>334</v>
      </c>
      <c r="G100" t="s">
        <v>161</v>
      </c>
      <c r="H100" s="55"/>
      <c r="I100" s="187" t="str">
        <f>IF(G100="","",IF(H100="","",_xlfn.XLOOKUP(H100, Clients!D:D, Clients!C:C, "N/A")))</f>
        <v/>
      </c>
      <c r="J100">
        <v>-4.8503812000000002</v>
      </c>
      <c r="K100">
        <v>11.905885400000001</v>
      </c>
    </row>
    <row r="101" spans="1:11">
      <c r="A101">
        <v>100</v>
      </c>
      <c r="B101" t="s">
        <v>638</v>
      </c>
      <c r="C101" s="54" t="s">
        <v>43</v>
      </c>
      <c r="D101" s="53">
        <v>1</v>
      </c>
      <c r="E101" s="184" t="str">
        <f>_xlfn.XLOOKUP(D101, Secteurs!A:A, Secteurs!C:C, "N/A")</f>
        <v>Alexis MABOUNDA</v>
      </c>
      <c r="F101" s="53" t="s">
        <v>335</v>
      </c>
      <c r="G101" s="55" t="s">
        <v>71</v>
      </c>
      <c r="H101" s="55"/>
      <c r="I101" s="187" t="str">
        <f>IF(G101="","",IF(H101="","",_xlfn.XLOOKUP(H101, Clients!D:D, Clients!C:C, "N/A")))</f>
        <v/>
      </c>
      <c r="J101" s="58"/>
      <c r="K101" s="58"/>
    </row>
    <row r="102" spans="1:11">
      <c r="A102">
        <v>101</v>
      </c>
      <c r="B102" t="s">
        <v>638</v>
      </c>
      <c r="C102" s="58"/>
      <c r="D102" s="58"/>
      <c r="E102" s="184">
        <f>_xlfn.XLOOKUP(D102, Secteurs!A:A, Secteurs!C:C, "N/A")</f>
        <v>0</v>
      </c>
      <c r="F102" s="53" t="s">
        <v>336</v>
      </c>
      <c r="G102" t="s">
        <v>71</v>
      </c>
      <c r="H102" s="55"/>
      <c r="I102" s="187" t="str">
        <f>IF(G102="","",IF(H102="","",_xlfn.XLOOKUP(H102, Clients!D:D, Clients!C:C, "N/A")))</f>
        <v/>
      </c>
      <c r="J102" s="58"/>
      <c r="K102" s="58"/>
    </row>
    <row r="103" spans="1:11">
      <c r="A103">
        <v>102</v>
      </c>
      <c r="B103" t="s">
        <v>638</v>
      </c>
      <c r="C103" s="56" t="s">
        <v>43</v>
      </c>
      <c r="D103" s="53">
        <v>1</v>
      </c>
      <c r="E103" s="184" t="str">
        <f>_xlfn.XLOOKUP(D103, Secteurs!A:A, Secteurs!C:C, "N/A")</f>
        <v>Alexis MABOUNDA</v>
      </c>
      <c r="F103" s="53" t="s">
        <v>337</v>
      </c>
      <c r="G103" s="47" t="s">
        <v>94</v>
      </c>
      <c r="H103" s="55"/>
      <c r="I103" s="187" t="str">
        <f>IF(G103="","",IF(H103="","",_xlfn.XLOOKUP(H103, Clients!D:D, Clients!C:C, "N/A")))</f>
        <v/>
      </c>
      <c r="J103" s="58"/>
      <c r="K103" s="58"/>
    </row>
    <row r="104" spans="1:11">
      <c r="A104">
        <v>103</v>
      </c>
      <c r="B104" t="s">
        <v>638</v>
      </c>
      <c r="C104" s="56" t="s">
        <v>43</v>
      </c>
      <c r="D104" s="53">
        <v>1</v>
      </c>
      <c r="E104" s="184" t="str">
        <f>_xlfn.XLOOKUP(D104, Secteurs!A:A, Secteurs!C:C, "N/A")</f>
        <v>Alexis MABOUNDA</v>
      </c>
      <c r="F104" s="53" t="s">
        <v>338</v>
      </c>
      <c r="G104" s="47" t="s">
        <v>93</v>
      </c>
      <c r="H104" s="55"/>
      <c r="I104" s="187" t="str">
        <f>IF(G104="","",IF(H104="","",_xlfn.XLOOKUP(H104, Clients!D:D, Clients!C:C, "N/A")))</f>
        <v/>
      </c>
      <c r="J104">
        <v>-4.7857479999999999</v>
      </c>
      <c r="K104">
        <v>11.882961999999999</v>
      </c>
    </row>
    <row r="105" spans="1:11">
      <c r="A105">
        <v>104</v>
      </c>
      <c r="B105" t="s">
        <v>638</v>
      </c>
      <c r="C105" s="58"/>
      <c r="D105" s="58"/>
      <c r="E105" s="184">
        <f>_xlfn.XLOOKUP(D105, Secteurs!A:A, Secteurs!C:C, "N/A")</f>
        <v>0</v>
      </c>
      <c r="F105" s="53" t="s">
        <v>339</v>
      </c>
      <c r="G105" t="s">
        <v>93</v>
      </c>
      <c r="H105" s="55"/>
      <c r="I105" s="187" t="str">
        <f>IF(G105="","",IF(H105="","",_xlfn.XLOOKUP(H105, Clients!D:D, Clients!C:C, "N/A")))</f>
        <v/>
      </c>
      <c r="J105">
        <v>-4.7857479999999999</v>
      </c>
      <c r="K105">
        <v>11.882961999999999</v>
      </c>
    </row>
    <row r="106" spans="1:11">
      <c r="A106">
        <v>105</v>
      </c>
      <c r="B106" t="s">
        <v>638</v>
      </c>
      <c r="C106" s="45" t="s">
        <v>18</v>
      </c>
      <c r="D106" s="53">
        <v>1</v>
      </c>
      <c r="E106" s="184" t="str">
        <f>_xlfn.XLOOKUP(D106, Secteurs!A:A, Secteurs!C:C, "N/A")</f>
        <v>Alexis MABOUNDA</v>
      </c>
      <c r="F106" s="53" t="s">
        <v>340</v>
      </c>
      <c r="G106" s="55" t="s">
        <v>40</v>
      </c>
      <c r="H106" s="55"/>
      <c r="I106" s="187" t="str">
        <f>IF(G106="","",IF(H106="","",_xlfn.XLOOKUP(H106, Clients!D:D, Clients!C:C, "N/A")))</f>
        <v/>
      </c>
      <c r="J106">
        <v>-4.7985369999999996</v>
      </c>
      <c r="K106">
        <v>11.844158999999999</v>
      </c>
    </row>
    <row r="107" spans="1:11">
      <c r="A107">
        <v>106</v>
      </c>
      <c r="B107" t="s">
        <v>638</v>
      </c>
      <c r="C107" s="58"/>
      <c r="D107" s="58"/>
      <c r="E107" s="184">
        <f>_xlfn.XLOOKUP(D107, Secteurs!A:A, Secteurs!C:C, "N/A")</f>
        <v>0</v>
      </c>
      <c r="F107" s="53" t="s">
        <v>341</v>
      </c>
      <c r="G107" t="s">
        <v>40</v>
      </c>
      <c r="H107" s="55"/>
      <c r="I107" s="187" t="str">
        <f>IF(G107="","",IF(H107="","",_xlfn.XLOOKUP(H107, Clients!D:D, Clients!C:C, "N/A")))</f>
        <v/>
      </c>
      <c r="J107">
        <v>-4.7985369999999996</v>
      </c>
      <c r="K107">
        <v>11.844158999999999</v>
      </c>
    </row>
    <row r="108" spans="1:11">
      <c r="A108">
        <v>107</v>
      </c>
      <c r="B108" t="s">
        <v>638</v>
      </c>
      <c r="C108" s="56" t="s">
        <v>43</v>
      </c>
      <c r="D108" s="53">
        <v>3</v>
      </c>
      <c r="E108" s="184" t="str">
        <f>_xlfn.XLOOKUP(D108, Secteurs!A:A, Secteurs!C:C, "N/A")</f>
        <v>Armel SOKAMBA</v>
      </c>
      <c r="F108" s="53" t="s">
        <v>342</v>
      </c>
      <c r="G108" s="47" t="s">
        <v>95</v>
      </c>
      <c r="H108" s="55"/>
      <c r="I108" s="187" t="str">
        <f>IF(G108="","",IF(H108="","",_xlfn.XLOOKUP(H108, Clients!D:D, Clients!C:C, "N/A")))</f>
        <v/>
      </c>
      <c r="J108">
        <v>-4.749714</v>
      </c>
      <c r="K108">
        <v>11.904101900000001</v>
      </c>
    </row>
    <row r="109" spans="1:11">
      <c r="A109">
        <v>108</v>
      </c>
      <c r="B109" t="s">
        <v>638</v>
      </c>
      <c r="C109" s="54" t="s">
        <v>18</v>
      </c>
      <c r="D109" s="53">
        <v>3</v>
      </c>
      <c r="E109" s="184" t="str">
        <f>_xlfn.XLOOKUP(D109, Secteurs!A:A, Secteurs!C:C, "N/A")</f>
        <v>Armel SOKAMBA</v>
      </c>
      <c r="F109" s="53" t="s">
        <v>343</v>
      </c>
      <c r="G109" s="55" t="s">
        <v>109</v>
      </c>
      <c r="H109" s="55"/>
      <c r="I109" s="187" t="str">
        <f>IF(G109="","",IF(H109="","",_xlfn.XLOOKUP(H109, Clients!D:D, Clients!C:C, "N/A")))</f>
        <v/>
      </c>
      <c r="J109" s="58"/>
      <c r="K109" s="58"/>
    </row>
    <row r="110" spans="1:11">
      <c r="A110">
        <v>109</v>
      </c>
      <c r="B110" t="s">
        <v>638</v>
      </c>
      <c r="C110" s="59"/>
      <c r="D110" s="60"/>
      <c r="E110" s="184">
        <f>_xlfn.XLOOKUP(D110, Secteurs!A:A, Secteurs!C:C, "N/A")</f>
        <v>0</v>
      </c>
      <c r="F110" s="53" t="s">
        <v>344</v>
      </c>
      <c r="G110" t="s">
        <v>170</v>
      </c>
      <c r="H110" s="55"/>
      <c r="I110" s="187" t="str">
        <f>IF(G110="","",IF(H110="","",_xlfn.XLOOKUP(H110, Clients!D:D, Clients!C:C, "N/A")))</f>
        <v/>
      </c>
      <c r="J110">
        <v>-4.8535518</v>
      </c>
      <c r="K110">
        <v>11.910220799999999</v>
      </c>
    </row>
    <row r="111" spans="1:11">
      <c r="A111">
        <v>110</v>
      </c>
      <c r="B111" t="s">
        <v>638</v>
      </c>
      <c r="C111" s="56" t="s">
        <v>43</v>
      </c>
      <c r="D111" s="53">
        <v>1</v>
      </c>
      <c r="E111" s="184" t="str">
        <f>_xlfn.XLOOKUP(D111, Secteurs!A:A, Secteurs!C:C, "N/A")</f>
        <v>Alexis MABOUNDA</v>
      </c>
      <c r="F111" s="53" t="s">
        <v>345</v>
      </c>
      <c r="G111" s="47" t="s">
        <v>96</v>
      </c>
      <c r="H111" s="55"/>
      <c r="I111" s="187" t="str">
        <f>IF(G111="","",IF(H111="","",_xlfn.XLOOKUP(H111, Clients!D:D, Clients!C:C, "N/A")))</f>
        <v/>
      </c>
      <c r="J111" s="58"/>
      <c r="K111" s="58"/>
    </row>
    <row r="112" spans="1:11">
      <c r="A112">
        <v>111</v>
      </c>
      <c r="B112" t="s">
        <v>638</v>
      </c>
      <c r="C112" s="45" t="s">
        <v>18</v>
      </c>
      <c r="D112" s="53">
        <v>1</v>
      </c>
      <c r="E112" s="184" t="str">
        <f>_xlfn.XLOOKUP(D112, Secteurs!A:A, Secteurs!C:C, "N/A")</f>
        <v>Alexis MABOUNDA</v>
      </c>
      <c r="F112" s="53" t="s">
        <v>346</v>
      </c>
      <c r="G112" t="s">
        <v>185</v>
      </c>
      <c r="H112" s="55"/>
      <c r="I112" s="187" t="str">
        <f>IF(G112="","",IF(H112="","",_xlfn.XLOOKUP(H112, Clients!D:D, Clients!C:C, "N/A")))</f>
        <v/>
      </c>
      <c r="J112">
        <v>-4.7389577000000003</v>
      </c>
      <c r="K112">
        <v>11.8735407</v>
      </c>
    </row>
    <row r="113" spans="1:11">
      <c r="A113">
        <v>112</v>
      </c>
      <c r="B113" t="s">
        <v>638</v>
      </c>
      <c r="C113" s="54" t="s">
        <v>18</v>
      </c>
      <c r="D113" s="53">
        <v>2</v>
      </c>
      <c r="E113" s="184" t="str">
        <f>_xlfn.XLOOKUP(D113, Secteurs!A:A, Secteurs!C:C, "N/A")</f>
        <v>Félix OVOURA</v>
      </c>
      <c r="F113" s="53" t="s">
        <v>347</v>
      </c>
      <c r="G113" s="55" t="s">
        <v>57</v>
      </c>
      <c r="H113" s="55"/>
      <c r="I113" s="187" t="str">
        <f>IF(G113="","",IF(H113="","",_xlfn.XLOOKUP(H113, Clients!D:D, Clients!C:C, "N/A")))</f>
        <v/>
      </c>
      <c r="J113" s="58"/>
      <c r="K113" s="58"/>
    </row>
    <row r="114" spans="1:11">
      <c r="A114">
        <v>113</v>
      </c>
      <c r="B114" t="s">
        <v>638</v>
      </c>
      <c r="C114" s="54" t="s">
        <v>18</v>
      </c>
      <c r="D114" s="53">
        <v>2</v>
      </c>
      <c r="E114" s="184" t="str">
        <f>_xlfn.XLOOKUP(D114, Secteurs!A:A, Secteurs!C:C, "N/A")</f>
        <v>Félix OVOURA</v>
      </c>
      <c r="F114" s="53" t="s">
        <v>348</v>
      </c>
      <c r="G114" s="55" t="s">
        <v>58</v>
      </c>
      <c r="H114" s="55"/>
      <c r="I114" s="187" t="str">
        <f>IF(G114="","",IF(H114="","",_xlfn.XLOOKUP(H114, Clients!D:D, Clients!C:C, "N/A")))</f>
        <v/>
      </c>
      <c r="J114" s="58"/>
      <c r="K114" s="58"/>
    </row>
    <row r="115" spans="1:11">
      <c r="A115">
        <v>114</v>
      </c>
      <c r="B115" t="s">
        <v>638</v>
      </c>
      <c r="C115" s="58"/>
      <c r="D115" s="58"/>
      <c r="E115" s="184">
        <f>_xlfn.XLOOKUP(D115, Secteurs!A:A, Secteurs!C:C, "N/A")</f>
        <v>0</v>
      </c>
      <c r="F115" s="53" t="s">
        <v>349</v>
      </c>
      <c r="G115" t="s">
        <v>214</v>
      </c>
      <c r="H115" s="55"/>
      <c r="I115" s="187" t="str">
        <f>IF(G115="","",IF(H115="","",_xlfn.XLOOKUP(H115, Clients!D:D, Clients!C:C, "N/A")))</f>
        <v/>
      </c>
      <c r="J115">
        <v>-4.7951009999999998</v>
      </c>
      <c r="K115">
        <v>11.903346000000001</v>
      </c>
    </row>
    <row r="116" spans="1:11">
      <c r="A116">
        <v>115</v>
      </c>
      <c r="B116" t="s">
        <v>638</v>
      </c>
      <c r="C116" s="54" t="s">
        <v>43</v>
      </c>
      <c r="D116" s="53">
        <v>1</v>
      </c>
      <c r="E116" s="184" t="str">
        <f>_xlfn.XLOOKUP(D116, Secteurs!A:A, Secteurs!C:C, "N/A")</f>
        <v>Alexis MABOUNDA</v>
      </c>
      <c r="F116" s="53" t="s">
        <v>350</v>
      </c>
      <c r="G116" s="55" t="s">
        <v>156</v>
      </c>
      <c r="H116" s="55"/>
      <c r="I116" s="187" t="str">
        <f>IF(G116="","",IF(H116="","",_xlfn.XLOOKUP(H116, Clients!D:D, Clients!C:C, "N/A")))</f>
        <v/>
      </c>
      <c r="J116">
        <v>-4.7587640000000002</v>
      </c>
      <c r="K116">
        <v>11.878368</v>
      </c>
    </row>
    <row r="117" spans="1:11">
      <c r="A117">
        <v>116</v>
      </c>
      <c r="B117" t="s">
        <v>638</v>
      </c>
      <c r="C117" s="58"/>
      <c r="D117" s="58"/>
      <c r="E117" s="184">
        <f>_xlfn.XLOOKUP(D117, Secteurs!A:A, Secteurs!C:C, "N/A")</f>
        <v>0</v>
      </c>
      <c r="F117" s="53" t="s">
        <v>351</v>
      </c>
      <c r="G117" t="s">
        <v>156</v>
      </c>
      <c r="H117" s="55"/>
      <c r="I117" s="187" t="str">
        <f>IF(G117="","",IF(H117="","",_xlfn.XLOOKUP(H117, Clients!D:D, Clients!C:C, "N/A")))</f>
        <v/>
      </c>
      <c r="J117">
        <v>-4.7587640000000002</v>
      </c>
      <c r="K117">
        <v>11.878368</v>
      </c>
    </row>
    <row r="118" spans="1:11">
      <c r="A118">
        <v>117</v>
      </c>
      <c r="B118" t="s">
        <v>638</v>
      </c>
      <c r="C118" s="62"/>
      <c r="D118" s="60"/>
      <c r="E118" s="184">
        <f>_xlfn.XLOOKUP(D118, Secteurs!A:A, Secteurs!C:C, "N/A")</f>
        <v>0</v>
      </c>
      <c r="F118" s="53" t="s">
        <v>352</v>
      </c>
      <c r="G118" t="s">
        <v>179</v>
      </c>
      <c r="H118" s="55"/>
      <c r="I118" s="187" t="str">
        <f>IF(G118="","",IF(H118="","",_xlfn.XLOOKUP(H118, Clients!D:D, Clients!C:C, "N/A")))</f>
        <v/>
      </c>
      <c r="J118">
        <v>-4.8096920000000001</v>
      </c>
      <c r="K118">
        <v>11.860889</v>
      </c>
    </row>
    <row r="119" spans="1:11">
      <c r="A119">
        <v>118</v>
      </c>
      <c r="B119" t="s">
        <v>638</v>
      </c>
      <c r="C119" s="45" t="s">
        <v>18</v>
      </c>
      <c r="D119" s="53">
        <v>3</v>
      </c>
      <c r="E119" s="184" t="str">
        <f>_xlfn.XLOOKUP(D119, Secteurs!A:A, Secteurs!C:C, "N/A")</f>
        <v>Armel SOKAMBA</v>
      </c>
      <c r="F119" s="53" t="s">
        <v>353</v>
      </c>
      <c r="G119" s="55" t="s">
        <v>39</v>
      </c>
      <c r="H119" s="55"/>
      <c r="I119" s="187" t="str">
        <f>IF(G119="","",IF(H119="","",_xlfn.XLOOKUP(H119, Clients!D:D, Clients!C:C, "N/A")))</f>
        <v/>
      </c>
      <c r="J119">
        <v>-4.7802220000000002</v>
      </c>
      <c r="K119">
        <v>11.863702</v>
      </c>
    </row>
    <row r="120" spans="1:11">
      <c r="A120">
        <v>119</v>
      </c>
      <c r="B120" t="s">
        <v>638</v>
      </c>
      <c r="C120" s="58"/>
      <c r="D120" s="58"/>
      <c r="E120" s="184">
        <f>_xlfn.XLOOKUP(D120, Secteurs!A:A, Secteurs!C:C, "N/A")</f>
        <v>0</v>
      </c>
      <c r="F120" s="53" t="s">
        <v>354</v>
      </c>
      <c r="G120" t="s">
        <v>39</v>
      </c>
      <c r="H120" s="55"/>
      <c r="I120" s="187" t="str">
        <f>IF(G120="","",IF(H120="","",_xlfn.XLOOKUP(H120, Clients!D:D, Clients!C:C, "N/A")))</f>
        <v/>
      </c>
      <c r="J120">
        <v>-4.7802220000000002</v>
      </c>
      <c r="K120">
        <v>11.863702</v>
      </c>
    </row>
    <row r="121" spans="1:11">
      <c r="A121">
        <v>120</v>
      </c>
      <c r="B121" t="s">
        <v>638</v>
      </c>
      <c r="C121" s="54" t="s">
        <v>18</v>
      </c>
      <c r="D121" s="53">
        <v>3</v>
      </c>
      <c r="E121" s="184" t="str">
        <f>_xlfn.XLOOKUP(D121, Secteurs!A:A, Secteurs!C:C, "N/A")</f>
        <v>Armel SOKAMBA</v>
      </c>
      <c r="F121" s="53" t="s">
        <v>355</v>
      </c>
      <c r="G121" s="47" t="s">
        <v>98</v>
      </c>
      <c r="H121" s="55"/>
      <c r="I121" s="187" t="str">
        <f>IF(G121="","",IF(H121="","",_xlfn.XLOOKUP(H121, Clients!D:D, Clients!C:C, "N/A")))</f>
        <v/>
      </c>
      <c r="J121">
        <v>-4.8331165</v>
      </c>
      <c r="K121">
        <v>11.9029787</v>
      </c>
    </row>
    <row r="122" spans="1:11">
      <c r="A122">
        <v>121</v>
      </c>
      <c r="B122" t="s">
        <v>638</v>
      </c>
      <c r="C122" s="58"/>
      <c r="D122" s="58"/>
      <c r="E122" s="184">
        <f>_xlfn.XLOOKUP(D122, Secteurs!A:A, Secteurs!C:C, "N/A")</f>
        <v>0</v>
      </c>
      <c r="F122" s="53" t="s">
        <v>356</v>
      </c>
      <c r="G122" t="s">
        <v>98</v>
      </c>
      <c r="H122" s="55"/>
      <c r="I122" s="187" t="str">
        <f>IF(G122="","",IF(H122="","",_xlfn.XLOOKUP(H122, Clients!D:D, Clients!C:C, "N/A")))</f>
        <v/>
      </c>
      <c r="J122">
        <v>-4.8331165</v>
      </c>
      <c r="K122">
        <v>11.9029787</v>
      </c>
    </row>
    <row r="123" spans="1:11">
      <c r="A123">
        <v>122</v>
      </c>
      <c r="B123" t="s">
        <v>638</v>
      </c>
      <c r="C123" s="54" t="s">
        <v>18</v>
      </c>
      <c r="D123" s="53">
        <v>3</v>
      </c>
      <c r="E123" s="184" t="str">
        <f>_xlfn.XLOOKUP(D123, Secteurs!A:A, Secteurs!C:C, "N/A")</f>
        <v>Armel SOKAMBA</v>
      </c>
      <c r="F123" s="53" t="s">
        <v>357</v>
      </c>
      <c r="G123" s="51" t="s">
        <v>110</v>
      </c>
      <c r="H123" s="55"/>
      <c r="I123" s="187" t="str">
        <f>IF(G123="","",IF(H123="","",_xlfn.XLOOKUP(H123, Clients!D:D, Clients!C:C, "N/A")))</f>
        <v/>
      </c>
      <c r="J123">
        <v>-4.7979624999999997</v>
      </c>
      <c r="K123">
        <v>11.889262799999999</v>
      </c>
    </row>
    <row r="124" spans="1:11">
      <c r="A124">
        <v>123</v>
      </c>
      <c r="B124" t="s">
        <v>638</v>
      </c>
      <c r="C124" s="58"/>
      <c r="D124" s="58"/>
      <c r="E124" s="184">
        <f>_xlfn.XLOOKUP(D124, Secteurs!A:A, Secteurs!C:C, "N/A")</f>
        <v>0</v>
      </c>
      <c r="F124" s="53" t="s">
        <v>358</v>
      </c>
      <c r="G124" t="s">
        <v>110</v>
      </c>
      <c r="H124" s="55"/>
      <c r="I124" s="187" t="str">
        <f>IF(G124="","",IF(H124="","",_xlfn.XLOOKUP(H124, Clients!D:D, Clients!C:C, "N/A")))</f>
        <v/>
      </c>
      <c r="J124">
        <v>-4.7979624999999997</v>
      </c>
      <c r="K124">
        <v>11.889262799999999</v>
      </c>
    </row>
    <row r="125" spans="1:11">
      <c r="A125">
        <v>124</v>
      </c>
      <c r="B125" t="s">
        <v>638</v>
      </c>
      <c r="C125" s="58"/>
      <c r="D125" s="58"/>
      <c r="E125" s="184">
        <f>_xlfn.XLOOKUP(D125, Secteurs!A:A, Secteurs!C:C, "N/A")</f>
        <v>0</v>
      </c>
      <c r="F125" s="53" t="s">
        <v>359</v>
      </c>
      <c r="G125" t="s">
        <v>215</v>
      </c>
      <c r="H125" s="55"/>
      <c r="I125" s="187" t="str">
        <f>IF(G125="","",IF(H125="","",_xlfn.XLOOKUP(H125, Clients!D:D, Clients!C:C, "N/A")))</f>
        <v/>
      </c>
      <c r="J125">
        <v>-4.7923118999999996</v>
      </c>
      <c r="K125">
        <v>11.895944999999999</v>
      </c>
    </row>
    <row r="126" spans="1:11">
      <c r="A126">
        <v>125</v>
      </c>
      <c r="B126" t="s">
        <v>638</v>
      </c>
      <c r="C126" s="54" t="s">
        <v>18</v>
      </c>
      <c r="D126" s="53">
        <v>1</v>
      </c>
      <c r="E126" s="184" t="str">
        <f>_xlfn.XLOOKUP(D126, Secteurs!A:A, Secteurs!C:C, "N/A")</f>
        <v>Alexis MABOUNDA</v>
      </c>
      <c r="F126" s="53" t="s">
        <v>360</v>
      </c>
      <c r="G126" s="55" t="s">
        <v>154</v>
      </c>
      <c r="H126" s="55"/>
      <c r="I126" s="187" t="str">
        <f>IF(G126="","",IF(H126="","",_xlfn.XLOOKUP(H126, Clients!D:D, Clients!C:C, "N/A")))</f>
        <v/>
      </c>
      <c r="J126" s="58"/>
      <c r="K126" s="58"/>
    </row>
    <row r="127" spans="1:11">
      <c r="A127">
        <v>126</v>
      </c>
      <c r="B127" t="s">
        <v>638</v>
      </c>
      <c r="C127" s="54" t="s">
        <v>18</v>
      </c>
      <c r="D127" s="53">
        <v>2</v>
      </c>
      <c r="E127" s="184" t="str">
        <f>_xlfn.XLOOKUP(D127, Secteurs!A:A, Secteurs!C:C, "N/A")</f>
        <v>Félix OVOURA</v>
      </c>
      <c r="F127" s="53" t="s">
        <v>361</v>
      </c>
      <c r="G127" s="55" t="s">
        <v>155</v>
      </c>
      <c r="H127" s="55"/>
      <c r="I127" s="187" t="str">
        <f>IF(G127="","",IF(H127="","",_xlfn.XLOOKUP(H127, Clients!D:D, Clients!C:C, "N/A")))</f>
        <v/>
      </c>
      <c r="J127" s="58"/>
      <c r="K127" s="58"/>
    </row>
    <row r="128" spans="1:11">
      <c r="A128">
        <v>127</v>
      </c>
      <c r="B128" t="s">
        <v>638</v>
      </c>
      <c r="C128" s="54" t="s">
        <v>43</v>
      </c>
      <c r="D128" s="53">
        <v>3</v>
      </c>
      <c r="E128" s="184" t="str">
        <f>_xlfn.XLOOKUP(D128, Secteurs!A:A, Secteurs!C:C, "N/A")</f>
        <v>Armel SOKAMBA</v>
      </c>
      <c r="F128" s="53" t="s">
        <v>362</v>
      </c>
      <c r="G128" s="55" t="s">
        <v>153</v>
      </c>
      <c r="H128" s="55"/>
      <c r="I128" s="187" t="str">
        <f>IF(G128="","",IF(H128="","",_xlfn.XLOOKUP(H128, Clients!D:D, Clients!C:C, "N/A")))</f>
        <v/>
      </c>
      <c r="J128">
        <v>-4.7812099999999997</v>
      </c>
      <c r="K128">
        <v>11.866645999999999</v>
      </c>
    </row>
    <row r="129" spans="1:11">
      <c r="A129">
        <v>128</v>
      </c>
      <c r="B129" t="s">
        <v>638</v>
      </c>
      <c r="C129" s="54" t="s">
        <v>18</v>
      </c>
      <c r="D129" s="53">
        <v>1</v>
      </c>
      <c r="E129" s="184" t="str">
        <f>_xlfn.XLOOKUP(D129, Secteurs!A:A, Secteurs!C:C, "N/A")</f>
        <v>Alexis MABOUNDA</v>
      </c>
      <c r="F129" s="53" t="s">
        <v>363</v>
      </c>
      <c r="G129" s="55" t="s">
        <v>64</v>
      </c>
      <c r="H129" s="55"/>
      <c r="I129" s="187" t="str">
        <f>IF(G129="","",IF(H129="","",_xlfn.XLOOKUP(H129, Clients!D:D, Clients!C:C, "N/A")))</f>
        <v/>
      </c>
      <c r="J129">
        <v>-4.7821389999999999</v>
      </c>
      <c r="K129">
        <v>11.86835</v>
      </c>
    </row>
    <row r="130" spans="1:11">
      <c r="A130">
        <v>129</v>
      </c>
      <c r="B130" t="s">
        <v>638</v>
      </c>
      <c r="C130" s="54" t="s">
        <v>18</v>
      </c>
      <c r="D130" s="53">
        <v>1</v>
      </c>
      <c r="E130" s="184" t="str">
        <f>_xlfn.XLOOKUP(D130, Secteurs!A:A, Secteurs!C:C, "N/A")</f>
        <v>Alexis MABOUNDA</v>
      </c>
      <c r="F130" s="53" t="s">
        <v>364</v>
      </c>
      <c r="G130" s="55" t="s">
        <v>65</v>
      </c>
      <c r="H130" s="55"/>
      <c r="I130" s="187" t="str">
        <f>IF(G130="","",IF(H130="","",_xlfn.XLOOKUP(H130, Clients!D:D, Clients!C:C, "N/A")))</f>
        <v/>
      </c>
      <c r="J130" s="58"/>
      <c r="K130" s="58"/>
    </row>
    <row r="131" spans="1:11">
      <c r="A131">
        <v>130</v>
      </c>
      <c r="B131" t="s">
        <v>638</v>
      </c>
      <c r="C131" s="54" t="s">
        <v>18</v>
      </c>
      <c r="D131" s="53">
        <v>2</v>
      </c>
      <c r="E131" s="184" t="str">
        <f>_xlfn.XLOOKUP(D131, Secteurs!A:A, Secteurs!C:C, "N/A")</f>
        <v>Félix OVOURA</v>
      </c>
      <c r="F131" s="53" t="s">
        <v>365</v>
      </c>
      <c r="G131" s="55" t="s">
        <v>67</v>
      </c>
      <c r="H131" s="55"/>
      <c r="I131" s="187" t="str">
        <f>IF(G131="","",IF(H131="","",_xlfn.XLOOKUP(H131, Clients!D:D, Clients!C:C, "N/A")))</f>
        <v/>
      </c>
      <c r="J131">
        <v>-4.7644690000000001</v>
      </c>
      <c r="K131">
        <v>11.885016</v>
      </c>
    </row>
    <row r="132" spans="1:11">
      <c r="A132">
        <v>131</v>
      </c>
      <c r="B132" t="s">
        <v>638</v>
      </c>
      <c r="C132" s="54" t="s">
        <v>18</v>
      </c>
      <c r="D132" s="53">
        <v>2</v>
      </c>
      <c r="E132" s="184" t="str">
        <f>_xlfn.XLOOKUP(D132, Secteurs!A:A, Secteurs!C:C, "N/A")</f>
        <v>Félix OVOURA</v>
      </c>
      <c r="F132" s="53" t="s">
        <v>366</v>
      </c>
      <c r="G132" s="55" t="s">
        <v>68</v>
      </c>
      <c r="H132" s="55"/>
      <c r="I132" s="187" t="str">
        <f>IF(G132="","",IF(H132="","",_xlfn.XLOOKUP(H132, Clients!D:D, Clients!C:C, "N/A")))</f>
        <v/>
      </c>
      <c r="J132" s="58"/>
      <c r="K132" s="58"/>
    </row>
    <row r="133" spans="1:11">
      <c r="A133">
        <v>132</v>
      </c>
      <c r="B133" t="s">
        <v>638</v>
      </c>
      <c r="C133" s="54" t="s">
        <v>18</v>
      </c>
      <c r="D133" s="53">
        <v>3</v>
      </c>
      <c r="E133" s="184" t="str">
        <f>_xlfn.XLOOKUP(D133, Secteurs!A:A, Secteurs!C:C, "N/A")</f>
        <v>Armel SOKAMBA</v>
      </c>
      <c r="F133" s="53" t="s">
        <v>367</v>
      </c>
      <c r="G133" s="55" t="s">
        <v>66</v>
      </c>
      <c r="H133" s="55"/>
      <c r="I133" s="187" t="str">
        <f>IF(G133="","",IF(H133="","",_xlfn.XLOOKUP(H133, Clients!D:D, Clients!C:C, "N/A")))</f>
        <v/>
      </c>
      <c r="J133">
        <v>-4.7963709999999997</v>
      </c>
      <c r="K133">
        <v>11.897838999999999</v>
      </c>
    </row>
    <row r="134" spans="1:11">
      <c r="A134">
        <v>133</v>
      </c>
      <c r="B134" t="s">
        <v>638</v>
      </c>
      <c r="C134" s="54" t="s">
        <v>18</v>
      </c>
      <c r="D134" s="53">
        <v>2</v>
      </c>
      <c r="E134" s="184" t="str">
        <f>_xlfn.XLOOKUP(D134, Secteurs!A:A, Secteurs!C:C, "N/A")</f>
        <v>Félix OVOURA</v>
      </c>
      <c r="F134" s="53" t="s">
        <v>368</v>
      </c>
      <c r="G134" s="47" t="s">
        <v>99</v>
      </c>
      <c r="H134" s="55"/>
      <c r="I134" s="187" t="str">
        <f>IF(G134="","",IF(H134="","",_xlfn.XLOOKUP(H134, Clients!D:D, Clients!C:C, "N/A")))</f>
        <v/>
      </c>
      <c r="J134">
        <v>-4.7666719999999998</v>
      </c>
      <c r="K134">
        <v>11.865152999999999</v>
      </c>
    </row>
    <row r="135" spans="1:11">
      <c r="A135">
        <v>134</v>
      </c>
      <c r="B135" t="s">
        <v>638</v>
      </c>
      <c r="C135" s="58"/>
      <c r="D135" s="58"/>
      <c r="E135" s="184">
        <f>_xlfn.XLOOKUP(D135, Secteurs!A:A, Secteurs!C:C, "N/A")</f>
        <v>0</v>
      </c>
      <c r="F135" s="53" t="s">
        <v>369</v>
      </c>
      <c r="G135" t="s">
        <v>198</v>
      </c>
      <c r="H135" s="55"/>
      <c r="I135" s="187" t="str">
        <f>IF(G135="","",IF(H135="","",_xlfn.XLOOKUP(H135, Clients!D:D, Clients!C:C, "N/A")))</f>
        <v/>
      </c>
      <c r="J135">
        <v>-4.8300722</v>
      </c>
      <c r="K135">
        <v>11.908311299999999</v>
      </c>
    </row>
    <row r="136" spans="1:11">
      <c r="A136">
        <v>135</v>
      </c>
      <c r="B136" t="s">
        <v>638</v>
      </c>
      <c r="C136" s="54" t="s">
        <v>18</v>
      </c>
      <c r="D136" s="53">
        <v>1</v>
      </c>
      <c r="E136" s="184" t="str">
        <f>_xlfn.XLOOKUP(D136, Secteurs!A:A, Secteurs!C:C, "N/A")</f>
        <v>Alexis MABOUNDA</v>
      </c>
      <c r="F136" s="53" t="s">
        <v>370</v>
      </c>
      <c r="G136" t="s">
        <v>164</v>
      </c>
      <c r="H136" s="55"/>
      <c r="I136" s="187" t="str">
        <f>IF(G136="","",IF(H136="","",_xlfn.XLOOKUP(H136, Clients!D:D, Clients!C:C, "N/A")))</f>
        <v/>
      </c>
      <c r="J136">
        <v>-4.7918858999999996</v>
      </c>
      <c r="K136">
        <v>11.8889157</v>
      </c>
    </row>
    <row r="137" spans="1:11">
      <c r="A137">
        <v>136</v>
      </c>
      <c r="B137" t="s">
        <v>638</v>
      </c>
      <c r="C137" s="45" t="s">
        <v>18</v>
      </c>
      <c r="D137" s="53">
        <v>3</v>
      </c>
      <c r="E137" s="184" t="str">
        <f>_xlfn.XLOOKUP(D137, Secteurs!A:A, Secteurs!C:C, "N/A")</f>
        <v>Armel SOKAMBA</v>
      </c>
      <c r="F137" s="53" t="s">
        <v>371</v>
      </c>
      <c r="G137" s="46" t="s">
        <v>139</v>
      </c>
      <c r="H137" s="55"/>
      <c r="I137" s="187" t="str">
        <f>IF(G137="","",IF(H137="","",_xlfn.XLOOKUP(H137, Clients!D:D, Clients!C:C, "N/A")))</f>
        <v/>
      </c>
      <c r="J137">
        <v>-4.7463642999999998</v>
      </c>
      <c r="K137">
        <v>11.9074464</v>
      </c>
    </row>
    <row r="138" spans="1:11">
      <c r="A138">
        <v>137</v>
      </c>
      <c r="B138" t="s">
        <v>638</v>
      </c>
      <c r="C138" s="54" t="s">
        <v>18</v>
      </c>
      <c r="D138" s="53">
        <v>3</v>
      </c>
      <c r="E138" s="184" t="str">
        <f>_xlfn.XLOOKUP(D138, Secteurs!A:A, Secteurs!C:C, "N/A")</f>
        <v>Armel SOKAMBA</v>
      </c>
      <c r="F138" s="53" t="s">
        <v>372</v>
      </c>
      <c r="G138" s="46" t="s">
        <v>30</v>
      </c>
      <c r="H138" s="55"/>
      <c r="I138" s="187" t="str">
        <f>IF(G138="","",IF(H138="","",_xlfn.XLOOKUP(H138, Clients!D:D, Clients!C:C, "N/A")))</f>
        <v/>
      </c>
      <c r="J138">
        <v>-4.8489674999999997</v>
      </c>
      <c r="K138">
        <v>11.9039269</v>
      </c>
    </row>
    <row r="139" spans="1:11">
      <c r="A139">
        <v>138</v>
      </c>
      <c r="B139" t="s">
        <v>638</v>
      </c>
      <c r="C139" s="58"/>
      <c r="D139" s="58"/>
      <c r="E139" s="184">
        <f>_xlfn.XLOOKUP(D139, Secteurs!A:A, Secteurs!C:C, "N/A")</f>
        <v>0</v>
      </c>
      <c r="F139" s="53" t="s">
        <v>373</v>
      </c>
      <c r="G139" t="s">
        <v>210</v>
      </c>
      <c r="H139" s="55"/>
      <c r="I139" s="187" t="str">
        <f>IF(G139="","",IF(H139="","",_xlfn.XLOOKUP(H139, Clients!D:D, Clients!C:C, "N/A")))</f>
        <v/>
      </c>
      <c r="J139">
        <v>-4.7212645000000002</v>
      </c>
      <c r="K139">
        <v>11.9349185</v>
      </c>
    </row>
    <row r="140" spans="1:11">
      <c r="A140">
        <v>139</v>
      </c>
      <c r="B140" t="s">
        <v>638</v>
      </c>
      <c r="C140" s="45" t="s">
        <v>18</v>
      </c>
      <c r="D140" s="53">
        <v>2</v>
      </c>
      <c r="E140" s="184" t="str">
        <f>_xlfn.XLOOKUP(D140, Secteurs!A:A, Secteurs!C:C, "N/A")</f>
        <v>Félix OVOURA</v>
      </c>
      <c r="F140" s="53" t="s">
        <v>374</v>
      </c>
      <c r="G140" s="46" t="s">
        <v>32</v>
      </c>
      <c r="H140" s="55"/>
      <c r="I140" s="187" t="str">
        <f>IF(G140="","",IF(H140="","",_xlfn.XLOOKUP(H140, Clients!D:D, Clients!C:C, "N/A")))</f>
        <v/>
      </c>
      <c r="J140">
        <v>-4.827413</v>
      </c>
      <c r="K140">
        <v>11.877402999999999</v>
      </c>
    </row>
    <row r="141" spans="1:11">
      <c r="A141">
        <v>140</v>
      </c>
      <c r="B141" t="s">
        <v>638</v>
      </c>
      <c r="C141" s="45" t="s">
        <v>18</v>
      </c>
      <c r="D141" s="53">
        <v>3</v>
      </c>
      <c r="E141" s="184" t="str">
        <f>_xlfn.XLOOKUP(D141, Secteurs!A:A, Secteurs!C:C, "N/A")</f>
        <v>Armel SOKAMBA</v>
      </c>
      <c r="F141" s="53" t="s">
        <v>375</v>
      </c>
      <c r="G141" s="46" t="s">
        <v>33</v>
      </c>
      <c r="H141" s="55"/>
      <c r="I141" s="187" t="str">
        <f>IF(G141="","",IF(H141="","",_xlfn.XLOOKUP(H141, Clients!D:D, Clients!C:C, "N/A")))</f>
        <v/>
      </c>
      <c r="J141">
        <v>-4.7507257000000003</v>
      </c>
      <c r="K141">
        <v>11.917068799999999</v>
      </c>
    </row>
    <row r="142" spans="1:11">
      <c r="A142">
        <v>141</v>
      </c>
      <c r="B142" t="s">
        <v>638</v>
      </c>
      <c r="C142" s="45" t="s">
        <v>18</v>
      </c>
      <c r="D142" s="53">
        <v>3</v>
      </c>
      <c r="E142" s="184" t="str">
        <f>_xlfn.XLOOKUP(D142, Secteurs!A:A, Secteurs!C:C, "N/A")</f>
        <v>Armel SOKAMBA</v>
      </c>
      <c r="F142" s="53" t="s">
        <v>376</v>
      </c>
      <c r="G142" s="46" t="s">
        <v>34</v>
      </c>
      <c r="H142" s="55"/>
      <c r="I142" s="187" t="str">
        <f>IF(G142="","",IF(H142="","",_xlfn.XLOOKUP(H142, Clients!D:D, Clients!C:C, "N/A")))</f>
        <v/>
      </c>
      <c r="J142">
        <v>-4.8052659999999996</v>
      </c>
      <c r="K142">
        <v>11.8991185</v>
      </c>
    </row>
    <row r="143" spans="1:11">
      <c r="A143">
        <v>142</v>
      </c>
      <c r="B143" t="s">
        <v>638</v>
      </c>
      <c r="C143" s="54" t="s">
        <v>18</v>
      </c>
      <c r="D143" s="53">
        <v>3</v>
      </c>
      <c r="E143" s="184" t="str">
        <f>_xlfn.XLOOKUP(D143, Secteurs!A:A, Secteurs!C:C, "N/A")</f>
        <v>Armel SOKAMBA</v>
      </c>
      <c r="F143" s="53" t="s">
        <v>377</v>
      </c>
      <c r="G143" s="46" t="s">
        <v>31</v>
      </c>
      <c r="H143" s="55"/>
      <c r="I143" s="187" t="str">
        <f>IF(G143="","",IF(H143="","",_xlfn.XLOOKUP(H143, Clients!D:D, Clients!C:C, "N/A")))</f>
        <v/>
      </c>
      <c r="J143">
        <v>0</v>
      </c>
      <c r="K143">
        <v>0</v>
      </c>
    </row>
    <row r="144" spans="1:11">
      <c r="A144">
        <v>143</v>
      </c>
      <c r="B144" t="s">
        <v>638</v>
      </c>
      <c r="C144" s="45" t="s">
        <v>18</v>
      </c>
      <c r="D144" s="53">
        <v>3</v>
      </c>
      <c r="E144" s="184" t="str">
        <f>_xlfn.XLOOKUP(D144, Secteurs!A:A, Secteurs!C:C, "N/A")</f>
        <v>Armel SOKAMBA</v>
      </c>
      <c r="F144" s="53" t="s">
        <v>378</v>
      </c>
      <c r="G144" s="46" t="s">
        <v>29</v>
      </c>
      <c r="H144" s="55"/>
      <c r="I144" s="187" t="str">
        <f>IF(G144="","",IF(H144="","",_xlfn.XLOOKUP(H144, Clients!D:D, Clients!C:C, "N/A")))</f>
        <v/>
      </c>
      <c r="J144" s="58"/>
      <c r="K144" s="58"/>
    </row>
    <row r="145" spans="1:11">
      <c r="A145">
        <v>144</v>
      </c>
      <c r="B145" t="s">
        <v>638</v>
      </c>
      <c r="C145" s="58"/>
      <c r="D145" s="58"/>
      <c r="E145" s="184">
        <f>_xlfn.XLOOKUP(D145, Secteurs!A:A, Secteurs!C:C, "N/A")</f>
        <v>0</v>
      </c>
      <c r="F145" s="53" t="s">
        <v>379</v>
      </c>
      <c r="G145" t="s">
        <v>174</v>
      </c>
      <c r="H145" s="55"/>
      <c r="I145" s="187" t="str">
        <f>IF(G145="","",IF(H145="","",_xlfn.XLOOKUP(H145, Clients!D:D, Clients!C:C, "N/A")))</f>
        <v/>
      </c>
      <c r="J145">
        <v>-4.8448352999999997</v>
      </c>
      <c r="K145">
        <v>11.8985547</v>
      </c>
    </row>
    <row r="146" spans="1:11">
      <c r="A146">
        <v>145</v>
      </c>
      <c r="B146" t="s">
        <v>638</v>
      </c>
      <c r="C146" s="45" t="s">
        <v>18</v>
      </c>
      <c r="D146" s="53">
        <v>1</v>
      </c>
      <c r="E146" s="184" t="str">
        <f>_xlfn.XLOOKUP(D146, Secteurs!A:A, Secteurs!C:C, "N/A")</f>
        <v>Alexis MABOUNDA</v>
      </c>
      <c r="F146" s="53" t="s">
        <v>380</v>
      </c>
      <c r="G146" t="s">
        <v>163</v>
      </c>
      <c r="H146" s="55"/>
      <c r="I146" s="187" t="str">
        <f>IF(G146="","",IF(H146="","",_xlfn.XLOOKUP(H146, Clients!D:D, Clients!C:C, "N/A")))</f>
        <v/>
      </c>
      <c r="J146">
        <v>-4.8608653000000004</v>
      </c>
      <c r="K146">
        <v>11.9189893</v>
      </c>
    </row>
    <row r="147" spans="1:11">
      <c r="A147">
        <v>146</v>
      </c>
      <c r="B147" t="s">
        <v>638</v>
      </c>
      <c r="C147" s="54" t="s">
        <v>18</v>
      </c>
      <c r="D147" s="53">
        <v>3</v>
      </c>
      <c r="E147" s="184" t="str">
        <f>_xlfn.XLOOKUP(D147, Secteurs!A:A, Secteurs!C:C, "N/A")</f>
        <v>Armel SOKAMBA</v>
      </c>
      <c r="F147" s="53" t="s">
        <v>381</v>
      </c>
      <c r="G147" s="51" t="s">
        <v>112</v>
      </c>
      <c r="H147" s="55"/>
      <c r="I147" s="187" t="str">
        <f>IF(G147="","",IF(H147="","",_xlfn.XLOOKUP(H147, Clients!D:D, Clients!C:C, "N/A")))</f>
        <v/>
      </c>
      <c r="J147" s="58"/>
      <c r="K147" s="58"/>
    </row>
    <row r="148" spans="1:11">
      <c r="A148">
        <v>147</v>
      </c>
      <c r="B148" t="s">
        <v>638</v>
      </c>
      <c r="C148" s="45" t="s">
        <v>18</v>
      </c>
      <c r="D148" s="53">
        <v>1</v>
      </c>
      <c r="E148" s="184" t="str">
        <f>_xlfn.XLOOKUP(D148, Secteurs!A:A, Secteurs!C:C, "N/A")</f>
        <v>Alexis MABOUNDA</v>
      </c>
      <c r="F148" s="53" t="s">
        <v>382</v>
      </c>
      <c r="G148" s="51" t="s">
        <v>112</v>
      </c>
      <c r="H148" s="55"/>
      <c r="I148" s="187" t="str">
        <f>IF(G148="","",IF(H148="","",_xlfn.XLOOKUP(H148, Clients!D:D, Clients!C:C, "N/A")))</f>
        <v/>
      </c>
      <c r="J148" s="58"/>
      <c r="K148" s="58"/>
    </row>
    <row r="149" spans="1:11">
      <c r="A149">
        <v>148</v>
      </c>
      <c r="B149" t="s">
        <v>638</v>
      </c>
      <c r="C149" s="45" t="s">
        <v>18</v>
      </c>
      <c r="D149" s="53">
        <v>2</v>
      </c>
      <c r="E149" s="184" t="str">
        <f>_xlfn.XLOOKUP(D149, Secteurs!A:A, Secteurs!C:C, "N/A")</f>
        <v>Félix OVOURA</v>
      </c>
      <c r="F149" s="53" t="s">
        <v>383</v>
      </c>
      <c r="G149" s="55" t="s">
        <v>54</v>
      </c>
      <c r="H149" s="55"/>
      <c r="I149" s="187" t="str">
        <f>IF(G149="","",IF(H149="","",_xlfn.XLOOKUP(H149, Clients!D:D, Clients!C:C, "N/A")))</f>
        <v/>
      </c>
      <c r="J149">
        <v>-4.7543410000000002</v>
      </c>
      <c r="K149">
        <v>11.864151</v>
      </c>
    </row>
    <row r="150" spans="1:11">
      <c r="A150">
        <v>149</v>
      </c>
      <c r="B150" t="s">
        <v>638</v>
      </c>
      <c r="C150" s="54" t="s">
        <v>18</v>
      </c>
      <c r="D150" s="53">
        <v>1</v>
      </c>
      <c r="E150" s="184" t="str">
        <f>_xlfn.XLOOKUP(D150, Secteurs!A:A, Secteurs!C:C, "N/A")</f>
        <v>Alexis MABOUNDA</v>
      </c>
      <c r="F150" s="53" t="s">
        <v>384</v>
      </c>
      <c r="G150" s="51" t="s">
        <v>111</v>
      </c>
      <c r="H150" s="55"/>
      <c r="I150" s="187" t="str">
        <f>IF(G150="","",IF(H150="","",_xlfn.XLOOKUP(H150, Clients!D:D, Clients!C:C, "N/A")))</f>
        <v/>
      </c>
      <c r="J150" s="58"/>
      <c r="K150" s="58"/>
    </row>
    <row r="151" spans="1:11">
      <c r="A151">
        <v>150</v>
      </c>
      <c r="B151" t="s">
        <v>638</v>
      </c>
      <c r="C151" s="45" t="s">
        <v>18</v>
      </c>
      <c r="D151" s="50">
        <v>3</v>
      </c>
      <c r="E151" s="184" t="str">
        <f>_xlfn.XLOOKUP(D151, Secteurs!A:A, Secteurs!C:C, "N/A")</f>
        <v>Armel SOKAMBA</v>
      </c>
      <c r="F151" s="53" t="s">
        <v>385</v>
      </c>
      <c r="G151" s="51" t="s">
        <v>111</v>
      </c>
      <c r="H151" s="55"/>
      <c r="I151" s="187" t="str">
        <f>IF(G151="","",IF(H151="","",_xlfn.XLOOKUP(H151, Clients!D:D, Clients!C:C, "N/A")))</f>
        <v/>
      </c>
      <c r="J151" s="58"/>
      <c r="K151" s="58"/>
    </row>
    <row r="152" spans="1:11">
      <c r="A152">
        <v>151</v>
      </c>
      <c r="B152" t="s">
        <v>638</v>
      </c>
      <c r="C152" s="54" t="s">
        <v>43</v>
      </c>
      <c r="D152" s="53">
        <v>1</v>
      </c>
      <c r="E152" s="184" t="str">
        <f>_xlfn.XLOOKUP(D152, Secteurs!A:A, Secteurs!C:C, "N/A")</f>
        <v>Alexis MABOUNDA</v>
      </c>
      <c r="F152" s="53" t="s">
        <v>386</v>
      </c>
      <c r="G152" s="55" t="s">
        <v>60</v>
      </c>
      <c r="H152" s="55"/>
      <c r="I152" s="187" t="str">
        <f>IF(G152="","",IF(H152="","",_xlfn.XLOOKUP(H152, Clients!D:D, Clients!C:C, "N/A")))</f>
        <v/>
      </c>
      <c r="J152">
        <v>-4.7674859999999999</v>
      </c>
      <c r="K152">
        <v>11.914203000000001</v>
      </c>
    </row>
    <row r="153" spans="1:11">
      <c r="A153">
        <v>152</v>
      </c>
      <c r="B153" t="s">
        <v>638</v>
      </c>
      <c r="C153" s="56" t="s">
        <v>43</v>
      </c>
      <c r="D153" s="53">
        <v>3</v>
      </c>
      <c r="E153" s="184" t="str">
        <f>_xlfn.XLOOKUP(D153, Secteurs!A:A, Secteurs!C:C, "N/A")</f>
        <v>Armel SOKAMBA</v>
      </c>
      <c r="F153" s="53" t="s">
        <v>387</v>
      </c>
      <c r="G153" s="55" t="s">
        <v>61</v>
      </c>
      <c r="H153" s="55"/>
      <c r="I153" s="187" t="str">
        <f>IF(G153="","",IF(H153="","",_xlfn.XLOOKUP(H153, Clients!D:D, Clients!C:C, "N/A")))</f>
        <v/>
      </c>
      <c r="J153">
        <v>-4.7568878999999997</v>
      </c>
      <c r="K153">
        <v>11.900032400000001</v>
      </c>
    </row>
    <row r="154" spans="1:11">
      <c r="A154">
        <v>153</v>
      </c>
      <c r="B154" t="s">
        <v>638</v>
      </c>
      <c r="C154" s="56" t="s">
        <v>43</v>
      </c>
      <c r="D154" s="53">
        <v>3</v>
      </c>
      <c r="E154" s="184" t="str">
        <f>_xlfn.XLOOKUP(D154, Secteurs!A:A, Secteurs!C:C, "N/A")</f>
        <v>Armel SOKAMBA</v>
      </c>
      <c r="F154" s="53" t="s">
        <v>388</v>
      </c>
      <c r="G154" s="55" t="s">
        <v>62</v>
      </c>
      <c r="H154" s="55"/>
      <c r="I154" s="187" t="str">
        <f>IF(G154="","",IF(H154="","",_xlfn.XLOOKUP(H154, Clients!D:D, Clients!C:C, "N/A")))</f>
        <v/>
      </c>
      <c r="J154">
        <v>-4.7462928</v>
      </c>
      <c r="K154">
        <v>11.9220542</v>
      </c>
    </row>
    <row r="155" spans="1:11">
      <c r="A155">
        <v>154</v>
      </c>
      <c r="B155" t="s">
        <v>638</v>
      </c>
      <c r="C155" s="54" t="s">
        <v>18</v>
      </c>
      <c r="D155" s="53">
        <v>3</v>
      </c>
      <c r="E155" s="184" t="str">
        <f>_xlfn.XLOOKUP(D155, Secteurs!A:A, Secteurs!C:C, "N/A")</f>
        <v>Armel SOKAMBA</v>
      </c>
      <c r="F155" s="53" t="s">
        <v>389</v>
      </c>
      <c r="G155" s="46" t="s">
        <v>25</v>
      </c>
      <c r="H155" s="55"/>
      <c r="I155" s="187" t="str">
        <f>IF(G155="","",IF(H155="","",_xlfn.XLOOKUP(H155, Clients!D:D, Clients!C:C, "N/A")))</f>
        <v/>
      </c>
      <c r="J155">
        <v>-4.7856860000000001</v>
      </c>
      <c r="K155">
        <v>11.869382999999999</v>
      </c>
    </row>
    <row r="156" spans="1:11">
      <c r="A156">
        <v>155</v>
      </c>
      <c r="B156" t="s">
        <v>638</v>
      </c>
      <c r="C156" s="54" t="s">
        <v>18</v>
      </c>
      <c r="D156" s="53">
        <v>2</v>
      </c>
      <c r="E156" s="184" t="str">
        <f>_xlfn.XLOOKUP(D156, Secteurs!A:A, Secteurs!C:C, "N/A")</f>
        <v>Félix OVOURA</v>
      </c>
      <c r="F156" s="53" t="s">
        <v>390</v>
      </c>
      <c r="G156" s="46" t="s">
        <v>23</v>
      </c>
      <c r="H156" s="55"/>
      <c r="I156" s="187" t="str">
        <f>IF(G156="","",IF(H156="","",_xlfn.XLOOKUP(H156, Clients!D:D, Clients!C:C, "N/A")))</f>
        <v/>
      </c>
      <c r="J156" s="58"/>
      <c r="K156" s="58"/>
    </row>
    <row r="157" spans="1:11">
      <c r="A157">
        <v>156</v>
      </c>
      <c r="B157" t="s">
        <v>638</v>
      </c>
      <c r="C157" s="54" t="s">
        <v>18</v>
      </c>
      <c r="D157" s="53">
        <v>1</v>
      </c>
      <c r="E157" s="184" t="str">
        <f>_xlfn.XLOOKUP(D157, Secteurs!A:A, Secteurs!C:C, "N/A")</f>
        <v>Alexis MABOUNDA</v>
      </c>
      <c r="F157" s="53" t="s">
        <v>391</v>
      </c>
      <c r="G157" s="46" t="s">
        <v>24</v>
      </c>
      <c r="H157" s="55"/>
      <c r="I157" s="187" t="str">
        <f>IF(G157="","",IF(H157="","",_xlfn.XLOOKUP(H157, Clients!D:D, Clients!C:C, "N/A")))</f>
        <v/>
      </c>
      <c r="J157">
        <v>-4.8523784000000001</v>
      </c>
      <c r="K157">
        <v>11.908356400000001</v>
      </c>
    </row>
    <row r="158" spans="1:11">
      <c r="A158">
        <v>157</v>
      </c>
      <c r="B158" t="s">
        <v>638</v>
      </c>
      <c r="C158" s="54" t="s">
        <v>18</v>
      </c>
      <c r="D158" s="53">
        <v>3</v>
      </c>
      <c r="E158" s="184" t="str">
        <f>_xlfn.XLOOKUP(D158, Secteurs!A:A, Secteurs!C:C, "N/A")</f>
        <v>Armel SOKAMBA</v>
      </c>
      <c r="F158" s="53" t="s">
        <v>392</v>
      </c>
      <c r="G158" s="46" t="s">
        <v>26</v>
      </c>
      <c r="H158" s="55"/>
      <c r="I158" s="187" t="str">
        <f>IF(G158="","",IF(H158="","",_xlfn.XLOOKUP(H158, Clients!D:D, Clients!C:C, "N/A")))</f>
        <v/>
      </c>
      <c r="J158">
        <v>-4.8324544999999999</v>
      </c>
      <c r="K158">
        <v>11.905345499999999</v>
      </c>
    </row>
    <row r="159" spans="1:11">
      <c r="A159">
        <v>158</v>
      </c>
      <c r="B159" t="s">
        <v>638</v>
      </c>
      <c r="C159" s="56" t="s">
        <v>43</v>
      </c>
      <c r="D159" s="53">
        <v>1</v>
      </c>
      <c r="E159" s="184" t="str">
        <f>_xlfn.XLOOKUP(D159, Secteurs!A:A, Secteurs!C:C, "N/A")</f>
        <v>Alexis MABOUNDA</v>
      </c>
      <c r="F159" s="53" t="s">
        <v>393</v>
      </c>
      <c r="G159" s="47" t="s">
        <v>97</v>
      </c>
      <c r="H159" s="55"/>
      <c r="I159" s="187" t="str">
        <f>IF(G159="","",IF(H159="","",_xlfn.XLOOKUP(H159, Clients!D:D, Clients!C:C, "N/A")))</f>
        <v/>
      </c>
      <c r="J159" s="58"/>
      <c r="K159" s="58"/>
    </row>
    <row r="160" spans="1:11">
      <c r="A160">
        <v>159</v>
      </c>
      <c r="B160" t="s">
        <v>638</v>
      </c>
      <c r="C160" s="58"/>
      <c r="D160" s="58"/>
      <c r="E160" s="184">
        <f>_xlfn.XLOOKUP(D160, Secteurs!A:A, Secteurs!C:C, "N/A")</f>
        <v>0</v>
      </c>
      <c r="F160" s="53" t="s">
        <v>394</v>
      </c>
      <c r="G160" t="s">
        <v>182</v>
      </c>
      <c r="H160" s="55"/>
      <c r="I160" s="187" t="str">
        <f>IF(G160="","",IF(H160="","",_xlfn.XLOOKUP(H160, Clients!D:D, Clients!C:C, "N/A")))</f>
        <v/>
      </c>
      <c r="J160">
        <v>-4.7919840000000002</v>
      </c>
      <c r="K160">
        <v>11.892588999999999</v>
      </c>
    </row>
    <row r="161" spans="1:11">
      <c r="A161">
        <v>160</v>
      </c>
      <c r="B161" t="s">
        <v>638</v>
      </c>
      <c r="C161" s="58"/>
      <c r="D161" s="58"/>
      <c r="E161" s="184">
        <f>_xlfn.XLOOKUP(D161, Secteurs!A:A, Secteurs!C:C, "N/A")</f>
        <v>0</v>
      </c>
      <c r="F161" s="53" t="s">
        <v>395</v>
      </c>
      <c r="G161" t="s">
        <v>166</v>
      </c>
      <c r="H161" s="55"/>
      <c r="I161" s="187" t="str">
        <f>IF(G161="","",IF(H161="","",_xlfn.XLOOKUP(H161, Clients!D:D, Clients!C:C, "N/A")))</f>
        <v/>
      </c>
      <c r="J161">
        <v>-4.7705817000000001</v>
      </c>
      <c r="K161">
        <v>11.885073</v>
      </c>
    </row>
    <row r="162" spans="1:11">
      <c r="A162">
        <v>161</v>
      </c>
      <c r="B162" t="s">
        <v>638</v>
      </c>
      <c r="C162" s="58"/>
      <c r="D162" s="58"/>
      <c r="E162" s="184">
        <f>_xlfn.XLOOKUP(D162, Secteurs!A:A, Secteurs!C:C, "N/A")</f>
        <v>0</v>
      </c>
      <c r="F162" s="53" t="s">
        <v>396</v>
      </c>
      <c r="G162" t="s">
        <v>175</v>
      </c>
      <c r="H162" s="55"/>
      <c r="I162" s="187" t="str">
        <f>IF(G162="","",IF(H162="","",_xlfn.XLOOKUP(H162, Clients!D:D, Clients!C:C, "N/A")))</f>
        <v/>
      </c>
      <c r="J162">
        <v>-4.7552748999999999</v>
      </c>
      <c r="K162">
        <v>11.888506899999999</v>
      </c>
    </row>
    <row r="163" spans="1:11">
      <c r="A163">
        <v>162</v>
      </c>
      <c r="B163" t="s">
        <v>638</v>
      </c>
      <c r="C163" s="58"/>
      <c r="D163" s="58"/>
      <c r="E163" s="184">
        <f>_xlfn.XLOOKUP(D163, Secteurs!A:A, Secteurs!C:C, "N/A")</f>
        <v>0</v>
      </c>
      <c r="F163" s="53" t="s">
        <v>397</v>
      </c>
      <c r="G163" t="s">
        <v>176</v>
      </c>
      <c r="H163" s="55"/>
      <c r="I163" s="187" t="str">
        <f>IF(G163="","",IF(H163="","",_xlfn.XLOOKUP(H163, Clients!D:D, Clients!C:C, "N/A")))</f>
        <v/>
      </c>
      <c r="J163">
        <v>-4.7392165999999998</v>
      </c>
      <c r="K163">
        <v>11.8731385</v>
      </c>
    </row>
    <row r="164" spans="1:11">
      <c r="A164">
        <v>163</v>
      </c>
      <c r="B164" t="s">
        <v>638</v>
      </c>
      <c r="C164" s="54" t="s">
        <v>43</v>
      </c>
      <c r="D164" s="53">
        <v>3</v>
      </c>
      <c r="E164" s="184" t="str">
        <f>_xlfn.XLOOKUP(D164, Secteurs!A:A, Secteurs!C:C, "N/A")</f>
        <v>Armel SOKAMBA</v>
      </c>
      <c r="F164" s="53" t="s">
        <v>398</v>
      </c>
      <c r="G164" s="55" t="s">
        <v>63</v>
      </c>
      <c r="H164" s="55"/>
      <c r="I164" s="187" t="str">
        <f>IF(G164="","",IF(H164="","",_xlfn.XLOOKUP(H164, Clients!D:D, Clients!C:C, "N/A")))</f>
        <v/>
      </c>
      <c r="J164">
        <v>-4.8047240000000002</v>
      </c>
      <c r="K164">
        <v>11.857408</v>
      </c>
    </row>
    <row r="165" spans="1:11">
      <c r="A165">
        <v>164</v>
      </c>
      <c r="B165" t="s">
        <v>638</v>
      </c>
      <c r="C165" s="54" t="s">
        <v>43</v>
      </c>
      <c r="D165" s="53">
        <v>3</v>
      </c>
      <c r="E165" s="184" t="str">
        <f>_xlfn.XLOOKUP(D165, Secteurs!A:A, Secteurs!C:C, "N/A")</f>
        <v>Armel SOKAMBA</v>
      </c>
      <c r="F165" s="53" t="s">
        <v>399</v>
      </c>
      <c r="G165" s="47" t="s">
        <v>140</v>
      </c>
      <c r="H165" s="55"/>
      <c r="I165" s="187" t="str">
        <f>IF(G165="","",IF(H165="","",_xlfn.XLOOKUP(H165, Clients!D:D, Clients!C:C, "N/A")))</f>
        <v/>
      </c>
      <c r="J165">
        <v>-4.8154389999999996</v>
      </c>
      <c r="K165">
        <v>11.870882</v>
      </c>
    </row>
    <row r="166" spans="1:11">
      <c r="A166">
        <v>165</v>
      </c>
      <c r="B166" t="s">
        <v>638</v>
      </c>
      <c r="C166" s="58"/>
      <c r="D166" s="58"/>
      <c r="E166" s="184">
        <f>_xlfn.XLOOKUP(D166, Secteurs!A:A, Secteurs!C:C, "N/A")</f>
        <v>0</v>
      </c>
      <c r="F166" s="53" t="s">
        <v>400</v>
      </c>
      <c r="G166" t="s">
        <v>186</v>
      </c>
      <c r="H166" s="55"/>
      <c r="I166" s="187" t="str">
        <f>IF(G166="","",IF(H166="","",_xlfn.XLOOKUP(H166, Clients!D:D, Clients!C:C, "N/A")))</f>
        <v/>
      </c>
      <c r="J166">
        <v>-4.7634981999999999</v>
      </c>
      <c r="K166">
        <v>11.8787099</v>
      </c>
    </row>
    <row r="167" spans="1:11">
      <c r="A167">
        <v>166</v>
      </c>
      <c r="B167" t="s">
        <v>638</v>
      </c>
      <c r="C167" s="54" t="s">
        <v>18</v>
      </c>
      <c r="D167" s="53">
        <v>1</v>
      </c>
      <c r="E167" s="184" t="str">
        <f>_xlfn.XLOOKUP(D167, Secteurs!A:A, Secteurs!C:C, "N/A")</f>
        <v>Alexis MABOUNDA</v>
      </c>
      <c r="F167" s="53" t="s">
        <v>401</v>
      </c>
      <c r="G167" s="5" t="s">
        <v>149</v>
      </c>
      <c r="H167" s="55"/>
      <c r="I167" s="187" t="str">
        <f>IF(G167="","",IF(H167="","",_xlfn.XLOOKUP(H167, Clients!D:D, Clients!C:C, "N/A")))</f>
        <v/>
      </c>
      <c r="J167" s="58"/>
      <c r="K167" s="58"/>
    </row>
    <row r="168" spans="1:11">
      <c r="A168">
        <v>167</v>
      </c>
      <c r="B168" t="s">
        <v>638</v>
      </c>
      <c r="C168" s="45" t="s">
        <v>18</v>
      </c>
      <c r="D168" s="53">
        <v>3</v>
      </c>
      <c r="E168" s="184" t="str">
        <f>_xlfn.XLOOKUP(D168, Secteurs!A:A, Secteurs!C:C, "N/A")</f>
        <v>Armel SOKAMBA</v>
      </c>
      <c r="F168" s="53" t="s">
        <v>402</v>
      </c>
      <c r="G168" s="51" t="s">
        <v>113</v>
      </c>
      <c r="H168" s="55"/>
      <c r="I168" s="187" t="str">
        <f>IF(G168="","",IF(H168="","",_xlfn.XLOOKUP(H168, Clients!D:D, Clients!C:C, "N/A")))</f>
        <v/>
      </c>
      <c r="J168">
        <v>-4.7999647000000003</v>
      </c>
      <c r="K168">
        <v>11.893200200000001</v>
      </c>
    </row>
    <row r="169" spans="1:11">
      <c r="A169">
        <v>168</v>
      </c>
      <c r="B169" t="s">
        <v>638</v>
      </c>
      <c r="C169" s="54" t="s">
        <v>18</v>
      </c>
      <c r="D169" s="53">
        <v>1</v>
      </c>
      <c r="E169" s="184" t="str">
        <f>_xlfn.XLOOKUP(D169, Secteurs!A:A, Secteurs!C:C, "N/A")</f>
        <v>Alexis MABOUNDA</v>
      </c>
      <c r="F169" s="53" t="s">
        <v>403</v>
      </c>
      <c r="G169" s="55" t="s">
        <v>100</v>
      </c>
      <c r="H169" s="55"/>
      <c r="I169" s="187" t="str">
        <f>IF(G169="","",IF(H169="","",_xlfn.XLOOKUP(H169, Clients!D:D, Clients!C:C, "N/A")))</f>
        <v/>
      </c>
      <c r="J169">
        <v>-4.7919739999999997</v>
      </c>
      <c r="K169">
        <v>11.860574</v>
      </c>
    </row>
    <row r="170" spans="1:11">
      <c r="A170">
        <v>169</v>
      </c>
      <c r="B170" t="s">
        <v>638</v>
      </c>
      <c r="C170" s="54" t="s">
        <v>18</v>
      </c>
      <c r="D170" s="53">
        <v>2</v>
      </c>
      <c r="E170" s="184" t="str">
        <f>_xlfn.XLOOKUP(D170, Secteurs!A:A, Secteurs!C:C, "N/A")</f>
        <v>Félix OVOURA</v>
      </c>
      <c r="F170" s="53" t="s">
        <v>404</v>
      </c>
      <c r="G170" s="49" t="s">
        <v>101</v>
      </c>
      <c r="H170" s="55"/>
      <c r="I170" s="187" t="str">
        <f>IF(G170="","",IF(H170="","",_xlfn.XLOOKUP(H170, Clients!D:D, Clients!C:C, "N/A")))</f>
        <v/>
      </c>
      <c r="J170">
        <v>-4.8018831999999998</v>
      </c>
      <c r="K170">
        <v>11.895398500000001</v>
      </c>
    </row>
    <row r="171" spans="1:11">
      <c r="A171">
        <v>170</v>
      </c>
      <c r="B171" t="s">
        <v>638</v>
      </c>
      <c r="C171" s="54" t="s">
        <v>18</v>
      </c>
      <c r="D171" s="48">
        <v>2</v>
      </c>
      <c r="E171" s="184" t="str">
        <f>_xlfn.XLOOKUP(D171, Secteurs!A:A, Secteurs!C:C, "N/A")</f>
        <v>Félix OVOURA</v>
      </c>
      <c r="F171" s="53" t="s">
        <v>405</v>
      </c>
      <c r="G171" s="51" t="s">
        <v>147</v>
      </c>
      <c r="H171" s="55"/>
      <c r="I171" s="187" t="str">
        <f>IF(G171="","",IF(H171="","",_xlfn.XLOOKUP(H171, Clients!D:D, Clients!C:C, "N/A")))</f>
        <v/>
      </c>
      <c r="J171">
        <v>-4.7845659999999999</v>
      </c>
      <c r="K171">
        <v>11.871491000000001</v>
      </c>
    </row>
    <row r="172" spans="1:11">
      <c r="A172">
        <v>171</v>
      </c>
      <c r="B172" t="s">
        <v>638</v>
      </c>
      <c r="C172" s="58"/>
      <c r="D172" s="58"/>
      <c r="E172" s="184">
        <f>_xlfn.XLOOKUP(D172, Secteurs!A:A, Secteurs!C:C, "N/A")</f>
        <v>0</v>
      </c>
      <c r="F172" s="53" t="s">
        <v>406</v>
      </c>
      <c r="G172" t="s">
        <v>203</v>
      </c>
      <c r="H172" s="55"/>
      <c r="I172" s="187" t="str">
        <f>IF(G172="","",IF(H172="","",_xlfn.XLOOKUP(H172, Clients!D:D, Clients!C:C, "N/A")))</f>
        <v/>
      </c>
      <c r="J172">
        <v>-4.7861960000000003</v>
      </c>
      <c r="K172">
        <v>11.878702000000001</v>
      </c>
    </row>
    <row r="173" spans="1:11">
      <c r="A173">
        <v>172</v>
      </c>
      <c r="B173" t="s">
        <v>638</v>
      </c>
      <c r="C173" s="54" t="s">
        <v>18</v>
      </c>
      <c r="D173" s="50">
        <v>3</v>
      </c>
      <c r="E173" s="184" t="str">
        <f>_xlfn.XLOOKUP(D173, Secteurs!A:A, Secteurs!C:C, "N/A")</f>
        <v>Armel SOKAMBA</v>
      </c>
      <c r="F173" s="53" t="s">
        <v>407</v>
      </c>
      <c r="G173" s="47" t="s">
        <v>102</v>
      </c>
      <c r="H173" s="55"/>
      <c r="I173" s="187" t="str">
        <f>IF(G173="","",IF(H173="","",_xlfn.XLOOKUP(H173, Clients!D:D, Clients!C:C, "N/A")))</f>
        <v/>
      </c>
      <c r="J173">
        <v>-4.6900820000000003</v>
      </c>
      <c r="K173">
        <v>11.942493000000001</v>
      </c>
    </row>
    <row r="174" spans="1:11">
      <c r="A174">
        <v>173</v>
      </c>
      <c r="B174" t="s">
        <v>638</v>
      </c>
      <c r="C174" s="54" t="s">
        <v>18</v>
      </c>
      <c r="D174" s="53">
        <v>1</v>
      </c>
      <c r="E174" s="184" t="str">
        <f>_xlfn.XLOOKUP(D174, Secteurs!A:A, Secteurs!C:C, "N/A")</f>
        <v>Alexis MABOUNDA</v>
      </c>
      <c r="F174" s="53" t="s">
        <v>408</v>
      </c>
      <c r="G174" s="55" t="s">
        <v>69</v>
      </c>
      <c r="H174" s="55"/>
      <c r="I174" s="187" t="str">
        <f>IF(G174="","",IF(H174="","",_xlfn.XLOOKUP(H174, Clients!D:D, Clients!C:C, "N/A")))</f>
        <v/>
      </c>
      <c r="J174" s="58"/>
      <c r="K174" s="58"/>
    </row>
    <row r="175" spans="1:11">
      <c r="A175">
        <v>174</v>
      </c>
      <c r="B175" t="s">
        <v>638</v>
      </c>
      <c r="C175" s="45" t="s">
        <v>18</v>
      </c>
      <c r="D175" s="53">
        <v>2</v>
      </c>
      <c r="E175" s="184" t="str">
        <f>_xlfn.XLOOKUP(D175, Secteurs!A:A, Secteurs!C:C, "N/A")</f>
        <v>Félix OVOURA</v>
      </c>
      <c r="F175" s="53" t="s">
        <v>409</v>
      </c>
      <c r="G175" s="55" t="s">
        <v>152</v>
      </c>
      <c r="H175" s="55"/>
      <c r="I175" s="187" t="str">
        <f>IF(G175="","",IF(H175="","",_xlfn.XLOOKUP(H175, Clients!D:D, Clients!C:C, "N/A")))</f>
        <v/>
      </c>
      <c r="J175">
        <v>-4.7481640000000001</v>
      </c>
      <c r="K175">
        <v>11.861483</v>
      </c>
    </row>
    <row r="176" spans="1:11">
      <c r="A176">
        <v>175</v>
      </c>
      <c r="B176" t="s">
        <v>638</v>
      </c>
      <c r="C176" s="54" t="s">
        <v>43</v>
      </c>
      <c r="D176" s="53">
        <v>1</v>
      </c>
      <c r="E176" s="184" t="str">
        <f>_xlfn.XLOOKUP(D176, Secteurs!A:A, Secteurs!C:C, "N/A")</f>
        <v>Alexis MABOUNDA</v>
      </c>
      <c r="F176" s="53" t="s">
        <v>410</v>
      </c>
      <c r="G176" s="55" t="s">
        <v>72</v>
      </c>
      <c r="H176" s="55"/>
      <c r="I176" s="187" t="str">
        <f>IF(G176="","",IF(H176="","",_xlfn.XLOOKUP(H176, Clients!D:D, Clients!C:C, "N/A")))</f>
        <v/>
      </c>
      <c r="J176">
        <v>-4.7740713000000001</v>
      </c>
      <c r="K176">
        <v>11.8605</v>
      </c>
    </row>
    <row r="177" spans="1:11">
      <c r="A177">
        <v>176</v>
      </c>
      <c r="B177" t="s">
        <v>638</v>
      </c>
      <c r="C177" s="54" t="s">
        <v>18</v>
      </c>
      <c r="D177" s="53">
        <v>3</v>
      </c>
      <c r="E177" s="184" t="str">
        <f>_xlfn.XLOOKUP(D177, Secteurs!A:A, Secteurs!C:C, "N/A")</f>
        <v>Armel SOKAMBA</v>
      </c>
      <c r="F177" s="53" t="s">
        <v>411</v>
      </c>
      <c r="G177" s="47" t="s">
        <v>144</v>
      </c>
      <c r="H177" s="55"/>
      <c r="I177" s="187" t="str">
        <f>IF(G177="","",IF(H177="","",_xlfn.XLOOKUP(H177, Clients!D:D, Clients!C:C, "N/A")))</f>
        <v/>
      </c>
      <c r="J177" s="58"/>
      <c r="K177" s="58"/>
    </row>
    <row r="178" spans="1:11">
      <c r="A178">
        <v>177</v>
      </c>
      <c r="B178" t="s">
        <v>638</v>
      </c>
      <c r="C178" s="61"/>
      <c r="D178" s="58"/>
      <c r="E178" s="184">
        <f>_xlfn.XLOOKUP(D178, Secteurs!A:A, Secteurs!C:C, "N/A")</f>
        <v>0</v>
      </c>
      <c r="F178" s="53" t="s">
        <v>412</v>
      </c>
      <c r="G178" t="s">
        <v>167</v>
      </c>
      <c r="H178" s="55"/>
      <c r="I178" s="187" t="str">
        <f>IF(G178="","",IF(H178="","",_xlfn.XLOOKUP(H178, Clients!D:D, Clients!C:C, "N/A")))</f>
        <v/>
      </c>
      <c r="J178">
        <v>-4.745743</v>
      </c>
      <c r="K178">
        <v>11.867903999999999</v>
      </c>
    </row>
    <row r="179" spans="1:11">
      <c r="A179">
        <v>178</v>
      </c>
      <c r="B179" t="s">
        <v>638</v>
      </c>
      <c r="C179" s="45" t="s">
        <v>18</v>
      </c>
      <c r="D179" s="53">
        <v>2</v>
      </c>
      <c r="E179" s="184" t="str">
        <f>_xlfn.XLOOKUP(D179, Secteurs!A:A, Secteurs!C:C, "N/A")</f>
        <v>Félix OVOURA</v>
      </c>
      <c r="F179" s="53" t="s">
        <v>413</v>
      </c>
      <c r="G179" s="46" t="s">
        <v>35</v>
      </c>
      <c r="H179" s="55"/>
      <c r="I179" s="187" t="str">
        <f>IF(G179="","",IF(H179="","",_xlfn.XLOOKUP(H179, Clients!D:D, Clients!C:C, "N/A")))</f>
        <v/>
      </c>
      <c r="J179">
        <v>-4.7740629999999999</v>
      </c>
      <c r="K179">
        <v>11.865501999999999</v>
      </c>
    </row>
    <row r="180" spans="1:11">
      <c r="A180">
        <v>179</v>
      </c>
      <c r="B180" t="s">
        <v>638</v>
      </c>
      <c r="C180" s="45" t="s">
        <v>18</v>
      </c>
      <c r="D180" s="53">
        <v>3</v>
      </c>
      <c r="E180" s="184" t="str">
        <f>_xlfn.XLOOKUP(D180, Secteurs!A:A, Secteurs!C:C, "N/A")</f>
        <v>Armel SOKAMBA</v>
      </c>
      <c r="F180" s="53" t="s">
        <v>414</v>
      </c>
      <c r="G180" s="46" t="s">
        <v>37</v>
      </c>
      <c r="H180" s="55"/>
      <c r="I180" s="187" t="str">
        <f>IF(G180="","",IF(H180="","",_xlfn.XLOOKUP(H180, Clients!D:D, Clients!C:C, "N/A")))</f>
        <v/>
      </c>
      <c r="J180">
        <v>-4.773574</v>
      </c>
      <c r="K180">
        <v>11.870357</v>
      </c>
    </row>
    <row r="181" spans="1:11">
      <c r="A181">
        <v>180</v>
      </c>
      <c r="B181" t="s">
        <v>638</v>
      </c>
      <c r="C181" s="45" t="s">
        <v>18</v>
      </c>
      <c r="D181" s="53">
        <v>3</v>
      </c>
      <c r="E181" s="184" t="str">
        <f>_xlfn.XLOOKUP(D181, Secteurs!A:A, Secteurs!C:C, "N/A")</f>
        <v>Armel SOKAMBA</v>
      </c>
      <c r="F181" s="53" t="s">
        <v>415</v>
      </c>
      <c r="G181" s="46" t="s">
        <v>36</v>
      </c>
      <c r="H181" s="55"/>
      <c r="I181" s="187" t="str">
        <f>IF(G181="","",IF(H181="","",_xlfn.XLOOKUP(H181, Clients!D:D, Clients!C:C, "N/A")))</f>
        <v/>
      </c>
      <c r="J181">
        <v>-4.7796719999999997</v>
      </c>
      <c r="K181">
        <v>11.873666999999999</v>
      </c>
    </row>
    <row r="182" spans="1:11">
      <c r="A182">
        <v>181</v>
      </c>
      <c r="B182" t="s">
        <v>638</v>
      </c>
      <c r="C182" s="61"/>
      <c r="D182" s="58"/>
      <c r="E182" s="184">
        <f>_xlfn.XLOOKUP(D182, Secteurs!A:A, Secteurs!C:C, "N/A")</f>
        <v>0</v>
      </c>
      <c r="F182" s="53" t="s">
        <v>416</v>
      </c>
      <c r="G182" t="s">
        <v>183</v>
      </c>
      <c r="H182" s="55"/>
      <c r="I182" s="187" t="str">
        <f>IF(G182="","",IF(H182="","",_xlfn.XLOOKUP(H182, Clients!D:D, Clients!C:C, "N/A")))</f>
        <v/>
      </c>
      <c r="J182">
        <v>-4.8080749999999997</v>
      </c>
      <c r="K182">
        <v>11.901949699999999</v>
      </c>
    </row>
    <row r="183" spans="1:11">
      <c r="A183">
        <v>182</v>
      </c>
      <c r="B183" t="s">
        <v>638</v>
      </c>
      <c r="C183" s="54" t="s">
        <v>18</v>
      </c>
      <c r="D183" s="53">
        <v>1</v>
      </c>
      <c r="E183" s="184" t="str">
        <f>_xlfn.XLOOKUP(D183, Secteurs!A:A, Secteurs!C:C, "N/A")</f>
        <v>Alexis MABOUNDA</v>
      </c>
      <c r="F183" s="53" t="s">
        <v>417</v>
      </c>
      <c r="G183" s="51" t="s">
        <v>145</v>
      </c>
      <c r="H183" s="55"/>
      <c r="I183" s="187" t="str">
        <f>IF(G183="","",IF(H183="","",_xlfn.XLOOKUP(H183, Clients!D:D, Clients!C:C, "N/A")))</f>
        <v/>
      </c>
      <c r="J183" s="58"/>
      <c r="K183" s="58"/>
    </row>
    <row r="184" spans="1:11">
      <c r="A184">
        <v>183</v>
      </c>
      <c r="B184" t="s">
        <v>638</v>
      </c>
      <c r="C184" s="61"/>
      <c r="D184" s="58"/>
      <c r="E184" s="184">
        <f>_xlfn.XLOOKUP(D184, Secteurs!A:A, Secteurs!C:C, "N/A")</f>
        <v>0</v>
      </c>
      <c r="F184" s="53" t="s">
        <v>418</v>
      </c>
      <c r="G184" t="s">
        <v>199</v>
      </c>
      <c r="H184" s="55"/>
      <c r="I184" s="187" t="str">
        <f>IF(G184="","",IF(H184="","",_xlfn.XLOOKUP(H184, Clients!D:D, Clients!C:C, "N/A")))</f>
        <v/>
      </c>
      <c r="J184">
        <v>-4.7659611000000002</v>
      </c>
      <c r="K184">
        <v>11.871275900000001</v>
      </c>
    </row>
    <row r="185" spans="1:11">
      <c r="A185">
        <v>184</v>
      </c>
      <c r="B185" t="s">
        <v>638</v>
      </c>
      <c r="C185" s="61"/>
      <c r="D185" s="58"/>
      <c r="E185" s="184">
        <f>_xlfn.XLOOKUP(D185, Secteurs!A:A, Secteurs!C:C, "N/A")</f>
        <v>0</v>
      </c>
      <c r="F185" s="53" t="s">
        <v>419</v>
      </c>
      <c r="G185" t="s">
        <v>213</v>
      </c>
      <c r="H185" s="55"/>
      <c r="I185" s="187" t="str">
        <f>IF(G185="","",IF(H185="","",_xlfn.XLOOKUP(H185, Clients!D:D, Clients!C:C, "N/A")))</f>
        <v/>
      </c>
      <c r="J185">
        <v>-4.7858523000000002</v>
      </c>
      <c r="K185">
        <v>11.9018572</v>
      </c>
    </row>
    <row r="186" spans="1:11">
      <c r="A186">
        <v>185</v>
      </c>
      <c r="B186" t="s">
        <v>638</v>
      </c>
      <c r="C186" s="54" t="s">
        <v>18</v>
      </c>
      <c r="D186" s="53">
        <v>3</v>
      </c>
      <c r="E186" s="184" t="str">
        <f>_xlfn.XLOOKUP(D186, Secteurs!A:A, Secteurs!C:C, "N/A")</f>
        <v>Armel SOKAMBA</v>
      </c>
      <c r="F186" s="53" t="s">
        <v>420</v>
      </c>
      <c r="G186" s="47" t="s">
        <v>103</v>
      </c>
      <c r="H186" s="55"/>
      <c r="I186" s="187" t="str">
        <f>IF(G186="","",IF(H186="","",_xlfn.XLOOKUP(H186, Clients!D:D, Clients!C:C, "N/A")))</f>
        <v/>
      </c>
      <c r="J186">
        <v>-4.7177844999999996</v>
      </c>
      <c r="K186">
        <v>11.861831</v>
      </c>
    </row>
    <row r="187" spans="1:11">
      <c r="A187">
        <v>186</v>
      </c>
      <c r="B187" t="s">
        <v>638</v>
      </c>
      <c r="C187" s="54" t="s">
        <v>18</v>
      </c>
      <c r="D187" s="53">
        <v>2</v>
      </c>
      <c r="E187" s="184" t="str">
        <f>_xlfn.XLOOKUP(D187, Secteurs!A:A, Secteurs!C:C, "N/A")</f>
        <v>Félix OVOURA</v>
      </c>
      <c r="F187" s="53" t="s">
        <v>421</v>
      </c>
      <c r="G187" s="47" t="s">
        <v>104</v>
      </c>
      <c r="H187" s="55"/>
      <c r="I187" s="187" t="str">
        <f>IF(G187="","",IF(H187="","",_xlfn.XLOOKUP(H187, Clients!D:D, Clients!C:C, "N/A")))</f>
        <v/>
      </c>
      <c r="J187">
        <v>-4.7204611999999999</v>
      </c>
      <c r="K187">
        <v>11.8639277</v>
      </c>
    </row>
    <row r="188" spans="1:11">
      <c r="A188">
        <v>187</v>
      </c>
      <c r="B188" t="s">
        <v>638</v>
      </c>
      <c r="C188" s="61"/>
      <c r="D188" s="58"/>
      <c r="E188" s="184">
        <f>_xlfn.XLOOKUP(D188, Secteurs!A:A, Secteurs!C:C, "N/A")</f>
        <v>0</v>
      </c>
      <c r="F188" s="53" t="s">
        <v>422</v>
      </c>
      <c r="G188" t="s">
        <v>207</v>
      </c>
      <c r="H188" s="55"/>
      <c r="I188" s="187" t="str">
        <f>IF(G188="","",IF(H188="","",_xlfn.XLOOKUP(H188, Clients!D:D, Clients!C:C, "N/A")))</f>
        <v/>
      </c>
      <c r="J188">
        <v>-4.8278262999999999</v>
      </c>
      <c r="K188">
        <v>11.9010313</v>
      </c>
    </row>
    <row r="189" spans="1:11">
      <c r="A189">
        <v>188</v>
      </c>
      <c r="B189" t="s">
        <v>638</v>
      </c>
      <c r="C189" s="45" t="s">
        <v>18</v>
      </c>
      <c r="D189" s="53">
        <v>2</v>
      </c>
      <c r="E189" s="184" t="str">
        <f>_xlfn.XLOOKUP(D189, Secteurs!A:A, Secteurs!C:C, "N/A")</f>
        <v>Félix OVOURA</v>
      </c>
      <c r="F189" s="53" t="s">
        <v>423</v>
      </c>
      <c r="G189" s="55" t="s">
        <v>151</v>
      </c>
      <c r="H189" s="55"/>
      <c r="I189" s="187" t="str">
        <f>IF(G189="","",IF(H189="","",_xlfn.XLOOKUP(H189, Clients!D:D, Clients!C:C, "N/A")))</f>
        <v/>
      </c>
      <c r="J189">
        <v>-4.8230849999999998</v>
      </c>
      <c r="K189">
        <v>11.9004894</v>
      </c>
    </row>
    <row r="190" spans="1:11">
      <c r="A190">
        <v>189</v>
      </c>
      <c r="B190" t="s">
        <v>638</v>
      </c>
      <c r="C190" s="45" t="s">
        <v>18</v>
      </c>
      <c r="D190" s="53">
        <v>2</v>
      </c>
      <c r="E190" s="184" t="str">
        <f>_xlfn.XLOOKUP(D190, Secteurs!A:A, Secteurs!C:C, "N/A")</f>
        <v>Félix OVOURA</v>
      </c>
      <c r="F190" s="53" t="s">
        <v>424</v>
      </c>
      <c r="G190" s="55" t="s">
        <v>46</v>
      </c>
      <c r="H190" s="55"/>
      <c r="I190" s="187" t="str">
        <f>IF(G190="","",IF(H190="","",_xlfn.XLOOKUP(H190, Clients!D:D, Clients!C:C, "N/A")))</f>
        <v/>
      </c>
      <c r="J190" s="58"/>
      <c r="K190" s="58"/>
    </row>
    <row r="191" spans="1:11">
      <c r="A191">
        <v>190</v>
      </c>
      <c r="B191" t="s">
        <v>638</v>
      </c>
      <c r="C191" s="54" t="s">
        <v>18</v>
      </c>
      <c r="D191" s="53">
        <v>3</v>
      </c>
      <c r="E191" s="184" t="str">
        <f>_xlfn.XLOOKUP(D191, Secteurs!A:A, Secteurs!C:C, "N/A")</f>
        <v>Armel SOKAMBA</v>
      </c>
      <c r="F191" s="53" t="s">
        <v>425</v>
      </c>
      <c r="G191" s="47" t="s">
        <v>105</v>
      </c>
      <c r="H191" s="55"/>
      <c r="I191" s="187" t="str">
        <f>IF(G191="","",IF(H191="","",_xlfn.XLOOKUP(H191, Clients!D:D, Clients!C:C, "N/A")))</f>
        <v/>
      </c>
      <c r="J191">
        <v>-4.8175160000000004</v>
      </c>
      <c r="K191">
        <v>11.872448</v>
      </c>
    </row>
    <row r="192" spans="1:11">
      <c r="A192">
        <v>191</v>
      </c>
      <c r="B192" t="s">
        <v>638</v>
      </c>
      <c r="C192" s="54" t="s">
        <v>18</v>
      </c>
      <c r="D192" s="53">
        <v>1</v>
      </c>
      <c r="E192" s="184" t="str">
        <f>_xlfn.XLOOKUP(D192, Secteurs!A:A, Secteurs!C:C, "N/A")</f>
        <v>Alexis MABOUNDA</v>
      </c>
      <c r="F192" s="53" t="s">
        <v>426</v>
      </c>
      <c r="G192" s="47" t="s">
        <v>106</v>
      </c>
      <c r="H192" s="55"/>
      <c r="I192" s="187" t="str">
        <f>IF(G192="","",IF(H192="","",_xlfn.XLOOKUP(H192, Clients!D:D, Clients!C:C, "N/A")))</f>
        <v/>
      </c>
      <c r="J192">
        <v>-4.8178669999999997</v>
      </c>
      <c r="K192">
        <v>11.87219</v>
      </c>
    </row>
    <row r="193" spans="1:11">
      <c r="A193">
        <v>192</v>
      </c>
      <c r="B193" t="s">
        <v>638</v>
      </c>
      <c r="C193" s="54" t="s">
        <v>18</v>
      </c>
      <c r="D193" s="53">
        <v>3</v>
      </c>
      <c r="E193" s="184" t="str">
        <f>_xlfn.XLOOKUP(D193, Secteurs!A:A, Secteurs!C:C, "N/A")</f>
        <v>Armel SOKAMBA</v>
      </c>
      <c r="F193" s="53" t="s">
        <v>427</v>
      </c>
      <c r="G193" s="55" t="s">
        <v>107</v>
      </c>
      <c r="H193" s="55"/>
      <c r="I193" s="187" t="str">
        <f>IF(G193="","",IF(H193="","",_xlfn.XLOOKUP(H193, Clients!D:D, Clients!C:C, "N/A")))</f>
        <v/>
      </c>
      <c r="J193">
        <v>-4.8268810000000002</v>
      </c>
      <c r="K193">
        <v>11.877219</v>
      </c>
    </row>
    <row r="194" spans="1:11">
      <c r="A194">
        <v>193</v>
      </c>
      <c r="B194" t="s">
        <v>638</v>
      </c>
      <c r="C194" s="61"/>
      <c r="D194" s="58"/>
      <c r="E194" s="184">
        <f>_xlfn.XLOOKUP(D194, Secteurs!A:A, Secteurs!C:C, "N/A")</f>
        <v>0</v>
      </c>
      <c r="F194" s="53" t="s">
        <v>428</v>
      </c>
      <c r="G194" t="s">
        <v>178</v>
      </c>
      <c r="H194" s="55"/>
      <c r="I194" s="187" t="str">
        <f>IF(G194="","",IF(H194="","",_xlfn.XLOOKUP(H194, Clients!D:D, Clients!C:C, "N/A")))</f>
        <v/>
      </c>
      <c r="J194">
        <v>-4.8169601599999998</v>
      </c>
      <c r="K194">
        <v>11.893629799999999</v>
      </c>
    </row>
    <row r="195" spans="1:11">
      <c r="A195">
        <v>194</v>
      </c>
      <c r="B195" t="s">
        <v>638</v>
      </c>
      <c r="C195" s="61"/>
      <c r="D195" s="58"/>
      <c r="E195" s="184">
        <f>_xlfn.XLOOKUP(D195, Secteurs!A:A, Secteurs!C:C, "N/A")</f>
        <v>0</v>
      </c>
      <c r="F195" s="53" t="s">
        <v>429</v>
      </c>
      <c r="G195" t="s">
        <v>194</v>
      </c>
      <c r="H195" s="55"/>
      <c r="I195" s="187" t="str">
        <f>IF(G195="","",IF(H195="","",_xlfn.XLOOKUP(H195, Clients!D:D, Clients!C:C, "N/A")))</f>
        <v/>
      </c>
      <c r="J195">
        <v>-4.8684475999999997</v>
      </c>
      <c r="K195">
        <v>11.9237223</v>
      </c>
    </row>
    <row r="196" spans="1:11">
      <c r="A196">
        <v>195</v>
      </c>
      <c r="B196" t="s">
        <v>638</v>
      </c>
      <c r="C196" s="45" t="s">
        <v>18</v>
      </c>
      <c r="D196" s="53">
        <v>2</v>
      </c>
      <c r="E196" s="184" t="str">
        <f>_xlfn.XLOOKUP(D196, Secteurs!A:A, Secteurs!C:C, "N/A")</f>
        <v>Félix OVOURA</v>
      </c>
      <c r="F196" s="53" t="s">
        <v>430</v>
      </c>
      <c r="G196" s="55" t="s">
        <v>47</v>
      </c>
      <c r="H196" s="55"/>
      <c r="I196" s="187" t="str">
        <f>IF(G196="","",IF(H196="","",_xlfn.XLOOKUP(H196, Clients!D:D, Clients!C:C, "N/A")))</f>
        <v/>
      </c>
      <c r="J196" s="58"/>
      <c r="K196" s="58"/>
    </row>
    <row r="197" spans="1:11">
      <c r="A197">
        <v>196</v>
      </c>
      <c r="B197" t="s">
        <v>638</v>
      </c>
      <c r="C197" s="45" t="s">
        <v>18</v>
      </c>
      <c r="D197" s="53">
        <v>3</v>
      </c>
      <c r="E197" s="184" t="str">
        <f>_xlfn.XLOOKUP(D197, Secteurs!A:A, Secteurs!C:C, "N/A")</f>
        <v>Armel SOKAMBA</v>
      </c>
      <c r="F197" s="53" t="s">
        <v>431</v>
      </c>
      <c r="G197" s="55" t="s">
        <v>44</v>
      </c>
      <c r="H197" s="55"/>
      <c r="I197" s="187" t="str">
        <f>IF(G197="","",IF(H197="","",_xlfn.XLOOKUP(H197, Clients!D:D, Clients!C:C, "N/A")))</f>
        <v/>
      </c>
      <c r="J197" s="58"/>
      <c r="K197" s="58"/>
    </row>
    <row r="198" spans="1:11">
      <c r="A198">
        <v>197</v>
      </c>
      <c r="B198" t="s">
        <v>638</v>
      </c>
      <c r="C198" s="61"/>
      <c r="D198" s="58"/>
      <c r="E198" s="184">
        <f>_xlfn.XLOOKUP(D198, Secteurs!A:A, Secteurs!C:C, "N/A")</f>
        <v>0</v>
      </c>
      <c r="F198" s="53" t="s">
        <v>432</v>
      </c>
      <c r="G198" t="s">
        <v>195</v>
      </c>
      <c r="H198" s="55"/>
      <c r="I198" s="187" t="str">
        <f>IF(G198="","",IF(H198="","",_xlfn.XLOOKUP(H198, Clients!D:D, Clients!C:C, "N/A")))</f>
        <v/>
      </c>
      <c r="J198">
        <v>-4.8201510000000001</v>
      </c>
      <c r="K198">
        <v>11.9150562</v>
      </c>
    </row>
    <row r="199" spans="1:11">
      <c r="A199">
        <v>198</v>
      </c>
      <c r="B199" t="s">
        <v>638</v>
      </c>
      <c r="C199" s="62"/>
      <c r="D199" s="60"/>
      <c r="E199" s="184">
        <f>_xlfn.XLOOKUP(D199, Secteurs!A:A, Secteurs!C:C, "N/A")</f>
        <v>0</v>
      </c>
      <c r="F199" s="53" t="s">
        <v>433</v>
      </c>
      <c r="G199" t="s">
        <v>177</v>
      </c>
      <c r="H199" s="55"/>
      <c r="I199" s="187" t="str">
        <f>IF(G199="","",IF(H199="","",_xlfn.XLOOKUP(H199, Clients!D:D, Clients!C:C, "N/A")))</f>
        <v/>
      </c>
      <c r="J199">
        <v>-4.8201510000000001</v>
      </c>
      <c r="K199">
        <v>11.915787740000001</v>
      </c>
    </row>
    <row r="200" spans="1:11">
      <c r="A200">
        <v>199</v>
      </c>
      <c r="B200" t="s">
        <v>638</v>
      </c>
      <c r="C200" s="45" t="s">
        <v>18</v>
      </c>
      <c r="D200" s="53">
        <v>2</v>
      </c>
      <c r="E200" s="184" t="str">
        <f>_xlfn.XLOOKUP(D200, Secteurs!A:A, Secteurs!C:C, "N/A")</f>
        <v>Félix OVOURA</v>
      </c>
      <c r="F200" s="53" t="s">
        <v>434</v>
      </c>
      <c r="G200" s="55" t="s">
        <v>45</v>
      </c>
      <c r="H200" s="55"/>
      <c r="I200" s="187" t="str">
        <f>IF(G200="","",IF(H200="","",_xlfn.XLOOKUP(H200, Clients!D:D, Clients!C:C, "N/A")))</f>
        <v/>
      </c>
      <c r="J200" s="58"/>
      <c r="K200" s="58"/>
    </row>
    <row r="201" spans="1:11">
      <c r="A201">
        <v>200</v>
      </c>
      <c r="B201" t="s">
        <v>638</v>
      </c>
      <c r="C201" s="54" t="s">
        <v>18</v>
      </c>
      <c r="D201" s="53">
        <v>3</v>
      </c>
      <c r="E201" s="184" t="str">
        <f>_xlfn.XLOOKUP(D201, Secteurs!A:A, Secteurs!C:C, "N/A")</f>
        <v>Armel SOKAMBA</v>
      </c>
      <c r="F201" s="53" t="s">
        <v>435</v>
      </c>
      <c r="G201" s="55" t="s">
        <v>158</v>
      </c>
      <c r="H201" s="55"/>
      <c r="I201" s="187" t="str">
        <f>IF(G201="","",IF(H201="","",_xlfn.XLOOKUP(H201, Clients!D:D, Clients!C:C, "N/A")))</f>
        <v/>
      </c>
      <c r="J201">
        <v>-4.7951768000000001</v>
      </c>
      <c r="K201">
        <v>11.925666</v>
      </c>
    </row>
    <row r="202" spans="1:11">
      <c r="A202">
        <v>201</v>
      </c>
      <c r="B202" t="s">
        <v>638</v>
      </c>
      <c r="C202" s="54" t="s">
        <v>43</v>
      </c>
      <c r="D202" s="53">
        <v>1</v>
      </c>
      <c r="E202" s="184" t="str">
        <f>_xlfn.XLOOKUP(D202, Secteurs!A:A, Secteurs!C:C, "N/A")</f>
        <v>Alexis MABOUNDA</v>
      </c>
      <c r="F202" s="53" t="s">
        <v>436</v>
      </c>
      <c r="G202" s="55" t="s">
        <v>157</v>
      </c>
      <c r="H202" s="55"/>
      <c r="I202" s="187" t="str">
        <f>IF(G202="","",IF(H202="","",_xlfn.XLOOKUP(H202, Clients!D:D, Clients!C:C, "N/A")))</f>
        <v/>
      </c>
      <c r="J202">
        <v>-4.7938922000000002</v>
      </c>
      <c r="K202">
        <v>11.914509499999999</v>
      </c>
    </row>
    <row r="203" spans="1:11">
      <c r="A203">
        <v>202</v>
      </c>
      <c r="B203" t="s">
        <v>638</v>
      </c>
      <c r="C203" s="54" t="s">
        <v>43</v>
      </c>
      <c r="D203" s="53">
        <v>1</v>
      </c>
      <c r="E203" s="184" t="str">
        <f>_xlfn.XLOOKUP(D203, Secteurs!A:A, Secteurs!C:C, "N/A")</f>
        <v>Alexis MABOUNDA</v>
      </c>
      <c r="F203" s="53" t="s">
        <v>437</v>
      </c>
      <c r="G203" s="55" t="s">
        <v>159</v>
      </c>
      <c r="H203" s="55"/>
      <c r="I203" s="187" t="str">
        <f>IF(G203="","",IF(H203="","",_xlfn.XLOOKUP(H203, Clients!D:D, Clients!C:C, "N/A")))</f>
        <v/>
      </c>
      <c r="J203">
        <v>-4.8042876999999997</v>
      </c>
      <c r="K203">
        <v>11.9212416</v>
      </c>
    </row>
    <row r="204" spans="1:11">
      <c r="A204">
        <v>203</v>
      </c>
      <c r="B204" t="s">
        <v>638</v>
      </c>
      <c r="C204" s="54" t="s">
        <v>43</v>
      </c>
      <c r="D204" s="53">
        <v>1</v>
      </c>
      <c r="E204" s="184" t="str">
        <f>_xlfn.XLOOKUP(D204, Secteurs!A:A, Secteurs!C:C, "N/A")</f>
        <v>Alexis MABOUNDA</v>
      </c>
      <c r="F204" s="53" t="s">
        <v>438</v>
      </c>
      <c r="G204" s="55" t="s">
        <v>70</v>
      </c>
      <c r="H204" s="55"/>
      <c r="I204" s="187" t="str">
        <f>IF(G204="","",IF(H204="","",_xlfn.XLOOKUP(H204, Clients!D:D, Clients!C:C, "N/A")))</f>
        <v/>
      </c>
      <c r="J204">
        <v>-4.8291883000000002</v>
      </c>
      <c r="K204">
        <v>11.928368799999999</v>
      </c>
    </row>
    <row r="205" spans="1:11">
      <c r="A205">
        <v>204</v>
      </c>
      <c r="B205" t="s">
        <v>639</v>
      </c>
      <c r="E205" s="184">
        <f>_xlfn.XLOOKUP(D205, Secteurs!A:A, Secteurs!C:C, "N/A")</f>
        <v>0</v>
      </c>
      <c r="F205" s="53" t="s">
        <v>439</v>
      </c>
      <c r="H205" s="55"/>
      <c r="I205" s="187" t="str">
        <f>IF(G205="","",IF(H205="","",_xlfn.XLOOKUP(H205, Clients!D:D, Clients!C:C, "N/A")))</f>
        <v/>
      </c>
    </row>
    <row r="206" spans="1:11">
      <c r="A206">
        <v>205</v>
      </c>
      <c r="B206" t="s">
        <v>639</v>
      </c>
      <c r="E206" s="184">
        <f>_xlfn.XLOOKUP(D206, Secteurs!A:A, Secteurs!C:C, "N/A")</f>
        <v>0</v>
      </c>
      <c r="F206" s="53" t="s">
        <v>440</v>
      </c>
      <c r="H206" s="55"/>
      <c r="I206" s="187" t="str">
        <f>IF(G206="","",IF(H206="","",_xlfn.XLOOKUP(H206, Clients!D:D, Clients!C:C, "N/A")))</f>
        <v/>
      </c>
    </row>
    <row r="207" spans="1:11">
      <c r="A207">
        <v>206</v>
      </c>
      <c r="B207" t="s">
        <v>639</v>
      </c>
      <c r="E207" s="184">
        <f>_xlfn.XLOOKUP(D207, Secteurs!A:A, Secteurs!C:C, "N/A")</f>
        <v>0</v>
      </c>
      <c r="F207" s="53" t="s">
        <v>441</v>
      </c>
      <c r="H207" s="55"/>
      <c r="I207" s="187" t="str">
        <f>IF(G207="","",IF(H207="","",_xlfn.XLOOKUP(H207, Clients!D:D, Clients!C:C, "N/A")))</f>
        <v/>
      </c>
    </row>
    <row r="208" spans="1:11">
      <c r="A208">
        <v>207</v>
      </c>
      <c r="B208" t="s">
        <v>639</v>
      </c>
      <c r="E208" s="184">
        <f>_xlfn.XLOOKUP(D208, Secteurs!A:A, Secteurs!C:C, "N/A")</f>
        <v>0</v>
      </c>
      <c r="F208" s="53" t="s">
        <v>442</v>
      </c>
      <c r="H208" s="55"/>
      <c r="I208" s="187" t="str">
        <f>IF(G208="","",IF(H208="","",_xlfn.XLOOKUP(H208, Clients!D:D, Clients!C:C, "N/A")))</f>
        <v/>
      </c>
    </row>
    <row r="209" spans="1:9">
      <c r="A209">
        <v>208</v>
      </c>
      <c r="B209" t="s">
        <v>639</v>
      </c>
      <c r="E209" s="184">
        <f>_xlfn.XLOOKUP(D209, Secteurs!A:A, Secteurs!C:C, "N/A")</f>
        <v>0</v>
      </c>
      <c r="F209" s="53" t="s">
        <v>443</v>
      </c>
      <c r="H209" s="55"/>
      <c r="I209" s="187" t="str">
        <f>IF(G209="","",IF(H209="","",_xlfn.XLOOKUP(H209, Clients!D:D, Clients!C:C, "N/A")))</f>
        <v/>
      </c>
    </row>
    <row r="210" spans="1:9">
      <c r="A210">
        <v>209</v>
      </c>
      <c r="B210" t="s">
        <v>639</v>
      </c>
      <c r="E210" s="184">
        <f>_xlfn.XLOOKUP(D210, Secteurs!A:A, Secteurs!C:C, "N/A")</f>
        <v>0</v>
      </c>
      <c r="F210" s="53" t="s">
        <v>444</v>
      </c>
      <c r="H210" s="55"/>
      <c r="I210" s="187" t="str">
        <f>IF(G210="","",IF(H210="","",_xlfn.XLOOKUP(H210, Clients!D:D, Clients!C:C, "N/A")))</f>
        <v/>
      </c>
    </row>
    <row r="211" spans="1:9">
      <c r="A211">
        <v>210</v>
      </c>
      <c r="B211" t="s">
        <v>639</v>
      </c>
      <c r="E211" s="184">
        <f>_xlfn.XLOOKUP(D211, Secteurs!A:A, Secteurs!C:C, "N/A")</f>
        <v>0</v>
      </c>
      <c r="F211" s="53" t="s">
        <v>445</v>
      </c>
      <c r="H211" s="55"/>
      <c r="I211" s="187" t="str">
        <f>IF(G211="","",IF(H211="","",_xlfn.XLOOKUP(H211, Clients!D:D, Clients!C:C, "N/A")))</f>
        <v/>
      </c>
    </row>
    <row r="212" spans="1:9">
      <c r="A212">
        <v>211</v>
      </c>
      <c r="B212" t="s">
        <v>639</v>
      </c>
      <c r="E212" s="184">
        <f>_xlfn.XLOOKUP(D212, Secteurs!A:A, Secteurs!C:C, "N/A")</f>
        <v>0</v>
      </c>
      <c r="F212" s="53" t="s">
        <v>446</v>
      </c>
      <c r="H212" s="55"/>
      <c r="I212" s="187" t="str">
        <f>IF(G212="","",IF(H212="","",_xlfn.XLOOKUP(H212, Clients!D:D, Clients!C:C, "N/A")))</f>
        <v/>
      </c>
    </row>
    <row r="213" spans="1:9">
      <c r="A213">
        <v>212</v>
      </c>
      <c r="B213" t="s">
        <v>639</v>
      </c>
      <c r="E213" s="184">
        <f>_xlfn.XLOOKUP(D213, Secteurs!A:A, Secteurs!C:C, "N/A")</f>
        <v>0</v>
      </c>
      <c r="F213" s="53" t="s">
        <v>447</v>
      </c>
      <c r="H213" s="55"/>
      <c r="I213" s="187" t="str">
        <f>IF(G213="","",IF(H213="","",_xlfn.XLOOKUP(H213, Clients!D:D, Clients!C:C, "N/A")))</f>
        <v/>
      </c>
    </row>
    <row r="214" spans="1:9">
      <c r="A214">
        <v>213</v>
      </c>
      <c r="B214" t="s">
        <v>639</v>
      </c>
      <c r="E214" s="184">
        <f>_xlfn.XLOOKUP(D214, Secteurs!A:A, Secteurs!C:C, "N/A")</f>
        <v>0</v>
      </c>
      <c r="F214" s="53" t="s">
        <v>448</v>
      </c>
      <c r="H214" s="55"/>
      <c r="I214" s="187" t="str">
        <f>IF(G214="","",IF(H214="","",_xlfn.XLOOKUP(H214, Clients!D:D, Clients!C:C, "N/A")))</f>
        <v/>
      </c>
    </row>
    <row r="215" spans="1:9">
      <c r="A215">
        <v>214</v>
      </c>
      <c r="B215" t="s">
        <v>639</v>
      </c>
      <c r="E215" s="184">
        <f>_xlfn.XLOOKUP(D215, Secteurs!A:A, Secteurs!C:C, "N/A")</f>
        <v>0</v>
      </c>
      <c r="F215" s="53" t="s">
        <v>449</v>
      </c>
      <c r="H215" s="55"/>
      <c r="I215" s="187" t="str">
        <f>IF(G215="","",IF(H215="","",_xlfn.XLOOKUP(H215, Clients!D:D, Clients!C:C, "N/A")))</f>
        <v/>
      </c>
    </row>
    <row r="216" spans="1:9">
      <c r="A216">
        <v>215</v>
      </c>
      <c r="B216" t="s">
        <v>639</v>
      </c>
      <c r="E216" s="184">
        <f>_xlfn.XLOOKUP(D216, Secteurs!A:A, Secteurs!C:C, "N/A")</f>
        <v>0</v>
      </c>
      <c r="F216" s="53" t="s">
        <v>450</v>
      </c>
      <c r="H216" s="55"/>
      <c r="I216" s="187" t="str">
        <f>IF(G216="","",IF(H216="","",_xlfn.XLOOKUP(H216, Clients!D:D, Clients!C:C, "N/A")))</f>
        <v/>
      </c>
    </row>
    <row r="217" spans="1:9">
      <c r="A217">
        <v>216</v>
      </c>
      <c r="B217" t="s">
        <v>639</v>
      </c>
      <c r="E217" s="184">
        <f>_xlfn.XLOOKUP(D217, Secteurs!A:A, Secteurs!C:C, "N/A")</f>
        <v>0</v>
      </c>
      <c r="F217" s="53" t="s">
        <v>451</v>
      </c>
      <c r="H217" s="55"/>
      <c r="I217" s="187" t="str">
        <f>IF(G217="","",IF(H217="","",_xlfn.XLOOKUP(H217, Clients!D:D, Clients!C:C, "N/A")))</f>
        <v/>
      </c>
    </row>
    <row r="218" spans="1:9">
      <c r="A218">
        <v>217</v>
      </c>
      <c r="B218" t="s">
        <v>639</v>
      </c>
      <c r="E218" s="184">
        <f>_xlfn.XLOOKUP(D218, Secteurs!A:A, Secteurs!C:C, "N/A")</f>
        <v>0</v>
      </c>
      <c r="F218" s="53" t="s">
        <v>452</v>
      </c>
      <c r="H218" s="55"/>
      <c r="I218" s="187" t="str">
        <f>IF(G218="","",IF(H218="","",_xlfn.XLOOKUP(H218, Clients!D:D, Clients!C:C, "N/A")))</f>
        <v/>
      </c>
    </row>
    <row r="219" spans="1:9">
      <c r="A219">
        <v>218</v>
      </c>
      <c r="B219" t="s">
        <v>639</v>
      </c>
      <c r="E219" s="184">
        <f>_xlfn.XLOOKUP(D219, Secteurs!A:A, Secteurs!C:C, "N/A")</f>
        <v>0</v>
      </c>
      <c r="F219" s="53" t="s">
        <v>453</v>
      </c>
      <c r="H219" s="55"/>
      <c r="I219" s="187" t="str">
        <f>IF(G219="","",IF(H219="","",_xlfn.XLOOKUP(H219, Clients!D:D, Clients!C:C, "N/A")))</f>
        <v/>
      </c>
    </row>
    <row r="220" spans="1:9">
      <c r="A220">
        <v>219</v>
      </c>
      <c r="B220" t="s">
        <v>639</v>
      </c>
      <c r="E220" s="184">
        <f>_xlfn.XLOOKUP(D220, Secteurs!A:A, Secteurs!C:C, "N/A")</f>
        <v>0</v>
      </c>
      <c r="F220" s="53" t="s">
        <v>454</v>
      </c>
      <c r="H220" s="55"/>
      <c r="I220" s="187" t="str">
        <f>IF(G220="","",IF(H220="","",_xlfn.XLOOKUP(H220, Clients!D:D, Clients!C:C, "N/A")))</f>
        <v/>
      </c>
    </row>
    <row r="221" spans="1:9">
      <c r="A221">
        <v>220</v>
      </c>
      <c r="B221" t="s">
        <v>639</v>
      </c>
      <c r="E221" s="184">
        <f>_xlfn.XLOOKUP(D221, Secteurs!A:A, Secteurs!C:C, "N/A")</f>
        <v>0</v>
      </c>
      <c r="F221" s="53" t="s">
        <v>455</v>
      </c>
      <c r="H221" s="55"/>
      <c r="I221" s="187" t="str">
        <f>IF(G221="","",IF(H221="","",_xlfn.XLOOKUP(H221, Clients!D:D, Clients!C:C, "N/A")))</f>
        <v/>
      </c>
    </row>
    <row r="222" spans="1:9">
      <c r="A222">
        <v>221</v>
      </c>
      <c r="B222" t="s">
        <v>639</v>
      </c>
      <c r="E222" s="184">
        <f>_xlfn.XLOOKUP(D222, Secteurs!A:A, Secteurs!C:C, "N/A")</f>
        <v>0</v>
      </c>
      <c r="F222" s="53" t="s">
        <v>456</v>
      </c>
      <c r="H222" s="55"/>
      <c r="I222" s="187" t="str">
        <f>IF(G222="","",IF(H222="","",_xlfn.XLOOKUP(H222, Clients!D:D, Clients!C:C, "N/A")))</f>
        <v/>
      </c>
    </row>
    <row r="223" spans="1:9">
      <c r="A223">
        <v>222</v>
      </c>
      <c r="B223" t="s">
        <v>639</v>
      </c>
      <c r="E223" s="184">
        <f>_xlfn.XLOOKUP(D223, Secteurs!A:A, Secteurs!C:C, "N/A")</f>
        <v>0</v>
      </c>
      <c r="F223" s="53" t="s">
        <v>457</v>
      </c>
      <c r="H223" s="55"/>
      <c r="I223" s="187" t="str">
        <f>IF(G223="","",IF(H223="","",_xlfn.XLOOKUP(H223, Clients!D:D, Clients!C:C, "N/A")))</f>
        <v/>
      </c>
    </row>
    <row r="224" spans="1:9">
      <c r="A224">
        <v>223</v>
      </c>
      <c r="B224" t="s">
        <v>639</v>
      </c>
      <c r="E224" s="184">
        <f>_xlfn.XLOOKUP(D224, Secteurs!A:A, Secteurs!C:C, "N/A")</f>
        <v>0</v>
      </c>
      <c r="F224" s="53" t="s">
        <v>458</v>
      </c>
      <c r="H224" s="55"/>
      <c r="I224" s="187" t="str">
        <f>IF(G224="","",IF(H224="","",_xlfn.XLOOKUP(H224, Clients!D:D, Clients!C:C, "N/A")))</f>
        <v/>
      </c>
    </row>
    <row r="225" spans="1:9">
      <c r="A225">
        <v>224</v>
      </c>
      <c r="B225" t="s">
        <v>639</v>
      </c>
      <c r="E225" s="184">
        <f>_xlfn.XLOOKUP(D225, Secteurs!A:A, Secteurs!C:C, "N/A")</f>
        <v>0</v>
      </c>
      <c r="F225" s="53" t="s">
        <v>459</v>
      </c>
      <c r="H225" s="55"/>
      <c r="I225" s="187" t="str">
        <f>IF(G225="","",IF(H225="","",_xlfn.XLOOKUP(H225, Clients!D:D, Clients!C:C, "N/A")))</f>
        <v/>
      </c>
    </row>
    <row r="226" spans="1:9">
      <c r="A226">
        <v>225</v>
      </c>
      <c r="B226" t="s">
        <v>639</v>
      </c>
      <c r="E226" s="184">
        <f>_xlfn.XLOOKUP(D226, Secteurs!A:A, Secteurs!C:C, "N/A")</f>
        <v>0</v>
      </c>
      <c r="F226" s="53" t="s">
        <v>460</v>
      </c>
      <c r="H226" s="55"/>
      <c r="I226" s="187" t="str">
        <f>IF(G226="","",IF(H226="","",_xlfn.XLOOKUP(H226, Clients!D:D, Clients!C:C, "N/A")))</f>
        <v/>
      </c>
    </row>
    <row r="227" spans="1:9">
      <c r="A227">
        <v>226</v>
      </c>
      <c r="B227" t="s">
        <v>639</v>
      </c>
      <c r="E227" s="184">
        <f>_xlfn.XLOOKUP(D227, Secteurs!A:A, Secteurs!C:C, "N/A")</f>
        <v>0</v>
      </c>
      <c r="F227" s="53" t="s">
        <v>461</v>
      </c>
      <c r="H227" s="55"/>
      <c r="I227" s="187" t="str">
        <f>IF(G227="","",IF(H227="","",_xlfn.XLOOKUP(H227, Clients!D:D, Clients!C:C, "N/A")))</f>
        <v/>
      </c>
    </row>
    <row r="228" spans="1:9">
      <c r="A228">
        <v>227</v>
      </c>
      <c r="B228" t="s">
        <v>639</v>
      </c>
      <c r="E228" s="184">
        <f>_xlfn.XLOOKUP(D228, Secteurs!A:A, Secteurs!C:C, "N/A")</f>
        <v>0</v>
      </c>
      <c r="F228" s="53" t="s">
        <v>462</v>
      </c>
      <c r="H228" s="55"/>
      <c r="I228" s="187" t="str">
        <f>IF(G228="","",IF(H228="","",_xlfn.XLOOKUP(H228, Clients!D:D, Clients!C:C, "N/A")))</f>
        <v/>
      </c>
    </row>
    <row r="229" spans="1:9">
      <c r="A229">
        <v>228</v>
      </c>
      <c r="B229" t="s">
        <v>639</v>
      </c>
      <c r="E229" s="184">
        <f>_xlfn.XLOOKUP(D229, Secteurs!A:A, Secteurs!C:C, "N/A")</f>
        <v>0</v>
      </c>
      <c r="F229" s="53" t="s">
        <v>463</v>
      </c>
      <c r="H229" s="55"/>
      <c r="I229" s="187" t="str">
        <f>IF(G229="","",IF(H229="","",_xlfn.XLOOKUP(H229, Clients!D:D, Clients!C:C, "N/A")))</f>
        <v/>
      </c>
    </row>
    <row r="230" spans="1:9">
      <c r="A230">
        <v>229</v>
      </c>
      <c r="B230" t="s">
        <v>639</v>
      </c>
      <c r="E230" s="184">
        <f>_xlfn.XLOOKUP(D230, Secteurs!A:A, Secteurs!C:C, "N/A")</f>
        <v>0</v>
      </c>
      <c r="F230" s="53" t="s">
        <v>464</v>
      </c>
      <c r="H230" s="55"/>
      <c r="I230" s="187" t="str">
        <f>IF(G230="","",IF(H230="","",_xlfn.XLOOKUP(H230, Clients!D:D, Clients!C:C, "N/A")))</f>
        <v/>
      </c>
    </row>
    <row r="231" spans="1:9">
      <c r="A231">
        <v>230</v>
      </c>
      <c r="B231" t="s">
        <v>639</v>
      </c>
      <c r="E231" s="184">
        <f>_xlfn.XLOOKUP(D231, Secteurs!A:A, Secteurs!C:C, "N/A")</f>
        <v>0</v>
      </c>
      <c r="F231" s="53" t="s">
        <v>465</v>
      </c>
      <c r="H231" s="55"/>
      <c r="I231" s="187" t="str">
        <f>IF(G231="","",IF(H231="","",_xlfn.XLOOKUP(H231, Clients!D:D, Clients!C:C, "N/A")))</f>
        <v/>
      </c>
    </row>
    <row r="232" spans="1:9">
      <c r="A232">
        <v>231</v>
      </c>
      <c r="B232" t="s">
        <v>639</v>
      </c>
      <c r="E232" s="184">
        <f>_xlfn.XLOOKUP(D232, Secteurs!A:A, Secteurs!C:C, "N/A")</f>
        <v>0</v>
      </c>
      <c r="F232" s="53" t="s">
        <v>466</v>
      </c>
      <c r="H232" s="55"/>
      <c r="I232" s="187" t="str">
        <f>IF(G232="","",IF(H232="","",_xlfn.XLOOKUP(H232, Clients!D:D, Clients!C:C, "N/A")))</f>
        <v/>
      </c>
    </row>
    <row r="233" spans="1:9">
      <c r="A233">
        <v>232</v>
      </c>
      <c r="B233" t="s">
        <v>639</v>
      </c>
      <c r="E233" s="184">
        <f>_xlfn.XLOOKUP(D233, Secteurs!A:A, Secteurs!C:C, "N/A")</f>
        <v>0</v>
      </c>
      <c r="F233" s="53" t="s">
        <v>467</v>
      </c>
      <c r="H233" s="55"/>
      <c r="I233" s="187" t="str">
        <f>IF(G233="","",IF(H233="","",_xlfn.XLOOKUP(H233, Clients!D:D, Clients!C:C, "N/A")))</f>
        <v/>
      </c>
    </row>
    <row r="234" spans="1:9">
      <c r="A234">
        <v>233</v>
      </c>
      <c r="B234" t="s">
        <v>639</v>
      </c>
      <c r="E234" s="184">
        <f>_xlfn.XLOOKUP(D234, Secteurs!A:A, Secteurs!C:C, "N/A")</f>
        <v>0</v>
      </c>
      <c r="F234" s="53" t="s">
        <v>468</v>
      </c>
      <c r="H234" s="55"/>
      <c r="I234" s="187" t="str">
        <f>IF(G234="","",IF(H234="","",_xlfn.XLOOKUP(H234, Clients!D:D, Clients!C:C, "N/A")))</f>
        <v/>
      </c>
    </row>
    <row r="235" spans="1:9">
      <c r="A235">
        <v>234</v>
      </c>
      <c r="B235" t="s">
        <v>639</v>
      </c>
      <c r="E235" s="184">
        <f>_xlfn.XLOOKUP(D235, Secteurs!A:A, Secteurs!C:C, "N/A")</f>
        <v>0</v>
      </c>
      <c r="F235" s="53" t="s">
        <v>469</v>
      </c>
      <c r="H235" s="55"/>
      <c r="I235" s="187" t="str">
        <f>IF(G235="","",IF(H235="","",_xlfn.XLOOKUP(H235, Clients!D:D, Clients!C:C, "N/A")))</f>
        <v/>
      </c>
    </row>
    <row r="236" spans="1:9">
      <c r="A236">
        <v>235</v>
      </c>
      <c r="B236" t="s">
        <v>639</v>
      </c>
      <c r="E236" s="184">
        <f>_xlfn.XLOOKUP(D236, Secteurs!A:A, Secteurs!C:C, "N/A")</f>
        <v>0</v>
      </c>
      <c r="F236" s="53" t="s">
        <v>470</v>
      </c>
      <c r="H236" s="55"/>
      <c r="I236" s="187" t="str">
        <f>IF(G236="","",IF(H236="","",_xlfn.XLOOKUP(H236, Clients!D:D, Clients!C:C, "N/A")))</f>
        <v/>
      </c>
    </row>
    <row r="237" spans="1:9">
      <c r="A237">
        <v>236</v>
      </c>
      <c r="B237" t="s">
        <v>639</v>
      </c>
      <c r="E237" s="184">
        <f>_xlfn.XLOOKUP(D237, Secteurs!A:A, Secteurs!C:C, "N/A")</f>
        <v>0</v>
      </c>
      <c r="F237" s="53" t="s">
        <v>471</v>
      </c>
      <c r="H237" s="55"/>
      <c r="I237" s="187" t="str">
        <f>IF(G237="","",IF(H237="","",_xlfn.XLOOKUP(H237, Clients!D:D, Clients!C:C, "N/A")))</f>
        <v/>
      </c>
    </row>
    <row r="238" spans="1:9">
      <c r="A238">
        <v>237</v>
      </c>
      <c r="B238" t="s">
        <v>639</v>
      </c>
      <c r="E238" s="184">
        <f>_xlfn.XLOOKUP(D238, Secteurs!A:A, Secteurs!C:C, "N/A")</f>
        <v>0</v>
      </c>
      <c r="F238" s="53" t="s">
        <v>472</v>
      </c>
      <c r="H238" s="55"/>
      <c r="I238" s="187" t="str">
        <f>IF(G238="","",IF(H238="","",_xlfn.XLOOKUP(H238, Clients!D:D, Clients!C:C, "N/A")))</f>
        <v/>
      </c>
    </row>
    <row r="239" spans="1:9">
      <c r="A239">
        <v>238</v>
      </c>
      <c r="B239" t="s">
        <v>639</v>
      </c>
      <c r="E239" s="184">
        <f>_xlfn.XLOOKUP(D239, Secteurs!A:A, Secteurs!C:C, "N/A")</f>
        <v>0</v>
      </c>
      <c r="F239" s="53" t="s">
        <v>473</v>
      </c>
      <c r="H239" s="55"/>
      <c r="I239" s="187" t="str">
        <f>IF(G239="","",IF(H239="","",_xlfn.XLOOKUP(H239, Clients!D:D, Clients!C:C, "N/A")))</f>
        <v/>
      </c>
    </row>
    <row r="240" spans="1:9">
      <c r="A240">
        <v>239</v>
      </c>
      <c r="B240" t="s">
        <v>639</v>
      </c>
      <c r="E240" s="184">
        <f>_xlfn.XLOOKUP(D240, Secteurs!A:A, Secteurs!C:C, "N/A")</f>
        <v>0</v>
      </c>
      <c r="F240" s="53" t="s">
        <v>474</v>
      </c>
      <c r="H240" s="55"/>
      <c r="I240" s="187" t="str">
        <f>IF(G240="","",IF(H240="","",_xlfn.XLOOKUP(H240, Clients!D:D, Clients!C:C, "N/A")))</f>
        <v/>
      </c>
    </row>
    <row r="241" spans="1:9">
      <c r="A241">
        <v>240</v>
      </c>
      <c r="B241" t="s">
        <v>639</v>
      </c>
      <c r="E241" s="184">
        <f>_xlfn.XLOOKUP(D241, Secteurs!A:A, Secteurs!C:C, "N/A")</f>
        <v>0</v>
      </c>
      <c r="F241" s="53" t="s">
        <v>475</v>
      </c>
      <c r="H241" s="55"/>
      <c r="I241" s="187" t="str">
        <f>IF(G241="","",IF(H241="","",_xlfn.XLOOKUP(H241, Clients!D:D, Clients!C:C, "N/A")))</f>
        <v/>
      </c>
    </row>
    <row r="242" spans="1:9">
      <c r="A242">
        <v>241</v>
      </c>
      <c r="B242" t="s">
        <v>639</v>
      </c>
      <c r="E242" s="184">
        <f>_xlfn.XLOOKUP(D242, Secteurs!A:A, Secteurs!C:C, "N/A")</f>
        <v>0</v>
      </c>
      <c r="F242" s="53" t="s">
        <v>476</v>
      </c>
      <c r="H242" s="55"/>
      <c r="I242" s="187" t="str">
        <f>IF(G242="","",IF(H242="","",_xlfn.XLOOKUP(H242, Clients!D:D, Clients!C:C, "N/A")))</f>
        <v/>
      </c>
    </row>
    <row r="243" spans="1:9">
      <c r="A243">
        <v>242</v>
      </c>
      <c r="B243" t="s">
        <v>639</v>
      </c>
      <c r="E243" s="184">
        <f>_xlfn.XLOOKUP(D243, Secteurs!A:A, Secteurs!C:C, "N/A")</f>
        <v>0</v>
      </c>
      <c r="F243" s="53" t="s">
        <v>477</v>
      </c>
      <c r="H243" s="55"/>
      <c r="I243" s="187" t="str">
        <f>IF(G243="","",IF(H243="","",_xlfn.XLOOKUP(H243, Clients!D:D, Clients!C:C, "N/A")))</f>
        <v/>
      </c>
    </row>
    <row r="244" spans="1:9">
      <c r="A244">
        <v>243</v>
      </c>
      <c r="B244" t="s">
        <v>639</v>
      </c>
      <c r="E244" s="184">
        <f>_xlfn.XLOOKUP(D244, Secteurs!A:A, Secteurs!C:C, "N/A")</f>
        <v>0</v>
      </c>
      <c r="F244" s="53" t="s">
        <v>478</v>
      </c>
      <c r="H244" s="55"/>
      <c r="I244" s="187" t="str">
        <f>IF(G244="","",IF(H244="","",_xlfn.XLOOKUP(H244, Clients!D:D, Clients!C:C, "N/A")))</f>
        <v/>
      </c>
    </row>
    <row r="245" spans="1:9">
      <c r="A245">
        <v>244</v>
      </c>
      <c r="B245" t="s">
        <v>639</v>
      </c>
      <c r="E245" s="184">
        <f>_xlfn.XLOOKUP(D245, Secteurs!A:A, Secteurs!C:C, "N/A")</f>
        <v>0</v>
      </c>
      <c r="F245" s="53" t="s">
        <v>479</v>
      </c>
      <c r="H245" s="55"/>
      <c r="I245" s="187" t="str">
        <f>IF(G245="","",IF(H245="","",_xlfn.XLOOKUP(H245, Clients!D:D, Clients!C:C, "N/A")))</f>
        <v/>
      </c>
    </row>
    <row r="246" spans="1:9">
      <c r="A246">
        <v>245</v>
      </c>
      <c r="B246" t="s">
        <v>639</v>
      </c>
      <c r="E246" s="184">
        <f>_xlfn.XLOOKUP(D246, Secteurs!A:A, Secteurs!C:C, "N/A")</f>
        <v>0</v>
      </c>
      <c r="F246" s="53" t="s">
        <v>480</v>
      </c>
      <c r="H246" s="55"/>
      <c r="I246" s="187" t="str">
        <f>IF(G246="","",IF(H246="","",_xlfn.XLOOKUP(H246, Clients!D:D, Clients!C:C, "N/A")))</f>
        <v/>
      </c>
    </row>
    <row r="247" spans="1:9">
      <c r="A247">
        <v>246</v>
      </c>
      <c r="B247" t="s">
        <v>639</v>
      </c>
      <c r="E247" s="184">
        <f>_xlfn.XLOOKUP(D247, Secteurs!A:A, Secteurs!C:C, "N/A")</f>
        <v>0</v>
      </c>
      <c r="F247" s="53" t="s">
        <v>481</v>
      </c>
      <c r="H247" s="55"/>
      <c r="I247" s="187" t="str">
        <f>IF(G247="","",IF(H247="","",_xlfn.XLOOKUP(H247, Clients!D:D, Clients!C:C, "N/A")))</f>
        <v/>
      </c>
    </row>
    <row r="248" spans="1:9">
      <c r="A248">
        <v>247</v>
      </c>
      <c r="B248" t="s">
        <v>639</v>
      </c>
      <c r="E248" s="184">
        <f>_xlfn.XLOOKUP(D248, Secteurs!A:A, Secteurs!C:C, "N/A")</f>
        <v>0</v>
      </c>
      <c r="F248" s="53" t="s">
        <v>482</v>
      </c>
      <c r="H248" s="55"/>
      <c r="I248" s="187" t="str">
        <f>IF(G248="","",IF(H248="","",_xlfn.XLOOKUP(H248, Clients!D:D, Clients!C:C, "N/A")))</f>
        <v/>
      </c>
    </row>
    <row r="249" spans="1:9">
      <c r="A249">
        <v>248</v>
      </c>
      <c r="B249" t="s">
        <v>639</v>
      </c>
      <c r="E249" s="184">
        <f>_xlfn.XLOOKUP(D249, Secteurs!A:A, Secteurs!C:C, "N/A")</f>
        <v>0</v>
      </c>
      <c r="F249" s="53" t="s">
        <v>483</v>
      </c>
      <c r="H249" s="55"/>
      <c r="I249" s="187" t="str">
        <f>IF(G249="","",IF(H249="","",_xlfn.XLOOKUP(H249, Clients!D:D, Clients!C:C, "N/A")))</f>
        <v/>
      </c>
    </row>
    <row r="250" spans="1:9">
      <c r="A250">
        <v>249</v>
      </c>
      <c r="B250" t="s">
        <v>639</v>
      </c>
      <c r="E250" s="184">
        <f>_xlfn.XLOOKUP(D250, Secteurs!A:A, Secteurs!C:C, "N/A")</f>
        <v>0</v>
      </c>
      <c r="F250" s="53" t="s">
        <v>484</v>
      </c>
      <c r="H250" s="55"/>
      <c r="I250" s="187" t="str">
        <f>IF(G250="","",IF(H250="","",_xlfn.XLOOKUP(H250, Clients!D:D, Clients!C:C, "N/A")))</f>
        <v/>
      </c>
    </row>
    <row r="251" spans="1:9">
      <c r="A251">
        <v>250</v>
      </c>
      <c r="B251" t="s">
        <v>639</v>
      </c>
      <c r="E251" s="184">
        <f>_xlfn.XLOOKUP(D251, Secteurs!A:A, Secteurs!C:C, "N/A")</f>
        <v>0</v>
      </c>
      <c r="F251" s="53" t="s">
        <v>485</v>
      </c>
      <c r="H251" s="55"/>
      <c r="I251" s="187" t="str">
        <f>IF(G251="","",IF(H251="","",_xlfn.XLOOKUP(H251, Clients!D:D, Clients!C:C, "N/A")))</f>
        <v/>
      </c>
    </row>
    <row r="252" spans="1:9">
      <c r="A252">
        <v>251</v>
      </c>
      <c r="B252" t="s">
        <v>639</v>
      </c>
      <c r="E252" s="184">
        <f>_xlfn.XLOOKUP(D252, Secteurs!A:A, Secteurs!C:C, "N/A")</f>
        <v>0</v>
      </c>
      <c r="F252" s="53" t="s">
        <v>486</v>
      </c>
      <c r="H252" s="55"/>
      <c r="I252" s="187" t="str">
        <f>IF(G252="","",IF(H252="","",_xlfn.XLOOKUP(H252, Clients!D:D, Clients!C:C, "N/A")))</f>
        <v/>
      </c>
    </row>
    <row r="253" spans="1:9">
      <c r="A253">
        <v>252</v>
      </c>
      <c r="B253" t="s">
        <v>639</v>
      </c>
      <c r="E253" s="184">
        <f>_xlfn.XLOOKUP(D253, Secteurs!A:A, Secteurs!C:C, "N/A")</f>
        <v>0</v>
      </c>
      <c r="F253" s="53" t="s">
        <v>487</v>
      </c>
      <c r="H253" s="55"/>
      <c r="I253" s="187" t="str">
        <f>IF(G253="","",IF(H253="","",_xlfn.XLOOKUP(H253, Clients!D:D, Clients!C:C, "N/A")))</f>
        <v/>
      </c>
    </row>
    <row r="254" spans="1:9">
      <c r="A254">
        <v>253</v>
      </c>
      <c r="B254" t="s">
        <v>639</v>
      </c>
      <c r="E254" s="184">
        <f>_xlfn.XLOOKUP(D254, Secteurs!A:A, Secteurs!C:C, "N/A")</f>
        <v>0</v>
      </c>
      <c r="F254" s="53" t="s">
        <v>488</v>
      </c>
      <c r="H254" s="55"/>
      <c r="I254" s="187" t="str">
        <f>IF(G254="","",IF(H254="","",_xlfn.XLOOKUP(H254, Clients!D:D, Clients!C:C, "N/A")))</f>
        <v/>
      </c>
    </row>
    <row r="255" spans="1:9">
      <c r="A255">
        <v>254</v>
      </c>
      <c r="B255" t="s">
        <v>639</v>
      </c>
      <c r="E255" s="184">
        <f>_xlfn.XLOOKUP(D255, Secteurs!A:A, Secteurs!C:C, "N/A")</f>
        <v>0</v>
      </c>
      <c r="F255" s="53" t="s">
        <v>489</v>
      </c>
      <c r="H255" s="55"/>
      <c r="I255" s="187" t="str">
        <f>IF(G255="","",IF(H255="","",_xlfn.XLOOKUP(H255, Clients!D:D, Clients!C:C, "N/A")))</f>
        <v/>
      </c>
    </row>
    <row r="256" spans="1:9">
      <c r="A256">
        <v>255</v>
      </c>
      <c r="B256" t="s">
        <v>639</v>
      </c>
      <c r="E256" s="184">
        <f>_xlfn.XLOOKUP(D256, Secteurs!A:A, Secteurs!C:C, "N/A")</f>
        <v>0</v>
      </c>
      <c r="F256" s="53" t="s">
        <v>490</v>
      </c>
      <c r="H256" s="55"/>
      <c r="I256" s="187" t="str">
        <f>IF(G256="","",IF(H256="","",_xlfn.XLOOKUP(H256, Clients!D:D, Clients!C:C, "N/A")))</f>
        <v/>
      </c>
    </row>
    <row r="257" spans="1:9">
      <c r="A257">
        <v>256</v>
      </c>
      <c r="B257" t="s">
        <v>639</v>
      </c>
      <c r="E257" s="184">
        <f>_xlfn.XLOOKUP(D257, Secteurs!A:A, Secteurs!C:C, "N/A")</f>
        <v>0</v>
      </c>
      <c r="F257" s="53" t="s">
        <v>491</v>
      </c>
      <c r="H257" s="55"/>
      <c r="I257" s="187" t="str">
        <f>IF(G257="","",IF(H257="","",_xlfn.XLOOKUP(H257, Clients!D:D, Clients!C:C, "N/A")))</f>
        <v/>
      </c>
    </row>
    <row r="258" spans="1:9">
      <c r="A258">
        <v>257</v>
      </c>
      <c r="B258" t="s">
        <v>639</v>
      </c>
      <c r="E258" s="184">
        <f>_xlfn.XLOOKUP(D258, Secteurs!A:A, Secteurs!C:C, "N/A")</f>
        <v>0</v>
      </c>
      <c r="F258" s="53" t="s">
        <v>492</v>
      </c>
      <c r="H258" s="55"/>
      <c r="I258" s="187" t="str">
        <f>IF(G258="","",IF(H258="","",_xlfn.XLOOKUP(H258, Clients!D:D, Clients!C:C, "N/A")))</f>
        <v/>
      </c>
    </row>
    <row r="259" spans="1:9">
      <c r="A259">
        <v>258</v>
      </c>
      <c r="B259" t="s">
        <v>639</v>
      </c>
      <c r="E259" s="184">
        <f>_xlfn.XLOOKUP(D259, Secteurs!A:A, Secteurs!C:C, "N/A")</f>
        <v>0</v>
      </c>
      <c r="F259" s="53" t="s">
        <v>493</v>
      </c>
      <c r="H259" s="55"/>
      <c r="I259" s="187" t="str">
        <f>IF(G259="","",IF(H259="","",_xlfn.XLOOKUP(H259, Clients!D:D, Clients!C:C, "N/A")))</f>
        <v/>
      </c>
    </row>
    <row r="260" spans="1:9">
      <c r="A260">
        <v>259</v>
      </c>
      <c r="B260" t="s">
        <v>639</v>
      </c>
      <c r="E260" s="184">
        <f>_xlfn.XLOOKUP(D260, Secteurs!A:A, Secteurs!C:C, "N/A")</f>
        <v>0</v>
      </c>
      <c r="F260" s="53" t="s">
        <v>494</v>
      </c>
      <c r="H260" s="55"/>
      <c r="I260" s="187" t="str">
        <f>IF(G260="","",IF(H260="","",_xlfn.XLOOKUP(H260, Clients!D:D, Clients!C:C, "N/A")))</f>
        <v/>
      </c>
    </row>
    <row r="261" spans="1:9">
      <c r="A261">
        <v>260</v>
      </c>
      <c r="B261" t="s">
        <v>639</v>
      </c>
      <c r="E261" s="184">
        <f>_xlfn.XLOOKUP(D261, Secteurs!A:A, Secteurs!C:C, "N/A")</f>
        <v>0</v>
      </c>
      <c r="F261" s="53" t="s">
        <v>495</v>
      </c>
      <c r="H261" s="55"/>
      <c r="I261" s="187" t="str">
        <f>IF(G261="","",IF(H261="","",_xlfn.XLOOKUP(H261, Clients!D:D, Clients!C:C, "N/A")))</f>
        <v/>
      </c>
    </row>
    <row r="262" spans="1:9">
      <c r="A262">
        <v>261</v>
      </c>
      <c r="B262" t="s">
        <v>639</v>
      </c>
      <c r="E262" s="184">
        <f>_xlfn.XLOOKUP(D262, Secteurs!A:A, Secteurs!C:C, "N/A")</f>
        <v>0</v>
      </c>
      <c r="F262" s="53" t="s">
        <v>496</v>
      </c>
      <c r="H262" s="55"/>
      <c r="I262" s="187" t="str">
        <f>IF(G262="","",IF(H262="","",_xlfn.XLOOKUP(H262, Clients!D:D, Clients!C:C, "N/A")))</f>
        <v/>
      </c>
    </row>
    <row r="263" spans="1:9">
      <c r="A263">
        <v>262</v>
      </c>
      <c r="B263" t="s">
        <v>639</v>
      </c>
      <c r="E263" s="184">
        <f>_xlfn.XLOOKUP(D263, Secteurs!A:A, Secteurs!C:C, "N/A")</f>
        <v>0</v>
      </c>
      <c r="F263" s="53" t="s">
        <v>497</v>
      </c>
      <c r="H263" s="55"/>
      <c r="I263" s="187" t="str">
        <f>IF(G263="","",IF(H263="","",_xlfn.XLOOKUP(H263, Clients!D:D, Clients!C:C, "N/A")))</f>
        <v/>
      </c>
    </row>
    <row r="264" spans="1:9">
      <c r="A264">
        <v>263</v>
      </c>
      <c r="B264" t="s">
        <v>639</v>
      </c>
      <c r="E264" s="184">
        <f>_xlfn.XLOOKUP(D264, Secteurs!A:A, Secteurs!C:C, "N/A")</f>
        <v>0</v>
      </c>
      <c r="F264" s="53" t="s">
        <v>498</v>
      </c>
      <c r="H264" s="55"/>
      <c r="I264" s="187" t="str">
        <f>IF(G264="","",IF(H264="","",_xlfn.XLOOKUP(H264, Clients!D:D, Clients!C:C, "N/A")))</f>
        <v/>
      </c>
    </row>
    <row r="265" spans="1:9">
      <c r="A265">
        <v>264</v>
      </c>
      <c r="B265" t="s">
        <v>639</v>
      </c>
      <c r="E265" s="184">
        <f>_xlfn.XLOOKUP(D265, Secteurs!A:A, Secteurs!C:C, "N/A")</f>
        <v>0</v>
      </c>
      <c r="F265" s="53" t="s">
        <v>499</v>
      </c>
      <c r="H265" s="55"/>
      <c r="I265" s="187" t="str">
        <f>IF(G265="","",IF(H265="","",_xlfn.XLOOKUP(H265, Clients!D:D, Clients!C:C, "N/A")))</f>
        <v/>
      </c>
    </row>
    <row r="266" spans="1:9">
      <c r="A266">
        <v>265</v>
      </c>
      <c r="B266" t="s">
        <v>639</v>
      </c>
      <c r="E266" s="184">
        <f>_xlfn.XLOOKUP(D266, Secteurs!A:A, Secteurs!C:C, "N/A")</f>
        <v>0</v>
      </c>
      <c r="F266" s="53" t="s">
        <v>500</v>
      </c>
      <c r="H266" s="55"/>
      <c r="I266" s="187" t="str">
        <f>IF(G266="","",IF(H266="","",_xlfn.XLOOKUP(H266, Clients!D:D, Clients!C:C, "N/A")))</f>
        <v/>
      </c>
    </row>
    <row r="267" spans="1:9">
      <c r="A267">
        <v>266</v>
      </c>
      <c r="B267" t="s">
        <v>639</v>
      </c>
      <c r="E267" s="184">
        <f>_xlfn.XLOOKUP(D267, Secteurs!A:A, Secteurs!C:C, "N/A")</f>
        <v>0</v>
      </c>
      <c r="F267" s="53" t="s">
        <v>501</v>
      </c>
      <c r="H267" s="55"/>
      <c r="I267" s="187" t="str">
        <f>IF(G267="","",IF(H267="","",_xlfn.XLOOKUP(H267, Clients!D:D, Clients!C:C, "N/A")))</f>
        <v/>
      </c>
    </row>
    <row r="268" spans="1:9">
      <c r="A268">
        <v>267</v>
      </c>
      <c r="B268" t="s">
        <v>639</v>
      </c>
      <c r="E268" s="184">
        <f>_xlfn.XLOOKUP(D268, Secteurs!A:A, Secteurs!C:C, "N/A")</f>
        <v>0</v>
      </c>
      <c r="F268" s="53" t="s">
        <v>502</v>
      </c>
      <c r="H268" s="55"/>
      <c r="I268" s="187" t="str">
        <f>IF(G268="","",IF(H268="","",_xlfn.XLOOKUP(H268, Clients!D:D, Clients!C:C, "N/A")))</f>
        <v/>
      </c>
    </row>
    <row r="269" spans="1:9">
      <c r="A269">
        <v>268</v>
      </c>
      <c r="B269" t="s">
        <v>639</v>
      </c>
      <c r="E269" s="184">
        <f>_xlfn.XLOOKUP(D269, Secteurs!A:A, Secteurs!C:C, "N/A")</f>
        <v>0</v>
      </c>
      <c r="F269" s="53" t="s">
        <v>503</v>
      </c>
      <c r="H269" s="55"/>
      <c r="I269" s="187" t="str">
        <f>IF(G269="","",IF(H269="","",_xlfn.XLOOKUP(H269, Clients!D:D, Clients!C:C, "N/A")))</f>
        <v/>
      </c>
    </row>
    <row r="270" spans="1:9">
      <c r="A270">
        <v>269</v>
      </c>
      <c r="B270" t="s">
        <v>639</v>
      </c>
      <c r="E270" s="184">
        <f>_xlfn.XLOOKUP(D270, Secteurs!A:A, Secteurs!C:C, "N/A")</f>
        <v>0</v>
      </c>
      <c r="F270" s="53" t="s">
        <v>504</v>
      </c>
      <c r="H270" s="55"/>
      <c r="I270" s="187" t="str">
        <f>IF(G270="","",IF(H270="","",_xlfn.XLOOKUP(H270, Clients!D:D, Clients!C:C, "N/A")))</f>
        <v/>
      </c>
    </row>
    <row r="271" spans="1:9">
      <c r="A271">
        <v>270</v>
      </c>
      <c r="B271" t="s">
        <v>639</v>
      </c>
      <c r="E271" s="184">
        <f>_xlfn.XLOOKUP(D271, Secteurs!A:A, Secteurs!C:C, "N/A")</f>
        <v>0</v>
      </c>
      <c r="F271" s="53" t="s">
        <v>505</v>
      </c>
      <c r="H271" s="55"/>
      <c r="I271" s="187" t="str">
        <f>IF(G271="","",IF(H271="","",_xlfn.XLOOKUP(H271, Clients!D:D, Clients!C:C, "N/A")))</f>
        <v/>
      </c>
    </row>
    <row r="272" spans="1:9">
      <c r="A272">
        <v>271</v>
      </c>
      <c r="B272" t="s">
        <v>639</v>
      </c>
      <c r="E272" s="184">
        <f>_xlfn.XLOOKUP(D272, Secteurs!A:A, Secteurs!C:C, "N/A")</f>
        <v>0</v>
      </c>
      <c r="F272" s="53" t="s">
        <v>506</v>
      </c>
      <c r="H272" s="55"/>
      <c r="I272" s="187" t="str">
        <f>IF(G272="","",IF(H272="","",_xlfn.XLOOKUP(H272, Clients!D:D, Clients!C:C, "N/A")))</f>
        <v/>
      </c>
    </row>
    <row r="273" spans="1:9">
      <c r="A273">
        <v>272</v>
      </c>
      <c r="B273" t="s">
        <v>639</v>
      </c>
      <c r="E273" s="184">
        <f>_xlfn.XLOOKUP(D273, Secteurs!A:A, Secteurs!C:C, "N/A")</f>
        <v>0</v>
      </c>
      <c r="F273" s="53" t="s">
        <v>507</v>
      </c>
      <c r="H273" s="55"/>
      <c r="I273" s="187" t="str">
        <f>IF(G273="","",IF(H273="","",_xlfn.XLOOKUP(H273, Clients!D:D, Clients!C:C, "N/A")))</f>
        <v/>
      </c>
    </row>
    <row r="274" spans="1:9">
      <c r="A274">
        <v>273</v>
      </c>
      <c r="B274" t="s">
        <v>639</v>
      </c>
      <c r="E274" s="184">
        <f>_xlfn.XLOOKUP(D274, Secteurs!A:A, Secteurs!C:C, "N/A")</f>
        <v>0</v>
      </c>
      <c r="F274" s="53" t="s">
        <v>508</v>
      </c>
      <c r="H274" s="55"/>
      <c r="I274" s="187" t="str">
        <f>IF(G274="","",IF(H274="","",_xlfn.XLOOKUP(H274, Clients!D:D, Clients!C:C, "N/A")))</f>
        <v/>
      </c>
    </row>
    <row r="275" spans="1:9">
      <c r="A275">
        <v>274</v>
      </c>
      <c r="B275" t="s">
        <v>639</v>
      </c>
      <c r="E275" s="184">
        <f>_xlfn.XLOOKUP(D275, Secteurs!A:A, Secteurs!C:C, "N/A")</f>
        <v>0</v>
      </c>
      <c r="F275" s="53" t="s">
        <v>509</v>
      </c>
      <c r="H275" s="55"/>
      <c r="I275" s="187" t="str">
        <f>IF(G275="","",IF(H275="","",_xlfn.XLOOKUP(H275, Clients!D:D, Clients!C:C, "N/A")))</f>
        <v/>
      </c>
    </row>
    <row r="276" spans="1:9">
      <c r="A276">
        <v>275</v>
      </c>
      <c r="B276" t="s">
        <v>639</v>
      </c>
      <c r="E276" s="184">
        <f>_xlfn.XLOOKUP(D276, Secteurs!A:A, Secteurs!C:C, "N/A")</f>
        <v>0</v>
      </c>
      <c r="F276" s="53" t="s">
        <v>510</v>
      </c>
      <c r="H276" s="55"/>
      <c r="I276" s="187" t="str">
        <f>IF(G276="","",IF(H276="","",_xlfn.XLOOKUP(H276, Clients!D:D, Clients!C:C, "N/A")))</f>
        <v/>
      </c>
    </row>
    <row r="277" spans="1:9">
      <c r="A277">
        <v>276</v>
      </c>
      <c r="B277" t="s">
        <v>639</v>
      </c>
      <c r="E277" s="184">
        <f>_xlfn.XLOOKUP(D277, Secteurs!A:A, Secteurs!C:C, "N/A")</f>
        <v>0</v>
      </c>
      <c r="F277" s="53" t="s">
        <v>511</v>
      </c>
      <c r="H277" s="55"/>
      <c r="I277" s="187" t="str">
        <f>IF(G277="","",IF(H277="","",_xlfn.XLOOKUP(H277, Clients!D:D, Clients!C:C, "N/A")))</f>
        <v/>
      </c>
    </row>
    <row r="278" spans="1:9">
      <c r="A278">
        <v>277</v>
      </c>
      <c r="B278" t="s">
        <v>639</v>
      </c>
      <c r="E278" s="184">
        <f>_xlfn.XLOOKUP(D278, Secteurs!A:A, Secteurs!C:C, "N/A")</f>
        <v>0</v>
      </c>
      <c r="F278" s="53" t="s">
        <v>512</v>
      </c>
      <c r="H278" s="55"/>
      <c r="I278" s="187" t="str">
        <f>IF(G278="","",IF(H278="","",_xlfn.XLOOKUP(H278, Clients!D:D, Clients!C:C, "N/A")))</f>
        <v/>
      </c>
    </row>
    <row r="279" spans="1:9">
      <c r="A279">
        <v>278</v>
      </c>
      <c r="B279" t="s">
        <v>639</v>
      </c>
      <c r="E279" s="184">
        <f>_xlfn.XLOOKUP(D279, Secteurs!A:A, Secteurs!C:C, "N/A")</f>
        <v>0</v>
      </c>
      <c r="F279" s="53" t="s">
        <v>513</v>
      </c>
      <c r="H279" s="55"/>
      <c r="I279" s="187" t="str">
        <f>IF(G279="","",IF(H279="","",_xlfn.XLOOKUP(H279, Clients!D:D, Clients!C:C, "N/A")))</f>
        <v/>
      </c>
    </row>
    <row r="280" spans="1:9">
      <c r="A280">
        <v>279</v>
      </c>
      <c r="B280" t="s">
        <v>639</v>
      </c>
      <c r="E280" s="184">
        <f>_xlfn.XLOOKUP(D280, Secteurs!A:A, Secteurs!C:C, "N/A")</f>
        <v>0</v>
      </c>
      <c r="F280" s="53" t="s">
        <v>514</v>
      </c>
      <c r="H280" s="55"/>
      <c r="I280" s="187" t="str">
        <f>IF(G280="","",IF(H280="","",_xlfn.XLOOKUP(H280, Clients!D:D, Clients!C:C, "N/A")))</f>
        <v/>
      </c>
    </row>
    <row r="281" spans="1:9">
      <c r="A281">
        <v>280</v>
      </c>
      <c r="B281" t="s">
        <v>639</v>
      </c>
      <c r="E281" s="184">
        <f>_xlfn.XLOOKUP(D281, Secteurs!A:A, Secteurs!C:C, "N/A")</f>
        <v>0</v>
      </c>
      <c r="F281" s="53" t="s">
        <v>515</v>
      </c>
      <c r="H281" s="55"/>
      <c r="I281" s="187" t="str">
        <f>IF(G281="","",IF(H281="","",_xlfn.XLOOKUP(H281, Clients!D:D, Clients!C:C, "N/A")))</f>
        <v/>
      </c>
    </row>
    <row r="282" spans="1:9">
      <c r="A282">
        <v>281</v>
      </c>
      <c r="B282" t="s">
        <v>639</v>
      </c>
      <c r="E282" s="184">
        <f>_xlfn.XLOOKUP(D282, Secteurs!A:A, Secteurs!C:C, "N/A")</f>
        <v>0</v>
      </c>
      <c r="F282" s="53" t="s">
        <v>516</v>
      </c>
      <c r="H282" s="55"/>
      <c r="I282" s="187" t="str">
        <f>IF(G282="","",IF(H282="","",_xlfn.XLOOKUP(H282, Clients!D:D, Clients!C:C, "N/A")))</f>
        <v/>
      </c>
    </row>
    <row r="283" spans="1:9">
      <c r="A283">
        <v>282</v>
      </c>
      <c r="B283" t="s">
        <v>639</v>
      </c>
      <c r="E283" s="184">
        <f>_xlfn.XLOOKUP(D283, Secteurs!A:A, Secteurs!C:C, "N/A")</f>
        <v>0</v>
      </c>
      <c r="F283" s="53" t="s">
        <v>517</v>
      </c>
      <c r="H283" s="55"/>
      <c r="I283" s="187" t="str">
        <f>IF(G283="","",IF(H283="","",_xlfn.XLOOKUP(H283, Clients!D:D, Clients!C:C, "N/A")))</f>
        <v/>
      </c>
    </row>
    <row r="284" spans="1:9">
      <c r="A284">
        <v>283</v>
      </c>
      <c r="B284" t="s">
        <v>639</v>
      </c>
      <c r="E284" s="184">
        <f>_xlfn.XLOOKUP(D284, Secteurs!A:A, Secteurs!C:C, "N/A")</f>
        <v>0</v>
      </c>
      <c r="F284" s="53" t="s">
        <v>518</v>
      </c>
      <c r="H284" s="55"/>
      <c r="I284" s="187" t="str">
        <f>IF(G284="","",IF(H284="","",_xlfn.XLOOKUP(H284, Clients!D:D, Clients!C:C, "N/A")))</f>
        <v/>
      </c>
    </row>
    <row r="285" spans="1:9">
      <c r="A285">
        <v>284</v>
      </c>
      <c r="B285" t="s">
        <v>639</v>
      </c>
      <c r="E285" s="184">
        <f>_xlfn.XLOOKUP(D285, Secteurs!A:A, Secteurs!C:C, "N/A")</f>
        <v>0</v>
      </c>
      <c r="F285" s="53" t="s">
        <v>519</v>
      </c>
      <c r="H285" s="55"/>
      <c r="I285" s="187" t="str">
        <f>IF(G285="","",IF(H285="","",_xlfn.XLOOKUP(H285, Clients!D:D, Clients!C:C, "N/A")))</f>
        <v/>
      </c>
    </row>
    <row r="286" spans="1:9">
      <c r="A286">
        <v>285</v>
      </c>
      <c r="B286" t="s">
        <v>639</v>
      </c>
      <c r="E286" s="184">
        <f>_xlfn.XLOOKUP(D286, Secteurs!A:A, Secteurs!C:C, "N/A")</f>
        <v>0</v>
      </c>
      <c r="F286" s="53" t="s">
        <v>520</v>
      </c>
      <c r="H286" s="55"/>
      <c r="I286" s="187" t="str">
        <f>IF(G286="","",IF(H286="","",_xlfn.XLOOKUP(H286, Clients!D:D, Clients!C:C, "N/A")))</f>
        <v/>
      </c>
    </row>
    <row r="287" spans="1:9">
      <c r="A287">
        <v>286</v>
      </c>
      <c r="B287" t="s">
        <v>639</v>
      </c>
      <c r="E287" s="184">
        <f>_xlfn.XLOOKUP(D287, Secteurs!A:A, Secteurs!C:C, "N/A")</f>
        <v>0</v>
      </c>
      <c r="F287" s="53" t="s">
        <v>521</v>
      </c>
      <c r="H287" s="55"/>
      <c r="I287" s="187" t="str">
        <f>IF(G287="","",IF(H287="","",_xlfn.XLOOKUP(H287, Clients!D:D, Clients!C:C, "N/A")))</f>
        <v/>
      </c>
    </row>
    <row r="288" spans="1:9">
      <c r="A288">
        <v>287</v>
      </c>
      <c r="B288" t="s">
        <v>639</v>
      </c>
      <c r="E288" s="184">
        <f>_xlfn.XLOOKUP(D288, Secteurs!A:A, Secteurs!C:C, "N/A")</f>
        <v>0</v>
      </c>
      <c r="F288" s="53" t="s">
        <v>522</v>
      </c>
      <c r="H288" s="55"/>
      <c r="I288" s="187" t="str">
        <f>IF(G288="","",IF(H288="","",_xlfn.XLOOKUP(H288, Clients!D:D, Clients!C:C, "N/A")))</f>
        <v/>
      </c>
    </row>
    <row r="289" spans="1:9">
      <c r="A289">
        <v>288</v>
      </c>
      <c r="B289" t="s">
        <v>639</v>
      </c>
      <c r="E289" s="184">
        <f>_xlfn.XLOOKUP(D289, Secteurs!A:A, Secteurs!C:C, "N/A")</f>
        <v>0</v>
      </c>
      <c r="F289" s="53" t="s">
        <v>523</v>
      </c>
      <c r="H289" s="55"/>
      <c r="I289" s="187" t="str">
        <f>IF(G289="","",IF(H289="","",_xlfn.XLOOKUP(H289, Clients!D:D, Clients!C:C, "N/A")))</f>
        <v/>
      </c>
    </row>
    <row r="290" spans="1:9">
      <c r="A290">
        <v>289</v>
      </c>
      <c r="B290" t="s">
        <v>639</v>
      </c>
      <c r="E290" s="184">
        <f>_xlfn.XLOOKUP(D290, Secteurs!A:A, Secteurs!C:C, "N/A")</f>
        <v>0</v>
      </c>
      <c r="F290" s="53" t="s">
        <v>524</v>
      </c>
      <c r="H290" s="55"/>
      <c r="I290" s="187" t="str">
        <f>IF(G290="","",IF(H290="","",_xlfn.XLOOKUP(H290, Clients!D:D, Clients!C:C, "N/A")))</f>
        <v/>
      </c>
    </row>
    <row r="291" spans="1:9">
      <c r="A291">
        <v>290</v>
      </c>
      <c r="B291" t="s">
        <v>639</v>
      </c>
      <c r="E291" s="184">
        <f>_xlfn.XLOOKUP(D291, Secteurs!A:A, Secteurs!C:C, "N/A")</f>
        <v>0</v>
      </c>
      <c r="F291" s="53" t="s">
        <v>525</v>
      </c>
      <c r="H291" s="55"/>
      <c r="I291" s="187" t="str">
        <f>IF(G291="","",IF(H291="","",_xlfn.XLOOKUP(H291, Clients!D:D, Clients!C:C, "N/A")))</f>
        <v/>
      </c>
    </row>
    <row r="292" spans="1:9">
      <c r="A292">
        <v>291</v>
      </c>
      <c r="B292" t="s">
        <v>639</v>
      </c>
      <c r="E292" s="184">
        <f>_xlfn.XLOOKUP(D292, Secteurs!A:A, Secteurs!C:C, "N/A")</f>
        <v>0</v>
      </c>
      <c r="F292" s="53" t="s">
        <v>526</v>
      </c>
      <c r="H292" s="55"/>
      <c r="I292" s="187" t="str">
        <f>IF(G292="","",IF(H292="","",_xlfn.XLOOKUP(H292, Clients!D:D, Clients!C:C, "N/A")))</f>
        <v/>
      </c>
    </row>
    <row r="293" spans="1:9">
      <c r="A293">
        <v>292</v>
      </c>
      <c r="B293" t="s">
        <v>639</v>
      </c>
      <c r="E293" s="184">
        <f>_xlfn.XLOOKUP(D293, Secteurs!A:A, Secteurs!C:C, "N/A")</f>
        <v>0</v>
      </c>
      <c r="F293" s="53" t="s">
        <v>527</v>
      </c>
      <c r="H293" s="55"/>
      <c r="I293" s="187" t="str">
        <f>IF(G293="","",IF(H293="","",_xlfn.XLOOKUP(H293, Clients!D:D, Clients!C:C, "N/A")))</f>
        <v/>
      </c>
    </row>
    <row r="294" spans="1:9">
      <c r="A294">
        <v>293</v>
      </c>
      <c r="B294" t="s">
        <v>639</v>
      </c>
      <c r="E294" s="184">
        <f>_xlfn.XLOOKUP(D294, Secteurs!A:A, Secteurs!C:C, "N/A")</f>
        <v>0</v>
      </c>
      <c r="F294" s="53" t="s">
        <v>528</v>
      </c>
      <c r="H294" s="55"/>
      <c r="I294" s="187" t="str">
        <f>IF(G294="","",IF(H294="","",_xlfn.XLOOKUP(H294, Clients!D:D, Clients!C:C, "N/A")))</f>
        <v/>
      </c>
    </row>
    <row r="295" spans="1:9">
      <c r="A295">
        <v>294</v>
      </c>
      <c r="B295" t="s">
        <v>639</v>
      </c>
      <c r="E295" s="184">
        <f>_xlfn.XLOOKUP(D295, Secteurs!A:A, Secteurs!C:C, "N/A")</f>
        <v>0</v>
      </c>
      <c r="F295" s="53" t="s">
        <v>529</v>
      </c>
      <c r="H295" s="55"/>
      <c r="I295" s="187" t="str">
        <f>IF(G295="","",IF(H295="","",_xlfn.XLOOKUP(H295, Clients!D:D, Clients!C:C, "N/A")))</f>
        <v/>
      </c>
    </row>
    <row r="296" spans="1:9">
      <c r="A296">
        <v>295</v>
      </c>
      <c r="B296" t="s">
        <v>639</v>
      </c>
      <c r="E296" s="184">
        <f>_xlfn.XLOOKUP(D296, Secteurs!A:A, Secteurs!C:C, "N/A")</f>
        <v>0</v>
      </c>
      <c r="F296" s="53" t="s">
        <v>530</v>
      </c>
      <c r="H296" s="55"/>
      <c r="I296" s="187" t="str">
        <f>IF(G296="","",IF(H296="","",_xlfn.XLOOKUP(H296, Clients!D:D, Clients!C:C, "N/A")))</f>
        <v/>
      </c>
    </row>
    <row r="297" spans="1:9">
      <c r="A297">
        <v>296</v>
      </c>
      <c r="B297" t="s">
        <v>639</v>
      </c>
      <c r="E297" s="184">
        <f>_xlfn.XLOOKUP(D297, Secteurs!A:A, Secteurs!C:C, "N/A")</f>
        <v>0</v>
      </c>
      <c r="F297" s="53" t="s">
        <v>531</v>
      </c>
      <c r="H297" s="55"/>
      <c r="I297" s="187" t="str">
        <f>IF(G297="","",IF(H297="","",_xlfn.XLOOKUP(H297, Clients!D:D, Clients!C:C, "N/A")))</f>
        <v/>
      </c>
    </row>
    <row r="298" spans="1:9">
      <c r="A298">
        <v>297</v>
      </c>
      <c r="B298" t="s">
        <v>639</v>
      </c>
      <c r="E298" s="184">
        <f>_xlfn.XLOOKUP(D298, Secteurs!A:A, Secteurs!C:C, "N/A")</f>
        <v>0</v>
      </c>
      <c r="F298" s="53" t="s">
        <v>532</v>
      </c>
      <c r="H298" s="55"/>
      <c r="I298" s="187" t="str">
        <f>IF(G298="","",IF(H298="","",_xlfn.XLOOKUP(H298, Clients!D:D, Clients!C:C, "N/A")))</f>
        <v/>
      </c>
    </row>
    <row r="299" spans="1:9">
      <c r="A299">
        <v>298</v>
      </c>
      <c r="B299" t="s">
        <v>639</v>
      </c>
      <c r="E299" s="184">
        <f>_xlfn.XLOOKUP(D299, Secteurs!A:A, Secteurs!C:C, "N/A")</f>
        <v>0</v>
      </c>
      <c r="F299" s="53" t="s">
        <v>533</v>
      </c>
      <c r="H299" s="55"/>
      <c r="I299" s="187" t="str">
        <f>IF(G299="","",IF(H299="","",_xlfn.XLOOKUP(H299, Clients!D:D, Clients!C:C, "N/A")))</f>
        <v/>
      </c>
    </row>
    <row r="300" spans="1:9">
      <c r="A300">
        <v>299</v>
      </c>
      <c r="B300" t="s">
        <v>639</v>
      </c>
      <c r="E300" s="184">
        <f>_xlfn.XLOOKUP(D300, Secteurs!A:A, Secteurs!C:C, "N/A")</f>
        <v>0</v>
      </c>
      <c r="F300" s="53" t="s">
        <v>534</v>
      </c>
      <c r="H300" s="55"/>
      <c r="I300" s="187" t="str">
        <f>IF(G300="","",IF(H300="","",_xlfn.XLOOKUP(H300, Clients!D:D, Clients!C:C, "N/A")))</f>
        <v/>
      </c>
    </row>
    <row r="301" spans="1:9">
      <c r="A301">
        <v>300</v>
      </c>
      <c r="B301" t="s">
        <v>639</v>
      </c>
      <c r="E301" s="184">
        <f>_xlfn.XLOOKUP(D301, Secteurs!A:A, Secteurs!C:C, "N/A")</f>
        <v>0</v>
      </c>
      <c r="F301" s="53" t="s">
        <v>535</v>
      </c>
      <c r="H301" s="55"/>
      <c r="I301" s="187" t="str">
        <f>IF(G301="","",IF(H301="","",_xlfn.XLOOKUP(H301, Clients!D:D, Clients!C:C, "N/A")))</f>
        <v/>
      </c>
    </row>
    <row r="302" spans="1:9">
      <c r="A302">
        <v>301</v>
      </c>
      <c r="B302" t="s">
        <v>639</v>
      </c>
      <c r="E302" s="184">
        <f>_xlfn.XLOOKUP(D302, Secteurs!A:A, Secteurs!C:C, "N/A")</f>
        <v>0</v>
      </c>
      <c r="F302" s="53" t="s">
        <v>536</v>
      </c>
      <c r="H302" s="55"/>
      <c r="I302" s="187" t="str">
        <f>IF(G302="","",IF(H302="","",_xlfn.XLOOKUP(H302, Clients!D:D, Clients!C:C, "N/A")))</f>
        <v/>
      </c>
    </row>
    <row r="303" spans="1:9">
      <c r="A303">
        <v>302</v>
      </c>
      <c r="B303" t="s">
        <v>639</v>
      </c>
      <c r="E303" s="184">
        <f>_xlfn.XLOOKUP(D303, Secteurs!A:A, Secteurs!C:C, "N/A")</f>
        <v>0</v>
      </c>
      <c r="F303" s="53" t="s">
        <v>537</v>
      </c>
      <c r="H303" s="55"/>
      <c r="I303" s="187" t="str">
        <f>IF(G303="","",IF(H303="","",_xlfn.XLOOKUP(H303, Clients!D:D, Clients!C:C, "N/A")))</f>
        <v/>
      </c>
    </row>
    <row r="304" spans="1:9">
      <c r="A304">
        <v>303</v>
      </c>
      <c r="B304" t="s">
        <v>639</v>
      </c>
      <c r="E304" s="184">
        <f>_xlfn.XLOOKUP(D304, Secteurs!A:A, Secteurs!C:C, "N/A")</f>
        <v>0</v>
      </c>
      <c r="F304" s="53" t="s">
        <v>538</v>
      </c>
      <c r="H304" s="55"/>
      <c r="I304" s="187" t="str">
        <f>IF(G304="","",IF(H304="","",_xlfn.XLOOKUP(H304, Clients!D:D, Clients!C:C, "N/A")))</f>
        <v/>
      </c>
    </row>
    <row r="305" spans="1:9">
      <c r="A305">
        <v>304</v>
      </c>
      <c r="B305" t="s">
        <v>639</v>
      </c>
      <c r="E305" s="184">
        <f>_xlfn.XLOOKUP(D305, Secteurs!A:A, Secteurs!C:C, "N/A")</f>
        <v>0</v>
      </c>
      <c r="F305" s="53" t="s">
        <v>539</v>
      </c>
      <c r="H305" s="55"/>
      <c r="I305" s="187" t="str">
        <f>IF(G305="","",IF(H305="","",_xlfn.XLOOKUP(H305, Clients!D:D, Clients!C:C, "N/A")))</f>
        <v/>
      </c>
    </row>
    <row r="306" spans="1:9">
      <c r="A306">
        <v>305</v>
      </c>
      <c r="B306" t="s">
        <v>639</v>
      </c>
      <c r="E306" s="184">
        <f>_xlfn.XLOOKUP(D306, Secteurs!A:A, Secteurs!C:C, "N/A")</f>
        <v>0</v>
      </c>
      <c r="F306" s="53" t="s">
        <v>540</v>
      </c>
      <c r="H306" s="55"/>
      <c r="I306" s="187" t="str">
        <f>IF(G306="","",IF(H306="","",_xlfn.XLOOKUP(H306, Clients!D:D, Clients!C:C, "N/A")))</f>
        <v/>
      </c>
    </row>
    <row r="307" spans="1:9">
      <c r="A307">
        <v>306</v>
      </c>
      <c r="B307" t="s">
        <v>639</v>
      </c>
      <c r="E307" s="184">
        <f>_xlfn.XLOOKUP(D307, Secteurs!A:A, Secteurs!C:C, "N/A")</f>
        <v>0</v>
      </c>
      <c r="F307" s="53" t="s">
        <v>541</v>
      </c>
      <c r="H307" s="55"/>
      <c r="I307" s="187" t="str">
        <f>IF(G307="","",IF(H307="","",_xlfn.XLOOKUP(H307, Clients!D:D, Clients!C:C, "N/A")))</f>
        <v/>
      </c>
    </row>
    <row r="308" spans="1:9">
      <c r="A308">
        <v>307</v>
      </c>
      <c r="B308" t="s">
        <v>639</v>
      </c>
      <c r="E308" s="184">
        <f>_xlfn.XLOOKUP(D308, Secteurs!A:A, Secteurs!C:C, "N/A")</f>
        <v>0</v>
      </c>
      <c r="F308" s="53" t="s">
        <v>542</v>
      </c>
      <c r="H308" s="55"/>
      <c r="I308" s="187" t="str">
        <f>IF(G308="","",IF(H308="","",_xlfn.XLOOKUP(H308, Clients!D:D, Clients!C:C, "N/A")))</f>
        <v/>
      </c>
    </row>
    <row r="309" spans="1:9">
      <c r="A309">
        <v>308</v>
      </c>
      <c r="B309" t="s">
        <v>639</v>
      </c>
      <c r="E309" s="184">
        <f>_xlfn.XLOOKUP(D309, Secteurs!A:A, Secteurs!C:C, "N/A")</f>
        <v>0</v>
      </c>
      <c r="F309" s="53" t="s">
        <v>543</v>
      </c>
      <c r="H309" s="55"/>
      <c r="I309" s="187" t="str">
        <f>IF(G309="","",IF(H309="","",_xlfn.XLOOKUP(H309, Clients!D:D, Clients!C:C, "N/A")))</f>
        <v/>
      </c>
    </row>
    <row r="310" spans="1:9">
      <c r="A310">
        <v>309</v>
      </c>
      <c r="B310" t="s">
        <v>639</v>
      </c>
      <c r="E310" s="184">
        <f>_xlfn.XLOOKUP(D310, Secteurs!A:A, Secteurs!C:C, "N/A")</f>
        <v>0</v>
      </c>
      <c r="F310" s="53" t="s">
        <v>544</v>
      </c>
      <c r="H310" s="55"/>
      <c r="I310" s="187" t="str">
        <f>IF(G310="","",IF(H310="","",_xlfn.XLOOKUP(H310, Clients!D:D, Clients!C:C, "N/A")))</f>
        <v/>
      </c>
    </row>
    <row r="311" spans="1:9">
      <c r="A311">
        <v>310</v>
      </c>
      <c r="B311" t="s">
        <v>639</v>
      </c>
      <c r="E311" s="184">
        <f>_xlfn.XLOOKUP(D311, Secteurs!A:A, Secteurs!C:C, "N/A")</f>
        <v>0</v>
      </c>
      <c r="F311" s="53" t="s">
        <v>545</v>
      </c>
      <c r="H311" s="55"/>
      <c r="I311" s="187" t="str">
        <f>IF(G311="","",IF(H311="","",_xlfn.XLOOKUP(H311, Clients!D:D, Clients!C:C, "N/A")))</f>
        <v/>
      </c>
    </row>
    <row r="312" spans="1:9">
      <c r="A312">
        <v>311</v>
      </c>
      <c r="B312" t="s">
        <v>639</v>
      </c>
      <c r="E312" s="184">
        <f>_xlfn.XLOOKUP(D312, Secteurs!A:A, Secteurs!C:C, "N/A")</f>
        <v>0</v>
      </c>
      <c r="F312" s="53" t="s">
        <v>546</v>
      </c>
      <c r="H312" s="55"/>
      <c r="I312" s="187" t="str">
        <f>IF(G312="","",IF(H312="","",_xlfn.XLOOKUP(H312, Clients!D:D, Clients!C:C, "N/A")))</f>
        <v/>
      </c>
    </row>
    <row r="313" spans="1:9">
      <c r="A313">
        <v>312</v>
      </c>
      <c r="B313" t="s">
        <v>639</v>
      </c>
      <c r="E313" s="184">
        <f>_xlfn.XLOOKUP(D313, Secteurs!A:A, Secteurs!C:C, "N/A")</f>
        <v>0</v>
      </c>
      <c r="F313" s="53" t="s">
        <v>547</v>
      </c>
      <c r="H313" s="55"/>
      <c r="I313" s="187" t="str">
        <f>IF(G313="","",IF(H313="","",_xlfn.XLOOKUP(H313, Clients!D:D, Clients!C:C, "N/A")))</f>
        <v/>
      </c>
    </row>
    <row r="314" spans="1:9">
      <c r="A314">
        <v>313</v>
      </c>
      <c r="B314" t="s">
        <v>639</v>
      </c>
      <c r="E314" s="184">
        <f>_xlfn.XLOOKUP(D314, Secteurs!A:A, Secteurs!C:C, "N/A")</f>
        <v>0</v>
      </c>
      <c r="F314" s="53" t="s">
        <v>548</v>
      </c>
      <c r="H314" s="55"/>
      <c r="I314" s="187" t="str">
        <f>IF(G314="","",IF(H314="","",_xlfn.XLOOKUP(H314, Clients!D:D, Clients!C:C, "N/A")))</f>
        <v/>
      </c>
    </row>
    <row r="315" spans="1:9">
      <c r="A315">
        <v>314</v>
      </c>
      <c r="B315" t="s">
        <v>639</v>
      </c>
      <c r="E315" s="184">
        <f>_xlfn.XLOOKUP(D315, Secteurs!A:A, Secteurs!C:C, "N/A")</f>
        <v>0</v>
      </c>
      <c r="F315" s="53" t="s">
        <v>549</v>
      </c>
      <c r="H315" s="55"/>
      <c r="I315" s="187" t="str">
        <f>IF(G315="","",IF(H315="","",_xlfn.XLOOKUP(H315, Clients!D:D, Clients!C:C, "N/A")))</f>
        <v/>
      </c>
    </row>
    <row r="316" spans="1:9">
      <c r="A316">
        <v>315</v>
      </c>
      <c r="B316" t="s">
        <v>639</v>
      </c>
      <c r="E316" s="184">
        <f>_xlfn.XLOOKUP(D316, Secteurs!A:A, Secteurs!C:C, "N/A")</f>
        <v>0</v>
      </c>
      <c r="F316" s="53" t="s">
        <v>550</v>
      </c>
      <c r="H316" s="55"/>
      <c r="I316" s="187" t="str">
        <f>IF(G316="","",IF(H316="","",_xlfn.XLOOKUP(H316, Clients!D:D, Clients!C:C, "N/A")))</f>
        <v/>
      </c>
    </row>
    <row r="317" spans="1:9">
      <c r="A317">
        <v>316</v>
      </c>
      <c r="B317" t="s">
        <v>639</v>
      </c>
      <c r="E317" s="184">
        <f>_xlfn.XLOOKUP(D317, Secteurs!A:A, Secteurs!C:C, "N/A")</f>
        <v>0</v>
      </c>
      <c r="F317" s="53" t="s">
        <v>551</v>
      </c>
      <c r="H317" s="55"/>
      <c r="I317" s="187" t="str">
        <f>IF(G317="","",IF(H317="","",_xlfn.XLOOKUP(H317, Clients!D:D, Clients!C:C, "N/A")))</f>
        <v/>
      </c>
    </row>
    <row r="318" spans="1:9">
      <c r="A318">
        <v>317</v>
      </c>
      <c r="B318" t="s">
        <v>639</v>
      </c>
      <c r="E318" s="184">
        <f>_xlfn.XLOOKUP(D318, Secteurs!A:A, Secteurs!C:C, "N/A")</f>
        <v>0</v>
      </c>
      <c r="F318" s="53" t="s">
        <v>552</v>
      </c>
      <c r="H318" s="55"/>
      <c r="I318" s="187" t="str">
        <f>IF(G318="","",IF(H318="","",_xlfn.XLOOKUP(H318, Clients!D:D, Clients!C:C, "N/A")))</f>
        <v/>
      </c>
    </row>
    <row r="319" spans="1:9">
      <c r="A319">
        <v>318</v>
      </c>
      <c r="B319" t="s">
        <v>639</v>
      </c>
      <c r="E319" s="184">
        <f>_xlfn.XLOOKUP(D319, Secteurs!A:A, Secteurs!C:C, "N/A")</f>
        <v>0</v>
      </c>
      <c r="F319" s="53" t="s">
        <v>553</v>
      </c>
      <c r="H319" s="55"/>
      <c r="I319" s="187" t="str">
        <f>IF(G319="","",IF(H319="","",_xlfn.XLOOKUP(H319, Clients!D:D, Clients!C:C, "N/A")))</f>
        <v/>
      </c>
    </row>
    <row r="320" spans="1:9">
      <c r="A320">
        <v>319</v>
      </c>
      <c r="B320" t="s">
        <v>639</v>
      </c>
      <c r="E320" s="184">
        <f>_xlfn.XLOOKUP(D320, Secteurs!A:A, Secteurs!C:C, "N/A")</f>
        <v>0</v>
      </c>
      <c r="F320" s="53" t="s">
        <v>554</v>
      </c>
      <c r="H320" s="55"/>
      <c r="I320" s="187" t="str">
        <f>IF(G320="","",IF(H320="","",_xlfn.XLOOKUP(H320, Clients!D:D, Clients!C:C, "N/A")))</f>
        <v/>
      </c>
    </row>
    <row r="321" spans="1:9">
      <c r="A321">
        <v>320</v>
      </c>
      <c r="B321" t="s">
        <v>639</v>
      </c>
      <c r="E321" s="184">
        <f>_xlfn.XLOOKUP(D321, Secteurs!A:A, Secteurs!C:C, "N/A")</f>
        <v>0</v>
      </c>
      <c r="F321" s="53" t="s">
        <v>555</v>
      </c>
      <c r="H321" s="55"/>
      <c r="I321" s="187" t="str">
        <f>IF(G321="","",IF(H321="","",_xlfn.XLOOKUP(H321, Clients!D:D, Clients!C:C, "N/A")))</f>
        <v/>
      </c>
    </row>
    <row r="322" spans="1:9">
      <c r="A322">
        <v>321</v>
      </c>
      <c r="B322" t="s">
        <v>639</v>
      </c>
      <c r="E322" s="184">
        <f>_xlfn.XLOOKUP(D322, Secteurs!A:A, Secteurs!C:C, "N/A")</f>
        <v>0</v>
      </c>
      <c r="F322" s="53" t="s">
        <v>556</v>
      </c>
      <c r="H322" s="55"/>
      <c r="I322" s="187" t="str">
        <f>IF(G322="","",IF(H322="","",_xlfn.XLOOKUP(H322, Clients!D:D, Clients!C:C, "N/A")))</f>
        <v/>
      </c>
    </row>
    <row r="323" spans="1:9">
      <c r="A323">
        <v>322</v>
      </c>
      <c r="B323" t="s">
        <v>639</v>
      </c>
      <c r="E323" s="184">
        <f>_xlfn.XLOOKUP(D323, Secteurs!A:A, Secteurs!C:C, "N/A")</f>
        <v>0</v>
      </c>
      <c r="F323" s="53" t="s">
        <v>557</v>
      </c>
      <c r="H323" s="55"/>
      <c r="I323" s="187" t="str">
        <f>IF(G323="","",IF(H323="","",_xlfn.XLOOKUP(H323, Clients!D:D, Clients!C:C, "N/A")))</f>
        <v/>
      </c>
    </row>
    <row r="324" spans="1:9">
      <c r="A324">
        <v>323</v>
      </c>
      <c r="B324" t="s">
        <v>639</v>
      </c>
      <c r="E324" s="184">
        <f>_xlfn.XLOOKUP(D324, Secteurs!A:A, Secteurs!C:C, "N/A")</f>
        <v>0</v>
      </c>
      <c r="F324" s="53" t="s">
        <v>558</v>
      </c>
      <c r="H324" s="55"/>
      <c r="I324" s="187" t="str">
        <f>IF(G324="","",IF(H324="","",_xlfn.XLOOKUP(H324, Clients!D:D, Clients!C:C, "N/A")))</f>
        <v/>
      </c>
    </row>
    <row r="325" spans="1:9">
      <c r="A325">
        <v>324</v>
      </c>
      <c r="B325" t="s">
        <v>639</v>
      </c>
      <c r="E325" s="184">
        <f>_xlfn.XLOOKUP(D325, Secteurs!A:A, Secteurs!C:C, "N/A")</f>
        <v>0</v>
      </c>
      <c r="F325" s="53" t="s">
        <v>559</v>
      </c>
      <c r="H325" s="55"/>
      <c r="I325" s="187" t="str">
        <f>IF(G325="","",IF(H325="","",_xlfn.XLOOKUP(H325, Clients!D:D, Clients!C:C, "N/A")))</f>
        <v/>
      </c>
    </row>
    <row r="326" spans="1:9">
      <c r="A326">
        <v>325</v>
      </c>
      <c r="B326" t="s">
        <v>639</v>
      </c>
      <c r="E326" s="184">
        <f>_xlfn.XLOOKUP(D326, Secteurs!A:A, Secteurs!C:C, "N/A")</f>
        <v>0</v>
      </c>
      <c r="F326" s="53" t="s">
        <v>560</v>
      </c>
      <c r="H326" s="55"/>
      <c r="I326" s="187" t="str">
        <f>IF(G326="","",IF(H326="","",_xlfn.XLOOKUP(H326, Clients!D:D, Clients!C:C, "N/A")))</f>
        <v/>
      </c>
    </row>
    <row r="327" spans="1:9">
      <c r="A327">
        <v>326</v>
      </c>
      <c r="B327" t="s">
        <v>639</v>
      </c>
      <c r="E327" s="184">
        <f>_xlfn.XLOOKUP(D327, Secteurs!A:A, Secteurs!C:C, "N/A")</f>
        <v>0</v>
      </c>
      <c r="F327" s="53" t="s">
        <v>561</v>
      </c>
      <c r="H327" s="55"/>
      <c r="I327" s="187" t="str">
        <f>IF(G327="","",IF(H327="","",_xlfn.XLOOKUP(H327, Clients!D:D, Clients!C:C, "N/A")))</f>
        <v/>
      </c>
    </row>
    <row r="328" spans="1:9">
      <c r="A328">
        <v>327</v>
      </c>
      <c r="B328" t="s">
        <v>639</v>
      </c>
      <c r="E328" s="184">
        <f>_xlfn.XLOOKUP(D328, Secteurs!A:A, Secteurs!C:C, "N/A")</f>
        <v>0</v>
      </c>
      <c r="F328" s="53" t="s">
        <v>562</v>
      </c>
      <c r="H328" s="55"/>
      <c r="I328" s="187" t="str">
        <f>IF(G328="","",IF(H328="","",_xlfn.XLOOKUP(H328, Clients!D:D, Clients!C:C, "N/A")))</f>
        <v/>
      </c>
    </row>
    <row r="329" spans="1:9">
      <c r="A329">
        <v>328</v>
      </c>
      <c r="B329" t="s">
        <v>639</v>
      </c>
      <c r="E329" s="184">
        <f>_xlfn.XLOOKUP(D329, Secteurs!A:A, Secteurs!C:C, "N/A")</f>
        <v>0</v>
      </c>
      <c r="F329" s="53" t="s">
        <v>563</v>
      </c>
      <c r="H329" s="55"/>
      <c r="I329" s="187" t="str">
        <f>IF(G329="","",IF(H329="","",_xlfn.XLOOKUP(H329, Clients!D:D, Clients!C:C, "N/A")))</f>
        <v/>
      </c>
    </row>
    <row r="330" spans="1:9">
      <c r="A330">
        <v>329</v>
      </c>
      <c r="B330" t="s">
        <v>639</v>
      </c>
      <c r="E330" s="184">
        <f>_xlfn.XLOOKUP(D330, Secteurs!A:A, Secteurs!C:C, "N/A")</f>
        <v>0</v>
      </c>
      <c r="F330" s="53" t="s">
        <v>564</v>
      </c>
      <c r="H330" s="55"/>
      <c r="I330" s="187" t="str">
        <f>IF(G330="","",IF(H330="","",_xlfn.XLOOKUP(H330, Clients!D:D, Clients!C:C, "N/A")))</f>
        <v/>
      </c>
    </row>
    <row r="331" spans="1:9">
      <c r="A331">
        <v>330</v>
      </c>
      <c r="B331" t="s">
        <v>639</v>
      </c>
      <c r="E331" s="184">
        <f>_xlfn.XLOOKUP(D331, Secteurs!A:A, Secteurs!C:C, "N/A")</f>
        <v>0</v>
      </c>
      <c r="F331" s="53" t="s">
        <v>565</v>
      </c>
      <c r="H331" s="55"/>
      <c r="I331" s="187" t="str">
        <f>IF(G331="","",IF(H331="","",_xlfn.XLOOKUP(H331, Clients!D:D, Clients!C:C, "N/A")))</f>
        <v/>
      </c>
    </row>
    <row r="332" spans="1:9">
      <c r="A332">
        <v>331</v>
      </c>
      <c r="B332" t="s">
        <v>639</v>
      </c>
      <c r="E332" s="184">
        <f>_xlfn.XLOOKUP(D332, Secteurs!A:A, Secteurs!C:C, "N/A")</f>
        <v>0</v>
      </c>
      <c r="F332" s="53" t="s">
        <v>566</v>
      </c>
      <c r="H332" s="55"/>
      <c r="I332" s="187" t="str">
        <f>IF(G332="","",IF(H332="","",_xlfn.XLOOKUP(H332, Clients!D:D, Clients!C:C, "N/A")))</f>
        <v/>
      </c>
    </row>
    <row r="333" spans="1:9">
      <c r="A333">
        <v>332</v>
      </c>
      <c r="B333" t="s">
        <v>639</v>
      </c>
      <c r="E333" s="184">
        <f>_xlfn.XLOOKUP(D333, Secteurs!A:A, Secteurs!C:C, "N/A")</f>
        <v>0</v>
      </c>
      <c r="F333" s="53" t="s">
        <v>567</v>
      </c>
      <c r="H333" s="55"/>
      <c r="I333" s="187" t="str">
        <f>IF(G333="","",IF(H333="","",_xlfn.XLOOKUP(H333, Clients!D:D, Clients!C:C, "N/A")))</f>
        <v/>
      </c>
    </row>
    <row r="334" spans="1:9">
      <c r="A334">
        <v>333</v>
      </c>
      <c r="B334" t="s">
        <v>639</v>
      </c>
      <c r="E334" s="184">
        <f>_xlfn.XLOOKUP(D334, Secteurs!A:A, Secteurs!C:C, "N/A")</f>
        <v>0</v>
      </c>
      <c r="F334" s="53" t="s">
        <v>568</v>
      </c>
      <c r="H334" s="55"/>
      <c r="I334" s="187" t="str">
        <f>IF(G334="","",IF(H334="","",_xlfn.XLOOKUP(H334, Clients!D:D, Clients!C:C, "N/A")))</f>
        <v/>
      </c>
    </row>
    <row r="335" spans="1:9">
      <c r="A335">
        <v>334</v>
      </c>
      <c r="B335" t="s">
        <v>639</v>
      </c>
      <c r="E335" s="184">
        <f>_xlfn.XLOOKUP(D335, Secteurs!A:A, Secteurs!C:C, "N/A")</f>
        <v>0</v>
      </c>
      <c r="F335" s="53" t="s">
        <v>569</v>
      </c>
      <c r="H335" s="55"/>
      <c r="I335" s="187" t="str">
        <f>IF(G335="","",IF(H335="","",_xlfn.XLOOKUP(H335, Clients!D:D, Clients!C:C, "N/A")))</f>
        <v/>
      </c>
    </row>
    <row r="336" spans="1:9">
      <c r="A336">
        <v>335</v>
      </c>
      <c r="B336" t="s">
        <v>639</v>
      </c>
      <c r="E336" s="184">
        <f>_xlfn.XLOOKUP(D336, Secteurs!A:A, Secteurs!C:C, "N/A")</f>
        <v>0</v>
      </c>
      <c r="F336" s="53" t="s">
        <v>570</v>
      </c>
      <c r="H336" s="55"/>
      <c r="I336" s="187" t="str">
        <f>IF(G336="","",IF(H336="","",_xlfn.XLOOKUP(H336, Clients!D:D, Clients!C:C, "N/A")))</f>
        <v/>
      </c>
    </row>
    <row r="337" spans="1:9">
      <c r="A337">
        <v>336</v>
      </c>
      <c r="B337" t="s">
        <v>639</v>
      </c>
      <c r="E337" s="184">
        <f>_xlfn.XLOOKUP(D337, Secteurs!A:A, Secteurs!C:C, "N/A")</f>
        <v>0</v>
      </c>
      <c r="F337" s="53" t="s">
        <v>571</v>
      </c>
      <c r="H337" s="55"/>
      <c r="I337" s="187" t="str">
        <f>IF(G337="","",IF(H337="","",_xlfn.XLOOKUP(H337, Clients!D:D, Clients!C:C, "N/A")))</f>
        <v/>
      </c>
    </row>
    <row r="338" spans="1:9">
      <c r="A338">
        <v>337</v>
      </c>
      <c r="B338" t="s">
        <v>639</v>
      </c>
      <c r="E338" s="184">
        <f>_xlfn.XLOOKUP(D338, Secteurs!A:A, Secteurs!C:C, "N/A")</f>
        <v>0</v>
      </c>
      <c r="F338" s="53" t="s">
        <v>572</v>
      </c>
      <c r="H338" s="55"/>
      <c r="I338" s="187" t="str">
        <f>IF(G338="","",IF(H338="","",_xlfn.XLOOKUP(H338, Clients!D:D, Clients!C:C, "N/A")))</f>
        <v/>
      </c>
    </row>
    <row r="339" spans="1:9">
      <c r="A339">
        <v>338</v>
      </c>
      <c r="B339" t="s">
        <v>639</v>
      </c>
      <c r="E339" s="184">
        <f>_xlfn.XLOOKUP(D339, Secteurs!A:A, Secteurs!C:C, "N/A")</f>
        <v>0</v>
      </c>
      <c r="F339" s="53" t="s">
        <v>573</v>
      </c>
      <c r="H339" s="55"/>
      <c r="I339" s="187" t="str">
        <f>IF(G339="","",IF(H339="","",_xlfn.XLOOKUP(H339, Clients!D:D, Clients!C:C, "N/A")))</f>
        <v/>
      </c>
    </row>
    <row r="340" spans="1:9">
      <c r="A340">
        <v>339</v>
      </c>
      <c r="B340" t="s">
        <v>639</v>
      </c>
      <c r="E340" s="184">
        <f>_xlfn.XLOOKUP(D340, Secteurs!A:A, Secteurs!C:C, "N/A")</f>
        <v>0</v>
      </c>
      <c r="F340" s="53" t="s">
        <v>574</v>
      </c>
      <c r="H340" s="55"/>
      <c r="I340" s="187" t="str">
        <f>IF(G340="","",IF(H340="","",_xlfn.XLOOKUP(H340, Clients!D:D, Clients!C:C, "N/A")))</f>
        <v/>
      </c>
    </row>
    <row r="341" spans="1:9">
      <c r="A341">
        <v>340</v>
      </c>
      <c r="B341" t="s">
        <v>639</v>
      </c>
      <c r="E341" s="184">
        <f>_xlfn.XLOOKUP(D341, Secteurs!A:A, Secteurs!C:C, "N/A")</f>
        <v>0</v>
      </c>
      <c r="F341" s="53" t="s">
        <v>575</v>
      </c>
      <c r="H341" s="55"/>
      <c r="I341" s="187" t="str">
        <f>IF(G341="","",IF(H341="","",_xlfn.XLOOKUP(H341, Clients!D:D, Clients!C:C, "N/A")))</f>
        <v/>
      </c>
    </row>
    <row r="342" spans="1:9">
      <c r="A342">
        <v>341</v>
      </c>
      <c r="B342" t="s">
        <v>639</v>
      </c>
      <c r="E342" s="184">
        <f>_xlfn.XLOOKUP(D342, Secteurs!A:A, Secteurs!C:C, "N/A")</f>
        <v>0</v>
      </c>
      <c r="F342" s="53" t="s">
        <v>576</v>
      </c>
      <c r="H342" s="55"/>
      <c r="I342" s="187" t="str">
        <f>IF(G342="","",IF(H342="","",_xlfn.XLOOKUP(H342, Clients!D:D, Clients!C:C, "N/A")))</f>
        <v/>
      </c>
    </row>
    <row r="343" spans="1:9">
      <c r="A343">
        <v>342</v>
      </c>
      <c r="B343" t="s">
        <v>639</v>
      </c>
      <c r="E343" s="184">
        <f>_xlfn.XLOOKUP(D343, Secteurs!A:A, Secteurs!C:C, "N/A")</f>
        <v>0</v>
      </c>
      <c r="F343" s="53" t="s">
        <v>577</v>
      </c>
      <c r="H343" s="55"/>
      <c r="I343" s="187" t="str">
        <f>IF(G343="","",IF(H343="","",_xlfn.XLOOKUP(H343, Clients!D:D, Clients!C:C, "N/A")))</f>
        <v/>
      </c>
    </row>
    <row r="344" spans="1:9">
      <c r="A344">
        <v>343</v>
      </c>
      <c r="B344" t="s">
        <v>639</v>
      </c>
      <c r="E344" s="184">
        <f>_xlfn.XLOOKUP(D344, Secteurs!A:A, Secteurs!C:C, "N/A")</f>
        <v>0</v>
      </c>
      <c r="F344" s="53" t="s">
        <v>578</v>
      </c>
      <c r="H344" s="55"/>
      <c r="I344" s="187" t="str">
        <f>IF(G344="","",IF(H344="","",_xlfn.XLOOKUP(H344, Clients!D:D, Clients!C:C, "N/A")))</f>
        <v/>
      </c>
    </row>
    <row r="345" spans="1:9">
      <c r="A345">
        <v>344</v>
      </c>
      <c r="B345" t="s">
        <v>639</v>
      </c>
      <c r="E345" s="184">
        <f>_xlfn.XLOOKUP(D345, Secteurs!A:A, Secteurs!C:C, "N/A")</f>
        <v>0</v>
      </c>
      <c r="F345" s="53" t="s">
        <v>579</v>
      </c>
      <c r="H345" s="55"/>
      <c r="I345" s="187" t="str">
        <f>IF(G345="","",IF(H345="","",_xlfn.XLOOKUP(H345, Clients!D:D, Clients!C:C, "N/A")))</f>
        <v/>
      </c>
    </row>
    <row r="346" spans="1:9">
      <c r="A346">
        <v>345</v>
      </c>
      <c r="B346" t="s">
        <v>639</v>
      </c>
      <c r="E346" s="184">
        <f>_xlfn.XLOOKUP(D346, Secteurs!A:A, Secteurs!C:C, "N/A")</f>
        <v>0</v>
      </c>
      <c r="F346" s="53" t="s">
        <v>580</v>
      </c>
      <c r="H346" s="55"/>
      <c r="I346" s="187" t="str">
        <f>IF(G346="","",IF(H346="","",_xlfn.XLOOKUP(H346, Clients!D:D, Clients!C:C, "N/A")))</f>
        <v/>
      </c>
    </row>
    <row r="347" spans="1:9">
      <c r="A347">
        <v>346</v>
      </c>
      <c r="B347" t="s">
        <v>639</v>
      </c>
      <c r="E347" s="184">
        <f>_xlfn.XLOOKUP(D347, Secteurs!A:A, Secteurs!C:C, "N/A")</f>
        <v>0</v>
      </c>
      <c r="F347" s="53" t="s">
        <v>581</v>
      </c>
      <c r="H347" s="55"/>
      <c r="I347" s="187" t="str">
        <f>IF(G347="","",IF(H347="","",_xlfn.XLOOKUP(H347, Clients!D:D, Clients!C:C, "N/A")))</f>
        <v/>
      </c>
    </row>
    <row r="348" spans="1:9">
      <c r="A348">
        <v>347</v>
      </c>
      <c r="B348" t="s">
        <v>639</v>
      </c>
      <c r="E348" s="184">
        <f>_xlfn.XLOOKUP(D348, Secteurs!A:A, Secteurs!C:C, "N/A")</f>
        <v>0</v>
      </c>
      <c r="F348" s="53" t="s">
        <v>582</v>
      </c>
      <c r="H348" s="55"/>
      <c r="I348" s="187" t="str">
        <f>IF(G348="","",IF(H348="","",_xlfn.XLOOKUP(H348, Clients!D:D, Clients!C:C, "N/A")))</f>
        <v/>
      </c>
    </row>
    <row r="349" spans="1:9">
      <c r="A349">
        <v>348</v>
      </c>
      <c r="B349" t="s">
        <v>639</v>
      </c>
      <c r="E349" s="184">
        <f>_xlfn.XLOOKUP(D349, Secteurs!A:A, Secteurs!C:C, "N/A")</f>
        <v>0</v>
      </c>
      <c r="F349" s="53" t="s">
        <v>583</v>
      </c>
      <c r="H349" s="55"/>
      <c r="I349" s="187" t="str">
        <f>IF(G349="","",IF(H349="","",_xlfn.XLOOKUP(H349, Clients!D:D, Clients!C:C, "N/A")))</f>
        <v/>
      </c>
    </row>
    <row r="350" spans="1:9">
      <c r="A350">
        <v>349</v>
      </c>
      <c r="B350" t="s">
        <v>639</v>
      </c>
      <c r="E350" s="184">
        <f>_xlfn.XLOOKUP(D350, Secteurs!A:A, Secteurs!C:C, "N/A")</f>
        <v>0</v>
      </c>
      <c r="F350" s="53" t="s">
        <v>584</v>
      </c>
      <c r="H350" s="55"/>
      <c r="I350" s="187" t="str">
        <f>IF(G350="","",IF(H350="","",_xlfn.XLOOKUP(H350, Clients!D:D, Clients!C:C, "N/A")))</f>
        <v/>
      </c>
    </row>
    <row r="351" spans="1:9">
      <c r="A351">
        <v>350</v>
      </c>
      <c r="B351" t="s">
        <v>639</v>
      </c>
      <c r="E351" s="184">
        <f>_xlfn.XLOOKUP(D351, Secteurs!A:A, Secteurs!C:C, "N/A")</f>
        <v>0</v>
      </c>
      <c r="F351" s="53" t="s">
        <v>585</v>
      </c>
      <c r="H351" s="55"/>
      <c r="I351" s="187" t="str">
        <f>IF(G351="","",IF(H351="","",_xlfn.XLOOKUP(H351, Clients!D:D, Clients!C:C, "N/A")))</f>
        <v/>
      </c>
    </row>
    <row r="352" spans="1:9">
      <c r="A352">
        <v>351</v>
      </c>
      <c r="B352" t="s">
        <v>639</v>
      </c>
      <c r="E352" s="184">
        <f>_xlfn.XLOOKUP(D352, Secteurs!A:A, Secteurs!C:C, "N/A")</f>
        <v>0</v>
      </c>
      <c r="F352" s="53" t="s">
        <v>586</v>
      </c>
      <c r="H352" s="55"/>
      <c r="I352" s="187" t="str">
        <f>IF(G352="","",IF(H352="","",_xlfn.XLOOKUP(H352, Clients!D:D, Clients!C:C, "N/A")))</f>
        <v/>
      </c>
    </row>
    <row r="353" spans="1:9">
      <c r="A353">
        <v>352</v>
      </c>
      <c r="B353" t="s">
        <v>639</v>
      </c>
      <c r="E353" s="184">
        <f>_xlfn.XLOOKUP(D353, Secteurs!A:A, Secteurs!C:C, "N/A")</f>
        <v>0</v>
      </c>
      <c r="F353" s="53" t="s">
        <v>587</v>
      </c>
      <c r="H353" s="55"/>
      <c r="I353" s="187" t="str">
        <f>IF(G353="","",IF(H353="","",_xlfn.XLOOKUP(H353, Clients!D:D, Clients!C:C, "N/A")))</f>
        <v/>
      </c>
    </row>
    <row r="354" spans="1:9">
      <c r="A354">
        <v>353</v>
      </c>
      <c r="B354" t="s">
        <v>639</v>
      </c>
      <c r="E354" s="184">
        <f>_xlfn.XLOOKUP(D354, Secteurs!A:A, Secteurs!C:C, "N/A")</f>
        <v>0</v>
      </c>
      <c r="F354" s="53" t="s">
        <v>588</v>
      </c>
      <c r="H354" s="55"/>
      <c r="I354" s="187" t="str">
        <f>IF(G354="","",IF(H354="","",_xlfn.XLOOKUP(H354, Clients!D:D, Clients!C:C, "N/A")))</f>
        <v/>
      </c>
    </row>
    <row r="355" spans="1:9">
      <c r="A355">
        <v>354</v>
      </c>
      <c r="B355" t="s">
        <v>639</v>
      </c>
      <c r="E355" s="184">
        <f>_xlfn.XLOOKUP(D355, Secteurs!A:A, Secteurs!C:C, "N/A")</f>
        <v>0</v>
      </c>
      <c r="F355" s="53" t="s">
        <v>589</v>
      </c>
      <c r="H355" s="55"/>
      <c r="I355" s="187" t="str">
        <f>IF(G355="","",IF(H355="","",_xlfn.XLOOKUP(H355, Clients!D:D, Clients!C:C, "N/A")))</f>
        <v/>
      </c>
    </row>
    <row r="356" spans="1:9">
      <c r="A356">
        <v>355</v>
      </c>
      <c r="B356" t="s">
        <v>639</v>
      </c>
      <c r="E356" s="184">
        <f>_xlfn.XLOOKUP(D356, Secteurs!A:A, Secteurs!C:C, "N/A")</f>
        <v>0</v>
      </c>
      <c r="F356" s="53" t="s">
        <v>590</v>
      </c>
      <c r="H356" s="55"/>
      <c r="I356" s="187" t="str">
        <f>IF(G356="","",IF(H356="","",_xlfn.XLOOKUP(H356, Clients!D:D, Clients!C:C, "N/A")))</f>
        <v/>
      </c>
    </row>
    <row r="357" spans="1:9">
      <c r="A357">
        <v>356</v>
      </c>
      <c r="B357" t="s">
        <v>639</v>
      </c>
      <c r="E357" s="184">
        <f>_xlfn.XLOOKUP(D357, Secteurs!A:A, Secteurs!C:C, "N/A")</f>
        <v>0</v>
      </c>
      <c r="F357" s="53" t="s">
        <v>591</v>
      </c>
      <c r="H357" s="55"/>
      <c r="I357" s="187" t="str">
        <f>IF(G357="","",IF(H357="","",_xlfn.XLOOKUP(H357, Clients!D:D, Clients!C:C, "N/A")))</f>
        <v/>
      </c>
    </row>
    <row r="358" spans="1:9">
      <c r="A358">
        <v>357</v>
      </c>
      <c r="B358" t="s">
        <v>639</v>
      </c>
      <c r="E358" s="184">
        <f>_xlfn.XLOOKUP(D358, Secteurs!A:A, Secteurs!C:C, "N/A")</f>
        <v>0</v>
      </c>
      <c r="F358" s="53" t="s">
        <v>592</v>
      </c>
      <c r="H358" s="55"/>
      <c r="I358" s="187" t="str">
        <f>IF(G358="","",IF(H358="","",_xlfn.XLOOKUP(H358, Clients!D:D, Clients!C:C, "N/A")))</f>
        <v/>
      </c>
    </row>
    <row r="359" spans="1:9">
      <c r="A359">
        <v>358</v>
      </c>
      <c r="B359" t="s">
        <v>639</v>
      </c>
      <c r="E359" s="184">
        <f>_xlfn.XLOOKUP(D359, Secteurs!A:A, Secteurs!C:C, "N/A")</f>
        <v>0</v>
      </c>
      <c r="F359" s="53" t="s">
        <v>593</v>
      </c>
      <c r="H359" s="55"/>
      <c r="I359" s="187" t="str">
        <f>IF(G359="","",IF(H359="","",_xlfn.XLOOKUP(H359, Clients!D:D, Clients!C:C, "N/A")))</f>
        <v/>
      </c>
    </row>
    <row r="360" spans="1:9">
      <c r="A360">
        <v>359</v>
      </c>
      <c r="B360" t="s">
        <v>639</v>
      </c>
      <c r="E360" s="184">
        <f>_xlfn.XLOOKUP(D360, Secteurs!A:A, Secteurs!C:C, "N/A")</f>
        <v>0</v>
      </c>
      <c r="F360" s="53" t="s">
        <v>594</v>
      </c>
      <c r="H360" s="55"/>
      <c r="I360" s="187" t="str">
        <f>IF(G360="","",IF(H360="","",_xlfn.XLOOKUP(H360, Clients!D:D, Clients!C:C, "N/A")))</f>
        <v/>
      </c>
    </row>
    <row r="361" spans="1:9">
      <c r="A361">
        <v>360</v>
      </c>
      <c r="B361" t="s">
        <v>639</v>
      </c>
      <c r="E361" s="184">
        <f>_xlfn.XLOOKUP(D361, Secteurs!A:A, Secteurs!C:C, "N/A")</f>
        <v>0</v>
      </c>
      <c r="F361" s="53" t="s">
        <v>595</v>
      </c>
      <c r="H361" s="55"/>
      <c r="I361" s="187" t="str">
        <f>IF(G361="","",IF(H361="","",_xlfn.XLOOKUP(H361, Clients!D:D, Clients!C:C, "N/A")))</f>
        <v/>
      </c>
    </row>
    <row r="362" spans="1:9">
      <c r="A362">
        <v>361</v>
      </c>
      <c r="B362" t="s">
        <v>639</v>
      </c>
      <c r="E362" s="184">
        <f>_xlfn.XLOOKUP(D362, Secteurs!A:A, Secteurs!C:C, "N/A")</f>
        <v>0</v>
      </c>
      <c r="F362" s="53" t="s">
        <v>596</v>
      </c>
      <c r="H362" s="55"/>
      <c r="I362" s="187" t="str">
        <f>IF(G362="","",IF(H362="","",_xlfn.XLOOKUP(H362, Clients!D:D, Clients!C:C, "N/A")))</f>
        <v/>
      </c>
    </row>
    <row r="363" spans="1:9">
      <c r="A363">
        <v>362</v>
      </c>
      <c r="B363" t="s">
        <v>639</v>
      </c>
      <c r="E363" s="184">
        <f>_xlfn.XLOOKUP(D363, Secteurs!A:A, Secteurs!C:C, "N/A")</f>
        <v>0</v>
      </c>
      <c r="F363" s="53" t="s">
        <v>597</v>
      </c>
      <c r="H363" s="55"/>
      <c r="I363" s="187" t="str">
        <f>IF(G363="","",IF(H363="","",_xlfn.XLOOKUP(H363, Clients!D:D, Clients!C:C, "N/A")))</f>
        <v/>
      </c>
    </row>
    <row r="364" spans="1:9">
      <c r="A364">
        <v>363</v>
      </c>
      <c r="B364" t="s">
        <v>639</v>
      </c>
      <c r="E364" s="184">
        <f>_xlfn.XLOOKUP(D364, Secteurs!A:A, Secteurs!C:C, "N/A")</f>
        <v>0</v>
      </c>
      <c r="F364" s="53" t="s">
        <v>598</v>
      </c>
      <c r="H364" s="55"/>
      <c r="I364" s="187" t="str">
        <f>IF(G364="","",IF(H364="","",_xlfn.XLOOKUP(H364, Clients!D:D, Clients!C:C, "N/A")))</f>
        <v/>
      </c>
    </row>
    <row r="365" spans="1:9">
      <c r="A365">
        <v>364</v>
      </c>
      <c r="B365" t="s">
        <v>639</v>
      </c>
      <c r="E365" s="184">
        <f>_xlfn.XLOOKUP(D365, Secteurs!A:A, Secteurs!C:C, "N/A")</f>
        <v>0</v>
      </c>
      <c r="F365" s="53" t="s">
        <v>599</v>
      </c>
      <c r="H365" s="55"/>
      <c r="I365" s="187" t="str">
        <f>IF(G365="","",IF(H365="","",_xlfn.XLOOKUP(H365, Clients!D:D, Clients!C:C, "N/A")))</f>
        <v/>
      </c>
    </row>
    <row r="366" spans="1:9">
      <c r="A366">
        <v>365</v>
      </c>
      <c r="B366" t="s">
        <v>639</v>
      </c>
      <c r="E366" s="184">
        <f>_xlfn.XLOOKUP(D366, Secteurs!A:A, Secteurs!C:C, "N/A")</f>
        <v>0</v>
      </c>
      <c r="F366" s="53" t="s">
        <v>600</v>
      </c>
      <c r="H366" s="55"/>
      <c r="I366" s="187" t="str">
        <f>IF(G366="","",IF(H366="","",_xlfn.XLOOKUP(H366, Clients!D:D, Clients!C:C, "N/A")))</f>
        <v/>
      </c>
    </row>
    <row r="367" spans="1:9">
      <c r="A367">
        <v>366</v>
      </c>
      <c r="B367" t="s">
        <v>639</v>
      </c>
      <c r="E367" s="184">
        <f>_xlfn.XLOOKUP(D367, Secteurs!A:A, Secteurs!C:C, "N/A")</f>
        <v>0</v>
      </c>
      <c r="F367" s="53" t="s">
        <v>601</v>
      </c>
      <c r="H367" s="55"/>
      <c r="I367" s="187" t="str">
        <f>IF(G367="","",IF(H367="","",_xlfn.XLOOKUP(H367, Clients!D:D, Clients!C:C, "N/A")))</f>
        <v/>
      </c>
    </row>
    <row r="368" spans="1:9">
      <c r="A368">
        <v>367</v>
      </c>
      <c r="B368" t="s">
        <v>639</v>
      </c>
      <c r="E368" s="184">
        <f>_xlfn.XLOOKUP(D368, Secteurs!A:A, Secteurs!C:C, "N/A")</f>
        <v>0</v>
      </c>
      <c r="F368" s="53" t="s">
        <v>602</v>
      </c>
      <c r="H368" s="55"/>
      <c r="I368" s="187" t="str">
        <f>IF(G368="","",IF(H368="","",_xlfn.XLOOKUP(H368, Clients!D:D, Clients!C:C, "N/A")))</f>
        <v/>
      </c>
    </row>
    <row r="369" spans="1:9">
      <c r="A369">
        <v>368</v>
      </c>
      <c r="B369" t="s">
        <v>639</v>
      </c>
      <c r="E369" s="184">
        <f>_xlfn.XLOOKUP(D369, Secteurs!A:A, Secteurs!C:C, "N/A")</f>
        <v>0</v>
      </c>
      <c r="F369" s="53" t="s">
        <v>603</v>
      </c>
      <c r="H369" s="55"/>
      <c r="I369" s="187" t="str">
        <f>IF(G369="","",IF(H369="","",_xlfn.XLOOKUP(H369, Clients!D:D, Clients!C:C, "N/A")))</f>
        <v/>
      </c>
    </row>
    <row r="370" spans="1:9">
      <c r="A370">
        <v>369</v>
      </c>
      <c r="B370" t="s">
        <v>639</v>
      </c>
      <c r="E370" s="184">
        <f>_xlfn.XLOOKUP(D370, Secteurs!A:A, Secteurs!C:C, "N/A")</f>
        <v>0</v>
      </c>
      <c r="F370" s="53" t="s">
        <v>604</v>
      </c>
      <c r="H370" s="55"/>
      <c r="I370" s="187" t="str">
        <f>IF(G370="","",IF(H370="","",_xlfn.XLOOKUP(H370, Clients!D:D, Clients!C:C, "N/A")))</f>
        <v/>
      </c>
    </row>
    <row r="371" spans="1:9">
      <c r="A371">
        <v>370</v>
      </c>
      <c r="B371" t="s">
        <v>639</v>
      </c>
      <c r="E371" s="184">
        <f>_xlfn.XLOOKUP(D371, Secteurs!A:A, Secteurs!C:C, "N/A")</f>
        <v>0</v>
      </c>
      <c r="F371" s="53" t="s">
        <v>605</v>
      </c>
      <c r="H371" s="55"/>
      <c r="I371" s="187" t="str">
        <f>IF(G371="","",IF(H371="","",_xlfn.XLOOKUP(H371, Clients!D:D, Clients!C:C, "N/A")))</f>
        <v/>
      </c>
    </row>
    <row r="372" spans="1:9">
      <c r="A372">
        <v>371</v>
      </c>
      <c r="B372" t="s">
        <v>639</v>
      </c>
      <c r="E372" s="184">
        <f>_xlfn.XLOOKUP(D372, Secteurs!A:A, Secteurs!C:C, "N/A")</f>
        <v>0</v>
      </c>
      <c r="F372" s="53" t="s">
        <v>606</v>
      </c>
      <c r="H372" s="55"/>
      <c r="I372" s="187" t="str">
        <f>IF(G372="","",IF(H372="","",_xlfn.XLOOKUP(H372, Clients!D:D, Clients!C:C, "N/A")))</f>
        <v/>
      </c>
    </row>
    <row r="373" spans="1:9">
      <c r="A373">
        <v>372</v>
      </c>
      <c r="B373" t="s">
        <v>639</v>
      </c>
      <c r="E373" s="184">
        <f>_xlfn.XLOOKUP(D373, Secteurs!A:A, Secteurs!C:C, "N/A")</f>
        <v>0</v>
      </c>
      <c r="F373" s="53" t="s">
        <v>607</v>
      </c>
      <c r="H373" s="55"/>
      <c r="I373" s="187" t="str">
        <f>IF(G373="","",IF(H373="","",_xlfn.XLOOKUP(H373, Clients!D:D, Clients!C:C, "N/A")))</f>
        <v/>
      </c>
    </row>
    <row r="374" spans="1:9">
      <c r="A374">
        <v>373</v>
      </c>
      <c r="B374" t="s">
        <v>639</v>
      </c>
      <c r="E374" s="184">
        <f>_xlfn.XLOOKUP(D374, Secteurs!A:A, Secteurs!C:C, "N/A")</f>
        <v>0</v>
      </c>
      <c r="F374" s="53" t="s">
        <v>608</v>
      </c>
      <c r="H374" s="55"/>
      <c r="I374" s="187" t="str">
        <f>IF(G374="","",IF(H374="","",_xlfn.XLOOKUP(H374, Clients!D:D, Clients!C:C, "N/A")))</f>
        <v/>
      </c>
    </row>
    <row r="375" spans="1:9">
      <c r="A375">
        <v>374</v>
      </c>
      <c r="B375" t="s">
        <v>639</v>
      </c>
      <c r="E375" s="184">
        <f>_xlfn.XLOOKUP(D375, Secteurs!A:A, Secteurs!C:C, "N/A")</f>
        <v>0</v>
      </c>
      <c r="F375" s="53" t="s">
        <v>609</v>
      </c>
      <c r="H375" s="55"/>
      <c r="I375" s="187" t="str">
        <f>IF(G375="","",IF(H375="","",_xlfn.XLOOKUP(H375, Clients!D:D, Clients!C:C, "N/A")))</f>
        <v/>
      </c>
    </row>
    <row r="376" spans="1:9">
      <c r="A376">
        <v>375</v>
      </c>
      <c r="B376" t="s">
        <v>639</v>
      </c>
      <c r="E376" s="184">
        <f>_xlfn.XLOOKUP(D376, Secteurs!A:A, Secteurs!C:C, "N/A")</f>
        <v>0</v>
      </c>
      <c r="F376" s="53" t="s">
        <v>610</v>
      </c>
      <c r="H376" s="55"/>
      <c r="I376" s="187" t="str">
        <f>IF(G376="","",IF(H376="","",_xlfn.XLOOKUP(H376, Clients!D:D, Clients!C:C, "N/A")))</f>
        <v/>
      </c>
    </row>
    <row r="377" spans="1:9">
      <c r="A377">
        <v>376</v>
      </c>
      <c r="B377" t="s">
        <v>639</v>
      </c>
      <c r="E377" s="184">
        <f>_xlfn.XLOOKUP(D377, Secteurs!A:A, Secteurs!C:C, "N/A")</f>
        <v>0</v>
      </c>
      <c r="F377" s="53" t="s">
        <v>611</v>
      </c>
      <c r="H377" s="55"/>
      <c r="I377" s="187" t="str">
        <f>IF(G377="","",IF(H377="","",_xlfn.XLOOKUP(H377, Clients!D:D, Clients!C:C, "N/A")))</f>
        <v/>
      </c>
    </row>
    <row r="378" spans="1:9">
      <c r="A378">
        <v>377</v>
      </c>
      <c r="B378" t="s">
        <v>639</v>
      </c>
      <c r="E378" s="184">
        <f>_xlfn.XLOOKUP(D378, Secteurs!A:A, Secteurs!C:C, "N/A")</f>
        <v>0</v>
      </c>
      <c r="F378" s="53" t="s">
        <v>612</v>
      </c>
      <c r="H378" s="55"/>
      <c r="I378" s="187" t="str">
        <f>IF(G378="","",IF(H378="","",_xlfn.XLOOKUP(H378, Clients!D:D, Clients!C:C, "N/A")))</f>
        <v/>
      </c>
    </row>
    <row r="379" spans="1:9">
      <c r="A379">
        <v>378</v>
      </c>
      <c r="B379" t="s">
        <v>639</v>
      </c>
      <c r="E379" s="184">
        <f>_xlfn.XLOOKUP(D379, Secteurs!A:A, Secteurs!C:C, "N/A")</f>
        <v>0</v>
      </c>
      <c r="F379" s="53" t="s">
        <v>613</v>
      </c>
      <c r="H379" s="55"/>
      <c r="I379" s="187" t="str">
        <f>IF(G379="","",IF(H379="","",_xlfn.XLOOKUP(H379, Clients!D:D, Clients!C:C, "N/A")))</f>
        <v/>
      </c>
    </row>
    <row r="380" spans="1:9">
      <c r="A380">
        <v>379</v>
      </c>
      <c r="B380" t="s">
        <v>639</v>
      </c>
      <c r="E380" s="184">
        <f>_xlfn.XLOOKUP(D380, Secteurs!A:A, Secteurs!C:C, "N/A")</f>
        <v>0</v>
      </c>
      <c r="F380" s="53" t="s">
        <v>614</v>
      </c>
      <c r="H380" s="55"/>
      <c r="I380" s="187" t="str">
        <f>IF(G380="","",IF(H380="","",_xlfn.XLOOKUP(H380, Clients!D:D, Clients!C:C, "N/A")))</f>
        <v/>
      </c>
    </row>
    <row r="381" spans="1:9">
      <c r="A381">
        <v>380</v>
      </c>
      <c r="B381" t="s">
        <v>639</v>
      </c>
      <c r="E381" s="184">
        <f>_xlfn.XLOOKUP(D381, Secteurs!A:A, Secteurs!C:C, "N/A")</f>
        <v>0</v>
      </c>
      <c r="F381" s="53" t="s">
        <v>615</v>
      </c>
      <c r="H381" s="55"/>
      <c r="I381" s="187" t="str">
        <f>IF(G381="","",IF(H381="","",_xlfn.XLOOKUP(H381, Clients!D:D, Clients!C:C, "N/A")))</f>
        <v/>
      </c>
    </row>
    <row r="382" spans="1:9">
      <c r="A382">
        <v>381</v>
      </c>
      <c r="B382" t="s">
        <v>639</v>
      </c>
      <c r="E382" s="184">
        <f>_xlfn.XLOOKUP(D382, Secteurs!A:A, Secteurs!C:C, "N/A")</f>
        <v>0</v>
      </c>
      <c r="F382" s="53" t="s">
        <v>616</v>
      </c>
      <c r="H382" s="55"/>
      <c r="I382" s="187" t="str">
        <f>IF(G382="","",IF(H382="","",_xlfn.XLOOKUP(H382, Clients!D:D, Clients!C:C, "N/A")))</f>
        <v/>
      </c>
    </row>
    <row r="383" spans="1:9">
      <c r="A383">
        <v>382</v>
      </c>
      <c r="B383" t="s">
        <v>639</v>
      </c>
      <c r="E383" s="184">
        <f>_xlfn.XLOOKUP(D383, Secteurs!A:A, Secteurs!C:C, "N/A")</f>
        <v>0</v>
      </c>
      <c r="F383" s="53" t="s">
        <v>617</v>
      </c>
      <c r="H383" s="55"/>
      <c r="I383" s="187" t="str">
        <f>IF(G383="","",IF(H383="","",_xlfn.XLOOKUP(H383, Clients!D:D, Clients!C:C, "N/A")))</f>
        <v/>
      </c>
    </row>
    <row r="384" spans="1:9">
      <c r="A384">
        <v>383</v>
      </c>
      <c r="B384" t="s">
        <v>639</v>
      </c>
      <c r="E384" s="184">
        <f>_xlfn.XLOOKUP(D384, Secteurs!A:A, Secteurs!C:C, "N/A")</f>
        <v>0</v>
      </c>
      <c r="F384" s="53" t="s">
        <v>618</v>
      </c>
      <c r="H384" s="55"/>
      <c r="I384" s="187" t="str">
        <f>IF(G384="","",IF(H384="","",_xlfn.XLOOKUP(H384, Clients!D:D, Clients!C:C, "N/A")))</f>
        <v/>
      </c>
    </row>
    <row r="385" spans="1:9">
      <c r="A385">
        <v>384</v>
      </c>
      <c r="B385" t="s">
        <v>639</v>
      </c>
      <c r="E385" s="184">
        <f>_xlfn.XLOOKUP(D385, Secteurs!A:A, Secteurs!C:C, "N/A")</f>
        <v>0</v>
      </c>
      <c r="F385" s="53" t="s">
        <v>619</v>
      </c>
      <c r="H385" s="55"/>
      <c r="I385" s="187" t="str">
        <f>IF(G385="","",IF(H385="","",_xlfn.XLOOKUP(H385, Clients!D:D, Clients!C:C, "N/A")))</f>
        <v/>
      </c>
    </row>
    <row r="386" spans="1:9">
      <c r="A386">
        <v>385</v>
      </c>
      <c r="B386" t="s">
        <v>639</v>
      </c>
      <c r="E386" s="184">
        <f>_xlfn.XLOOKUP(D386, Secteurs!A:A, Secteurs!C:C, "N/A")</f>
        <v>0</v>
      </c>
      <c r="F386" s="53" t="s">
        <v>620</v>
      </c>
      <c r="H386" s="55"/>
      <c r="I386" s="187" t="str">
        <f>IF(G386="","",IF(H386="","",_xlfn.XLOOKUP(H386, Clients!D:D, Clients!C:C, "N/A")))</f>
        <v/>
      </c>
    </row>
    <row r="387" spans="1:9">
      <c r="A387">
        <v>386</v>
      </c>
      <c r="B387" t="s">
        <v>639</v>
      </c>
      <c r="E387" s="184">
        <f>_xlfn.XLOOKUP(D387, Secteurs!A:A, Secteurs!C:C, "N/A")</f>
        <v>0</v>
      </c>
      <c r="F387" s="53" t="s">
        <v>621</v>
      </c>
      <c r="H387" s="55"/>
      <c r="I387" s="187" t="str">
        <f>IF(G387="","",IF(H387="","",_xlfn.XLOOKUP(H387, Clients!D:D, Clients!C:C, "N/A")))</f>
        <v/>
      </c>
    </row>
    <row r="388" spans="1:9">
      <c r="A388">
        <v>387</v>
      </c>
      <c r="B388" t="s">
        <v>639</v>
      </c>
      <c r="E388" s="184">
        <f>_xlfn.XLOOKUP(D388, Secteurs!A:A, Secteurs!C:C, "N/A")</f>
        <v>0</v>
      </c>
      <c r="F388" s="53" t="s">
        <v>622</v>
      </c>
      <c r="H388" s="55"/>
      <c r="I388" s="187" t="str">
        <f>IF(G388="","",IF(H388="","",_xlfn.XLOOKUP(H388, Clients!D:D, Clients!C:C, "N/A")))</f>
        <v/>
      </c>
    </row>
    <row r="389" spans="1:9">
      <c r="A389">
        <v>388</v>
      </c>
      <c r="B389" t="s">
        <v>639</v>
      </c>
      <c r="E389" s="184">
        <f>_xlfn.XLOOKUP(D389, Secteurs!A:A, Secteurs!C:C, "N/A")</f>
        <v>0</v>
      </c>
      <c r="F389" s="53" t="s">
        <v>623</v>
      </c>
      <c r="H389" s="55"/>
      <c r="I389" s="187" t="str">
        <f>IF(G389="","",IF(H389="","",_xlfn.XLOOKUP(H389, Clients!D:D, Clients!C:C, "N/A")))</f>
        <v/>
      </c>
    </row>
    <row r="390" spans="1:9">
      <c r="A390">
        <v>389</v>
      </c>
      <c r="B390" t="s">
        <v>639</v>
      </c>
      <c r="E390" s="184">
        <f>_xlfn.XLOOKUP(D390, Secteurs!A:A, Secteurs!C:C, "N/A")</f>
        <v>0</v>
      </c>
      <c r="F390" s="53" t="s">
        <v>624</v>
      </c>
      <c r="H390" s="55"/>
      <c r="I390" s="187" t="str">
        <f>IF(G390="","",IF(H390="","",_xlfn.XLOOKUP(H390, Clients!D:D, Clients!C:C, "N/A")))</f>
        <v/>
      </c>
    </row>
    <row r="391" spans="1:9">
      <c r="A391">
        <v>390</v>
      </c>
      <c r="B391" t="s">
        <v>639</v>
      </c>
      <c r="E391" s="184">
        <f>_xlfn.XLOOKUP(D391, Secteurs!A:A, Secteurs!C:C, "N/A")</f>
        <v>0</v>
      </c>
      <c r="F391" s="53" t="s">
        <v>625</v>
      </c>
      <c r="H391" s="55"/>
      <c r="I391" s="187" t="str">
        <f>IF(G391="","",IF(H391="","",_xlfn.XLOOKUP(H391, Clients!D:D, Clients!C:C, "N/A")))</f>
        <v/>
      </c>
    </row>
    <row r="392" spans="1:9">
      <c r="A392">
        <v>391</v>
      </c>
      <c r="B392" t="s">
        <v>639</v>
      </c>
      <c r="E392" s="184">
        <f>_xlfn.XLOOKUP(D392, Secteurs!A:A, Secteurs!C:C, "N/A")</f>
        <v>0</v>
      </c>
      <c r="F392" s="53" t="s">
        <v>626</v>
      </c>
      <c r="H392" s="55"/>
      <c r="I392" s="187" t="str">
        <f>IF(G392="","",IF(H392="","",_xlfn.XLOOKUP(H392, Clients!D:D, Clients!C:C, "N/A")))</f>
        <v/>
      </c>
    </row>
    <row r="393" spans="1:9">
      <c r="A393">
        <v>392</v>
      </c>
      <c r="B393" t="s">
        <v>639</v>
      </c>
      <c r="E393" s="184">
        <f>_xlfn.XLOOKUP(D393, Secteurs!A:A, Secteurs!C:C, "N/A")</f>
        <v>0</v>
      </c>
      <c r="F393" s="53" t="s">
        <v>627</v>
      </c>
      <c r="H393" s="55"/>
      <c r="I393" s="187" t="str">
        <f>IF(G393="","",IF(H393="","",_xlfn.XLOOKUP(H393, Clients!D:D, Clients!C:C, "N/A")))</f>
        <v/>
      </c>
    </row>
    <row r="394" spans="1:9">
      <c r="A394">
        <v>393</v>
      </c>
      <c r="B394" t="s">
        <v>639</v>
      </c>
      <c r="E394" s="184">
        <f>_xlfn.XLOOKUP(D394, Secteurs!A:A, Secteurs!C:C, "N/A")</f>
        <v>0</v>
      </c>
      <c r="F394" s="53" t="s">
        <v>628</v>
      </c>
      <c r="H394" s="55"/>
      <c r="I394" s="187" t="str">
        <f>IF(G394="","",IF(H394="","",_xlfn.XLOOKUP(H394, Clients!D:D, Clients!C:C, "N/A")))</f>
        <v/>
      </c>
    </row>
    <row r="395" spans="1:9">
      <c r="A395">
        <v>394</v>
      </c>
      <c r="B395" t="s">
        <v>639</v>
      </c>
      <c r="E395" s="184">
        <f>_xlfn.XLOOKUP(D395, Secteurs!A:A, Secteurs!C:C, "N/A")</f>
        <v>0</v>
      </c>
      <c r="F395" s="53" t="s">
        <v>629</v>
      </c>
      <c r="H395" s="55"/>
      <c r="I395" s="187" t="str">
        <f>IF(G395="","",IF(H395="","",_xlfn.XLOOKUP(H395, Clients!D:D, Clients!C:C, "N/A")))</f>
        <v/>
      </c>
    </row>
    <row r="396" spans="1:9">
      <c r="A396">
        <v>395</v>
      </c>
      <c r="B396" t="s">
        <v>639</v>
      </c>
      <c r="E396" s="184">
        <f>_xlfn.XLOOKUP(D396, Secteurs!A:A, Secteurs!C:C, "N/A")</f>
        <v>0</v>
      </c>
      <c r="F396" s="53" t="s">
        <v>630</v>
      </c>
      <c r="H396" s="55"/>
      <c r="I396" s="187" t="str">
        <f>IF(G396="","",IF(H396="","",_xlfn.XLOOKUP(H396, Clients!D:D, Clients!C:C, "N/A")))</f>
        <v/>
      </c>
    </row>
    <row r="397" spans="1:9">
      <c r="A397">
        <v>396</v>
      </c>
      <c r="B397" t="s">
        <v>639</v>
      </c>
      <c r="E397" s="184">
        <f>_xlfn.XLOOKUP(D397, Secteurs!A:A, Secteurs!C:C, "N/A")</f>
        <v>0</v>
      </c>
      <c r="F397" s="53" t="s">
        <v>631</v>
      </c>
      <c r="H397" s="55"/>
      <c r="I397" s="187" t="str">
        <f>IF(G397="","",IF(H397="","",_xlfn.XLOOKUP(H397, Clients!D:D, Clients!C:C, "N/A")))</f>
        <v/>
      </c>
    </row>
    <row r="398" spans="1:9">
      <c r="A398">
        <v>397</v>
      </c>
      <c r="B398" t="s">
        <v>639</v>
      </c>
      <c r="E398" s="184">
        <f>_xlfn.XLOOKUP(D398, Secteurs!A:A, Secteurs!C:C, "N/A")</f>
        <v>0</v>
      </c>
      <c r="F398" s="53" t="s">
        <v>632</v>
      </c>
      <c r="H398" s="55"/>
      <c r="I398" s="187" t="str">
        <f>IF(G398="","",IF(H398="","",_xlfn.XLOOKUP(H398, Clients!D:D, Clients!C:C, "N/A")))</f>
        <v/>
      </c>
    </row>
    <row r="399" spans="1:9">
      <c r="A399">
        <v>398</v>
      </c>
      <c r="B399" t="s">
        <v>639</v>
      </c>
      <c r="E399" s="184">
        <f>_xlfn.XLOOKUP(D399, Secteurs!A:A, Secteurs!C:C, "N/A")</f>
        <v>0</v>
      </c>
      <c r="F399" s="53" t="s">
        <v>633</v>
      </c>
      <c r="H399" s="55"/>
      <c r="I399" s="187" t="str">
        <f>IF(G399="","",IF(H399="","",_xlfn.XLOOKUP(H399, Clients!D:D, Clients!C:C, "N/A")))</f>
        <v/>
      </c>
    </row>
    <row r="400" spans="1:9">
      <c r="A400">
        <v>399</v>
      </c>
      <c r="B400" t="s">
        <v>639</v>
      </c>
      <c r="E400" s="184">
        <f>_xlfn.XLOOKUP(D400, Secteurs!A:A, Secteurs!C:C, "N/A")</f>
        <v>0</v>
      </c>
      <c r="F400" s="53" t="s">
        <v>634</v>
      </c>
      <c r="H400" s="55"/>
      <c r="I400" s="187" t="str">
        <f>IF(G400="","",IF(H400="","",_xlfn.XLOOKUP(H400, Clients!D:D, Clients!C:C, "N/A")))</f>
        <v/>
      </c>
    </row>
    <row r="401" spans="1:9">
      <c r="A401">
        <v>400</v>
      </c>
      <c r="B401" t="s">
        <v>639</v>
      </c>
      <c r="E401" s="184">
        <f>_xlfn.XLOOKUP(D401, Secteurs!A:A, Secteurs!C:C, "N/A")</f>
        <v>0</v>
      </c>
      <c r="F401" s="53" t="s">
        <v>635</v>
      </c>
      <c r="H401" s="55"/>
      <c r="I401" s="187" t="str">
        <f>IF(G401="","",IF(H401="","",_xlfn.XLOOKUP(H401, Clients!D:D, Clients!C:C, "N/A")))</f>
        <v/>
      </c>
    </row>
  </sheetData>
  <autoFilter ref="A1:U1" xr:uid="{D0B3BE31-EA64-43D4-8A82-FA929874A8A3}">
    <sortState xmlns:xlrd2="http://schemas.microsoft.com/office/spreadsheetml/2017/richdata2" ref="A2:U204">
      <sortCondition ref="G1"/>
    </sortState>
  </autoFilter>
  <phoneticPr fontId="10" type="noConversion"/>
  <conditionalFormatting sqref="B2:B401">
    <cfRule type="cellIs" dxfId="3" priority="1" operator="equal">
      <formula>"Non"</formula>
    </cfRule>
    <cfRule type="cellIs" dxfId="2" priority="2" operator="equal">
      <formula>"Oui"</formula>
    </cfRule>
  </conditionalFormatting>
  <dataValidations count="2">
    <dataValidation type="list" allowBlank="1" showInputMessage="1" showErrorMessage="1" sqref="B2:B401" xr:uid="{5789BF39-75BC-495E-955E-49405A4A763D}">
      <formula1>ActifInactif</formula1>
    </dataValidation>
    <dataValidation type="list" allowBlank="1" showInputMessage="1" showErrorMessage="1" sqref="H2:H401" xr:uid="{711C76B7-BE96-4B62-8773-7DBC19B135BA}">
      <formula1>clientList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B8FF0-F139-4391-9E1C-977C873CB8CD}">
  <dimension ref="A1:H401"/>
  <sheetViews>
    <sheetView workbookViewId="0">
      <selection activeCell="D43" sqref="D43"/>
    </sheetView>
  </sheetViews>
  <sheetFormatPr defaultRowHeight="15"/>
  <cols>
    <col min="3" max="3" width="20" style="52" customWidth="1"/>
    <col min="4" max="4" width="49.42578125" bestFit="1" customWidth="1"/>
    <col min="5" max="5" width="49.42578125" customWidth="1"/>
    <col min="6" max="8" width="9.7109375" customWidth="1"/>
  </cols>
  <sheetData>
    <row r="1" spans="1:8">
      <c r="A1" s="57" t="s">
        <v>229</v>
      </c>
      <c r="B1" s="57" t="s">
        <v>637</v>
      </c>
      <c r="C1" s="57" t="s">
        <v>234</v>
      </c>
      <c r="D1" s="57" t="s">
        <v>659</v>
      </c>
      <c r="E1" s="57" t="s">
        <v>643</v>
      </c>
      <c r="F1" s="57" t="s">
        <v>636</v>
      </c>
      <c r="G1" s="57" t="s">
        <v>636</v>
      </c>
      <c r="H1" s="57" t="s">
        <v>636</v>
      </c>
    </row>
    <row r="2" spans="1:8">
      <c r="A2">
        <v>1</v>
      </c>
      <c r="B2" t="s">
        <v>638</v>
      </c>
      <c r="C2" s="53" t="s">
        <v>698</v>
      </c>
      <c r="D2" s="55" t="s">
        <v>660</v>
      </c>
    </row>
    <row r="3" spans="1:8">
      <c r="A3">
        <v>2</v>
      </c>
      <c r="B3" t="s">
        <v>638</v>
      </c>
      <c r="C3" s="53" t="s">
        <v>699</v>
      </c>
      <c r="D3" s="55" t="s">
        <v>661</v>
      </c>
    </row>
    <row r="4" spans="1:8">
      <c r="A4">
        <v>3</v>
      </c>
      <c r="B4" t="s">
        <v>638</v>
      </c>
      <c r="C4" s="53" t="s">
        <v>700</v>
      </c>
      <c r="D4" s="55" t="s">
        <v>662</v>
      </c>
    </row>
    <row r="5" spans="1:8">
      <c r="A5">
        <v>4</v>
      </c>
      <c r="B5" t="s">
        <v>638</v>
      </c>
      <c r="C5" s="53" t="s">
        <v>701</v>
      </c>
      <c r="D5" s="55" t="s">
        <v>663</v>
      </c>
    </row>
    <row r="6" spans="1:8">
      <c r="A6">
        <v>5</v>
      </c>
      <c r="B6" t="s">
        <v>638</v>
      </c>
      <c r="C6" s="53" t="s">
        <v>702</v>
      </c>
      <c r="D6" s="55" t="s">
        <v>664</v>
      </c>
    </row>
    <row r="7" spans="1:8">
      <c r="A7">
        <v>6</v>
      </c>
      <c r="B7" t="s">
        <v>638</v>
      </c>
      <c r="C7" s="53" t="s">
        <v>703</v>
      </c>
      <c r="D7" s="55" t="s">
        <v>665</v>
      </c>
    </row>
    <row r="8" spans="1:8">
      <c r="A8">
        <v>7</v>
      </c>
      <c r="B8" t="s">
        <v>638</v>
      </c>
      <c r="C8" s="53" t="s">
        <v>704</v>
      </c>
      <c r="D8" s="55" t="s">
        <v>666</v>
      </c>
    </row>
    <row r="9" spans="1:8">
      <c r="A9">
        <v>8</v>
      </c>
      <c r="B9" t="s">
        <v>638</v>
      </c>
      <c r="C9" s="53" t="s">
        <v>705</v>
      </c>
      <c r="D9" s="55" t="s">
        <v>667</v>
      </c>
    </row>
    <row r="10" spans="1:8">
      <c r="A10">
        <v>9</v>
      </c>
      <c r="B10" t="s">
        <v>638</v>
      </c>
      <c r="C10" s="53" t="s">
        <v>706</v>
      </c>
      <c r="D10" s="55" t="s">
        <v>668</v>
      </c>
    </row>
    <row r="11" spans="1:8">
      <c r="A11">
        <v>10</v>
      </c>
      <c r="B11" t="s">
        <v>638</v>
      </c>
      <c r="C11" s="53" t="s">
        <v>707</v>
      </c>
      <c r="D11" s="55" t="s">
        <v>669</v>
      </c>
    </row>
    <row r="12" spans="1:8">
      <c r="A12">
        <v>11</v>
      </c>
      <c r="B12" t="s">
        <v>638</v>
      </c>
      <c r="C12" s="53" t="s">
        <v>708</v>
      </c>
      <c r="D12" s="55" t="s">
        <v>670</v>
      </c>
    </row>
    <row r="13" spans="1:8">
      <c r="A13">
        <v>12</v>
      </c>
      <c r="B13" t="s">
        <v>638</v>
      </c>
      <c r="C13" s="53" t="s">
        <v>709</v>
      </c>
      <c r="D13" s="55" t="s">
        <v>671</v>
      </c>
    </row>
    <row r="14" spans="1:8">
      <c r="A14">
        <v>13</v>
      </c>
      <c r="B14" t="s">
        <v>638</v>
      </c>
      <c r="C14" s="53" t="s">
        <v>710</v>
      </c>
      <c r="D14" s="55" t="s">
        <v>672</v>
      </c>
    </row>
    <row r="15" spans="1:8">
      <c r="A15">
        <v>14</v>
      </c>
      <c r="B15" t="s">
        <v>638</v>
      </c>
      <c r="C15" s="53" t="s">
        <v>711</v>
      </c>
      <c r="D15" s="55" t="s">
        <v>673</v>
      </c>
    </row>
    <row r="16" spans="1:8">
      <c r="A16">
        <v>15</v>
      </c>
      <c r="B16" t="s">
        <v>638</v>
      </c>
      <c r="C16" s="53" t="s">
        <v>712</v>
      </c>
      <c r="D16" s="55" t="s">
        <v>674</v>
      </c>
    </row>
    <row r="17" spans="1:4">
      <c r="A17">
        <v>16</v>
      </c>
      <c r="B17" t="s">
        <v>638</v>
      </c>
      <c r="C17" s="53" t="s">
        <v>713</v>
      </c>
      <c r="D17" s="55" t="s">
        <v>675</v>
      </c>
    </row>
    <row r="18" spans="1:4">
      <c r="A18">
        <v>17</v>
      </c>
      <c r="B18" t="s">
        <v>638</v>
      </c>
      <c r="C18" s="53" t="s">
        <v>714</v>
      </c>
      <c r="D18" s="55" t="s">
        <v>676</v>
      </c>
    </row>
    <row r="19" spans="1:4">
      <c r="A19">
        <v>18</v>
      </c>
      <c r="B19" t="s">
        <v>638</v>
      </c>
      <c r="C19" s="53" t="s">
        <v>715</v>
      </c>
      <c r="D19" s="55" t="s">
        <v>677</v>
      </c>
    </row>
    <row r="20" spans="1:4">
      <c r="A20">
        <v>19</v>
      </c>
      <c r="B20" t="s">
        <v>638</v>
      </c>
      <c r="C20" s="53" t="s">
        <v>716</v>
      </c>
      <c r="D20" s="55" t="s">
        <v>678</v>
      </c>
    </row>
    <row r="21" spans="1:4">
      <c r="A21">
        <v>20</v>
      </c>
      <c r="B21" t="s">
        <v>638</v>
      </c>
      <c r="C21" s="53" t="s">
        <v>717</v>
      </c>
      <c r="D21" s="55" t="s">
        <v>679</v>
      </c>
    </row>
    <row r="22" spans="1:4">
      <c r="A22">
        <v>21</v>
      </c>
      <c r="B22" t="s">
        <v>638</v>
      </c>
      <c r="C22" s="53" t="s">
        <v>718</v>
      </c>
      <c r="D22" s="55" t="s">
        <v>680</v>
      </c>
    </row>
    <row r="23" spans="1:4">
      <c r="A23">
        <v>22</v>
      </c>
      <c r="B23" t="s">
        <v>638</v>
      </c>
      <c r="C23" s="53" t="s">
        <v>719</v>
      </c>
      <c r="D23" s="55" t="s">
        <v>681</v>
      </c>
    </row>
    <row r="24" spans="1:4">
      <c r="A24">
        <v>23</v>
      </c>
      <c r="B24" t="s">
        <v>638</v>
      </c>
      <c r="C24" s="53" t="s">
        <v>720</v>
      </c>
      <c r="D24" s="55" t="s">
        <v>682</v>
      </c>
    </row>
    <row r="25" spans="1:4">
      <c r="A25">
        <v>24</v>
      </c>
      <c r="B25" t="s">
        <v>638</v>
      </c>
      <c r="C25" s="53" t="s">
        <v>721</v>
      </c>
      <c r="D25" s="55" t="s">
        <v>683</v>
      </c>
    </row>
    <row r="26" spans="1:4">
      <c r="A26">
        <v>25</v>
      </c>
      <c r="B26" t="s">
        <v>638</v>
      </c>
      <c r="C26" s="53" t="s">
        <v>722</v>
      </c>
      <c r="D26" s="55" t="s">
        <v>684</v>
      </c>
    </row>
    <row r="27" spans="1:4">
      <c r="A27">
        <v>26</v>
      </c>
      <c r="B27" t="s">
        <v>638</v>
      </c>
      <c r="C27" s="53" t="s">
        <v>723</v>
      </c>
      <c r="D27" s="55" t="s">
        <v>685</v>
      </c>
    </row>
    <row r="28" spans="1:4">
      <c r="A28">
        <v>27</v>
      </c>
      <c r="B28" t="s">
        <v>638</v>
      </c>
      <c r="C28" s="53" t="s">
        <v>724</v>
      </c>
      <c r="D28" s="55" t="s">
        <v>686</v>
      </c>
    </row>
    <row r="29" spans="1:4">
      <c r="A29">
        <v>28</v>
      </c>
      <c r="B29" t="s">
        <v>638</v>
      </c>
      <c r="C29" s="53" t="s">
        <v>725</v>
      </c>
      <c r="D29" s="55" t="s">
        <v>687</v>
      </c>
    </row>
    <row r="30" spans="1:4">
      <c r="A30">
        <v>29</v>
      </c>
      <c r="B30" t="s">
        <v>638</v>
      </c>
      <c r="C30" s="53" t="s">
        <v>726</v>
      </c>
      <c r="D30" s="55" t="s">
        <v>688</v>
      </c>
    </row>
    <row r="31" spans="1:4">
      <c r="A31">
        <v>30</v>
      </c>
      <c r="B31" t="s">
        <v>638</v>
      </c>
      <c r="C31" s="53" t="s">
        <v>727</v>
      </c>
      <c r="D31" s="55" t="s">
        <v>689</v>
      </c>
    </row>
    <row r="32" spans="1:4">
      <c r="A32">
        <v>31</v>
      </c>
      <c r="B32" t="s">
        <v>638</v>
      </c>
      <c r="C32" s="53" t="s">
        <v>728</v>
      </c>
      <c r="D32" s="55" t="s">
        <v>690</v>
      </c>
    </row>
    <row r="33" spans="1:4">
      <c r="A33">
        <v>32</v>
      </c>
      <c r="B33" t="s">
        <v>638</v>
      </c>
      <c r="C33" s="53" t="s">
        <v>729</v>
      </c>
      <c r="D33" s="55" t="s">
        <v>691</v>
      </c>
    </row>
    <row r="34" spans="1:4">
      <c r="A34">
        <v>33</v>
      </c>
      <c r="B34" t="s">
        <v>638</v>
      </c>
      <c r="C34" s="53" t="s">
        <v>730</v>
      </c>
      <c r="D34" s="55" t="s">
        <v>692</v>
      </c>
    </row>
    <row r="35" spans="1:4">
      <c r="A35">
        <v>34</v>
      </c>
      <c r="B35" t="s">
        <v>638</v>
      </c>
      <c r="C35" s="53" t="s">
        <v>731</v>
      </c>
      <c r="D35" s="55" t="s">
        <v>693</v>
      </c>
    </row>
    <row r="36" spans="1:4">
      <c r="A36">
        <v>35</v>
      </c>
      <c r="B36" t="s">
        <v>638</v>
      </c>
      <c r="C36" s="53" t="s">
        <v>732</v>
      </c>
      <c r="D36" s="55" t="s">
        <v>694</v>
      </c>
    </row>
    <row r="37" spans="1:4">
      <c r="A37">
        <v>36</v>
      </c>
      <c r="B37" t="s">
        <v>638</v>
      </c>
      <c r="C37" s="53" t="s">
        <v>733</v>
      </c>
      <c r="D37" s="55" t="s">
        <v>695</v>
      </c>
    </row>
    <row r="38" spans="1:4">
      <c r="A38">
        <v>37</v>
      </c>
      <c r="B38" t="s">
        <v>638</v>
      </c>
      <c r="C38" s="53" t="s">
        <v>734</v>
      </c>
      <c r="D38" s="55" t="s">
        <v>696</v>
      </c>
    </row>
    <row r="39" spans="1:4">
      <c r="A39">
        <v>38</v>
      </c>
      <c r="B39" t="s">
        <v>638</v>
      </c>
      <c r="C39" s="53" t="s">
        <v>735</v>
      </c>
      <c r="D39" s="55" t="s">
        <v>697</v>
      </c>
    </row>
    <row r="40" spans="1:4">
      <c r="A40">
        <v>39</v>
      </c>
      <c r="B40" t="s">
        <v>639</v>
      </c>
      <c r="C40" s="53" t="s">
        <v>736</v>
      </c>
    </row>
    <row r="41" spans="1:4">
      <c r="A41">
        <v>40</v>
      </c>
      <c r="B41" t="s">
        <v>639</v>
      </c>
      <c r="C41" s="53" t="s">
        <v>737</v>
      </c>
      <c r="D41" s="47"/>
    </row>
    <row r="42" spans="1:4">
      <c r="A42">
        <v>41</v>
      </c>
      <c r="B42" t="s">
        <v>639</v>
      </c>
      <c r="C42" s="53" t="s">
        <v>738</v>
      </c>
    </row>
    <row r="43" spans="1:4">
      <c r="A43">
        <v>42</v>
      </c>
      <c r="B43" t="s">
        <v>639</v>
      </c>
      <c r="C43" s="53" t="s">
        <v>739</v>
      </c>
    </row>
    <row r="44" spans="1:4">
      <c r="A44">
        <v>43</v>
      </c>
      <c r="B44" t="s">
        <v>639</v>
      </c>
      <c r="C44" s="53" t="s">
        <v>740</v>
      </c>
    </row>
    <row r="45" spans="1:4">
      <c r="A45">
        <v>44</v>
      </c>
      <c r="B45" t="s">
        <v>639</v>
      </c>
      <c r="C45" s="53" t="s">
        <v>741</v>
      </c>
    </row>
    <row r="46" spans="1:4">
      <c r="A46">
        <v>45</v>
      </c>
      <c r="B46" t="s">
        <v>639</v>
      </c>
      <c r="C46" s="53" t="s">
        <v>742</v>
      </c>
    </row>
    <row r="47" spans="1:4">
      <c r="A47">
        <v>46</v>
      </c>
      <c r="B47" t="s">
        <v>639</v>
      </c>
      <c r="C47" s="53" t="s">
        <v>743</v>
      </c>
    </row>
    <row r="48" spans="1:4">
      <c r="A48">
        <v>47</v>
      </c>
      <c r="B48" t="s">
        <v>639</v>
      </c>
      <c r="C48" s="53" t="s">
        <v>744</v>
      </c>
    </row>
    <row r="49" spans="1:4">
      <c r="A49">
        <v>48</v>
      </c>
      <c r="B49" t="s">
        <v>639</v>
      </c>
      <c r="C49" s="53" t="s">
        <v>745</v>
      </c>
    </row>
    <row r="50" spans="1:4">
      <c r="A50">
        <v>49</v>
      </c>
      <c r="B50" t="s">
        <v>639</v>
      </c>
      <c r="C50" s="53" t="s">
        <v>746</v>
      </c>
    </row>
    <row r="51" spans="1:4">
      <c r="A51">
        <v>50</v>
      </c>
      <c r="B51" t="s">
        <v>639</v>
      </c>
      <c r="C51" s="53" t="s">
        <v>747</v>
      </c>
      <c r="D51" s="55"/>
    </row>
    <row r="52" spans="1:4">
      <c r="A52">
        <v>51</v>
      </c>
      <c r="B52" t="s">
        <v>639</v>
      </c>
      <c r="C52" s="53" t="s">
        <v>748</v>
      </c>
      <c r="D52" s="55"/>
    </row>
    <row r="53" spans="1:4">
      <c r="A53">
        <v>52</v>
      </c>
      <c r="B53" t="s">
        <v>639</v>
      </c>
      <c r="C53" s="53" t="s">
        <v>749</v>
      </c>
      <c r="D53" s="55"/>
    </row>
    <row r="54" spans="1:4">
      <c r="A54">
        <v>53</v>
      </c>
      <c r="B54" t="s">
        <v>639</v>
      </c>
      <c r="C54" s="53" t="s">
        <v>750</v>
      </c>
      <c r="D54" s="55"/>
    </row>
    <row r="55" spans="1:4">
      <c r="A55">
        <v>54</v>
      </c>
      <c r="B55" t="s">
        <v>639</v>
      </c>
      <c r="C55" s="53" t="s">
        <v>751</v>
      </c>
      <c r="D55" s="55"/>
    </row>
    <row r="56" spans="1:4">
      <c r="A56">
        <v>55</v>
      </c>
      <c r="B56" t="s">
        <v>639</v>
      </c>
      <c r="C56" s="53" t="s">
        <v>752</v>
      </c>
      <c r="D56" s="55"/>
    </row>
    <row r="57" spans="1:4">
      <c r="A57">
        <v>56</v>
      </c>
      <c r="B57" t="s">
        <v>639</v>
      </c>
      <c r="C57" s="53" t="s">
        <v>753</v>
      </c>
      <c r="D57" s="47"/>
    </row>
    <row r="58" spans="1:4">
      <c r="A58">
        <v>57</v>
      </c>
      <c r="B58" t="s">
        <v>639</v>
      </c>
      <c r="C58" s="53" t="s">
        <v>754</v>
      </c>
      <c r="D58" s="55"/>
    </row>
    <row r="59" spans="1:4">
      <c r="A59">
        <v>58</v>
      </c>
      <c r="B59" t="s">
        <v>639</v>
      </c>
      <c r="C59" s="53" t="s">
        <v>755</v>
      </c>
      <c r="D59" s="51"/>
    </row>
    <row r="60" spans="1:4">
      <c r="A60">
        <v>59</v>
      </c>
      <c r="B60" t="s">
        <v>639</v>
      </c>
      <c r="C60" s="53" t="s">
        <v>756</v>
      </c>
      <c r="D60" s="55"/>
    </row>
    <row r="61" spans="1:4">
      <c r="A61">
        <v>60</v>
      </c>
      <c r="B61" t="s">
        <v>639</v>
      </c>
      <c r="C61" s="53" t="s">
        <v>757</v>
      </c>
      <c r="D61" s="46"/>
    </row>
    <row r="62" spans="1:4">
      <c r="A62">
        <v>61</v>
      </c>
      <c r="B62" t="s">
        <v>639</v>
      </c>
      <c r="C62" s="53" t="s">
        <v>758</v>
      </c>
      <c r="D62" s="55"/>
    </row>
    <row r="63" spans="1:4">
      <c r="A63">
        <v>62</v>
      </c>
      <c r="B63" t="s">
        <v>639</v>
      </c>
      <c r="C63" s="53" t="s">
        <v>759</v>
      </c>
      <c r="D63" s="47"/>
    </row>
    <row r="64" spans="1:4">
      <c r="A64">
        <v>63</v>
      </c>
      <c r="B64" t="s">
        <v>639</v>
      </c>
      <c r="C64" s="53" t="s">
        <v>760</v>
      </c>
      <c r="D64" s="55"/>
    </row>
    <row r="65" spans="1:4">
      <c r="A65">
        <v>64</v>
      </c>
      <c r="B65" t="s">
        <v>639</v>
      </c>
      <c r="C65" s="53" t="s">
        <v>761</v>
      </c>
      <c r="D65" s="46"/>
    </row>
    <row r="66" spans="1:4">
      <c r="A66">
        <v>65</v>
      </c>
      <c r="B66" t="s">
        <v>639</v>
      </c>
      <c r="C66" s="53" t="s">
        <v>762</v>
      </c>
    </row>
    <row r="67" spans="1:4">
      <c r="A67">
        <v>66</v>
      </c>
      <c r="B67" t="s">
        <v>639</v>
      </c>
      <c r="C67" s="53" t="s">
        <v>763</v>
      </c>
    </row>
    <row r="68" spans="1:4">
      <c r="A68">
        <v>67</v>
      </c>
      <c r="B68" t="s">
        <v>639</v>
      </c>
      <c r="C68" s="53" t="s">
        <v>764</v>
      </c>
    </row>
    <row r="69" spans="1:4">
      <c r="A69">
        <v>68</v>
      </c>
      <c r="B69" t="s">
        <v>639</v>
      </c>
      <c r="C69" s="53" t="s">
        <v>765</v>
      </c>
      <c r="D69" s="47"/>
    </row>
    <row r="70" spans="1:4">
      <c r="A70">
        <v>69</v>
      </c>
      <c r="B70" t="s">
        <v>639</v>
      </c>
      <c r="C70" s="53" t="s">
        <v>766</v>
      </c>
      <c r="D70" s="47"/>
    </row>
    <row r="71" spans="1:4">
      <c r="A71">
        <v>70</v>
      </c>
      <c r="B71" t="s">
        <v>639</v>
      </c>
      <c r="C71" s="53" t="s">
        <v>767</v>
      </c>
      <c r="D71" s="55"/>
    </row>
    <row r="72" spans="1:4">
      <c r="A72">
        <v>71</v>
      </c>
      <c r="B72" t="s">
        <v>639</v>
      </c>
      <c r="C72" s="53" t="s">
        <v>768</v>
      </c>
      <c r="D72" s="55"/>
    </row>
    <row r="73" spans="1:4">
      <c r="A73">
        <v>72</v>
      </c>
      <c r="B73" t="s">
        <v>639</v>
      </c>
      <c r="C73" s="53" t="s">
        <v>769</v>
      </c>
    </row>
    <row r="74" spans="1:4">
      <c r="A74">
        <v>73</v>
      </c>
      <c r="B74" t="s">
        <v>639</v>
      </c>
      <c r="C74" s="53" t="s">
        <v>770</v>
      </c>
      <c r="D74" s="47"/>
    </row>
    <row r="75" spans="1:4">
      <c r="A75">
        <v>74</v>
      </c>
      <c r="B75" t="s">
        <v>639</v>
      </c>
      <c r="C75" s="53" t="s">
        <v>771</v>
      </c>
    </row>
    <row r="76" spans="1:4">
      <c r="A76">
        <v>75</v>
      </c>
      <c r="B76" t="s">
        <v>639</v>
      </c>
      <c r="C76" s="53" t="s">
        <v>772</v>
      </c>
      <c r="D76" s="55"/>
    </row>
    <row r="77" spans="1:4">
      <c r="A77">
        <v>76</v>
      </c>
      <c r="B77" t="s">
        <v>639</v>
      </c>
      <c r="C77" s="53" t="s">
        <v>773</v>
      </c>
      <c r="D77" s="47"/>
    </row>
    <row r="78" spans="1:4">
      <c r="A78">
        <v>77</v>
      </c>
      <c r="B78" t="s">
        <v>639</v>
      </c>
      <c r="C78" s="53" t="s">
        <v>774</v>
      </c>
    </row>
    <row r="79" spans="1:4">
      <c r="A79">
        <v>78</v>
      </c>
      <c r="B79" t="s">
        <v>639</v>
      </c>
      <c r="C79" s="53" t="s">
        <v>775</v>
      </c>
    </row>
    <row r="80" spans="1:4">
      <c r="A80">
        <v>79</v>
      </c>
      <c r="B80" t="s">
        <v>639</v>
      </c>
      <c r="C80" s="53" t="s">
        <v>776</v>
      </c>
      <c r="D80" s="47"/>
    </row>
    <row r="81" spans="1:4">
      <c r="A81">
        <v>80</v>
      </c>
      <c r="B81" t="s">
        <v>639</v>
      </c>
      <c r="C81" s="53" t="s">
        <v>777</v>
      </c>
      <c r="D81" s="47"/>
    </row>
    <row r="82" spans="1:4">
      <c r="A82">
        <v>81</v>
      </c>
      <c r="B82" t="s">
        <v>639</v>
      </c>
      <c r="C82" s="53" t="s">
        <v>778</v>
      </c>
    </row>
    <row r="83" spans="1:4">
      <c r="A83">
        <v>82</v>
      </c>
      <c r="B83" t="s">
        <v>639</v>
      </c>
      <c r="C83" s="53" t="s">
        <v>779</v>
      </c>
      <c r="D83" s="46"/>
    </row>
    <row r="84" spans="1:4">
      <c r="A84">
        <v>83</v>
      </c>
      <c r="B84" t="s">
        <v>639</v>
      </c>
      <c r="C84" s="53" t="s">
        <v>780</v>
      </c>
      <c r="D84" s="46"/>
    </row>
    <row r="85" spans="1:4">
      <c r="A85">
        <v>84</v>
      </c>
      <c r="B85" t="s">
        <v>639</v>
      </c>
      <c r="C85" s="53" t="s">
        <v>781</v>
      </c>
      <c r="D85" s="46"/>
    </row>
    <row r="86" spans="1:4">
      <c r="A86">
        <v>85</v>
      </c>
      <c r="B86" t="s">
        <v>639</v>
      </c>
      <c r="C86" s="53" t="s">
        <v>782</v>
      </c>
      <c r="D86" s="46"/>
    </row>
    <row r="87" spans="1:4">
      <c r="A87">
        <v>86</v>
      </c>
      <c r="B87" t="s">
        <v>639</v>
      </c>
      <c r="C87" s="53" t="s">
        <v>783</v>
      </c>
    </row>
    <row r="88" spans="1:4">
      <c r="A88">
        <v>87</v>
      </c>
      <c r="B88" t="s">
        <v>639</v>
      </c>
      <c r="C88" s="53" t="s">
        <v>784</v>
      </c>
    </row>
    <row r="89" spans="1:4">
      <c r="A89">
        <v>88</v>
      </c>
      <c r="B89" t="s">
        <v>639</v>
      </c>
      <c r="C89" s="53" t="s">
        <v>785</v>
      </c>
      <c r="D89" s="47"/>
    </row>
    <row r="90" spans="1:4">
      <c r="A90">
        <v>89</v>
      </c>
      <c r="B90" t="s">
        <v>639</v>
      </c>
      <c r="C90" s="53" t="s">
        <v>786</v>
      </c>
      <c r="D90" s="47"/>
    </row>
    <row r="91" spans="1:4">
      <c r="A91">
        <v>90</v>
      </c>
      <c r="B91" t="s">
        <v>639</v>
      </c>
      <c r="C91" s="53" t="s">
        <v>787</v>
      </c>
    </row>
    <row r="92" spans="1:4">
      <c r="A92">
        <v>91</v>
      </c>
      <c r="B92" t="s">
        <v>639</v>
      </c>
      <c r="C92" s="53" t="s">
        <v>788</v>
      </c>
    </row>
    <row r="93" spans="1:4">
      <c r="A93">
        <v>92</v>
      </c>
      <c r="B93" t="s">
        <v>639</v>
      </c>
      <c r="C93" s="53" t="s">
        <v>789</v>
      </c>
    </row>
    <row r="94" spans="1:4">
      <c r="A94">
        <v>93</v>
      </c>
      <c r="B94" t="s">
        <v>639</v>
      </c>
      <c r="C94" s="53" t="s">
        <v>790</v>
      </c>
    </row>
    <row r="95" spans="1:4">
      <c r="A95">
        <v>94</v>
      </c>
      <c r="B95" t="s">
        <v>639</v>
      </c>
      <c r="C95" s="53" t="s">
        <v>791</v>
      </c>
    </row>
    <row r="96" spans="1:4">
      <c r="A96">
        <v>95</v>
      </c>
      <c r="B96" t="s">
        <v>639</v>
      </c>
      <c r="C96" s="53" t="s">
        <v>792</v>
      </c>
    </row>
    <row r="97" spans="1:4">
      <c r="A97">
        <v>96</v>
      </c>
      <c r="B97" t="s">
        <v>639</v>
      </c>
      <c r="C97" s="53" t="s">
        <v>793</v>
      </c>
      <c r="D97" s="47"/>
    </row>
    <row r="98" spans="1:4">
      <c r="A98">
        <v>97</v>
      </c>
      <c r="B98" t="s">
        <v>639</v>
      </c>
      <c r="C98" s="53" t="s">
        <v>794</v>
      </c>
      <c r="D98" s="55"/>
    </row>
    <row r="99" spans="1:4">
      <c r="A99">
        <v>98</v>
      </c>
      <c r="B99" t="s">
        <v>639</v>
      </c>
      <c r="C99" s="53" t="s">
        <v>795</v>
      </c>
      <c r="D99" s="47"/>
    </row>
    <row r="100" spans="1:4">
      <c r="A100">
        <v>99</v>
      </c>
      <c r="B100" t="s">
        <v>639</v>
      </c>
      <c r="C100" s="53" t="s">
        <v>796</v>
      </c>
    </row>
    <row r="101" spans="1:4">
      <c r="A101">
        <v>100</v>
      </c>
      <c r="B101" t="s">
        <v>639</v>
      </c>
      <c r="C101" s="53" t="s">
        <v>797</v>
      </c>
      <c r="D101" s="55"/>
    </row>
    <row r="102" spans="1:4">
      <c r="A102">
        <v>101</v>
      </c>
      <c r="B102" t="s">
        <v>639</v>
      </c>
      <c r="C102" s="53" t="s">
        <v>798</v>
      </c>
    </row>
    <row r="103" spans="1:4">
      <c r="A103">
        <v>102</v>
      </c>
      <c r="B103" t="s">
        <v>639</v>
      </c>
      <c r="C103" s="53" t="s">
        <v>799</v>
      </c>
      <c r="D103" s="47"/>
    </row>
    <row r="104" spans="1:4">
      <c r="A104">
        <v>103</v>
      </c>
      <c r="B104" t="s">
        <v>639</v>
      </c>
      <c r="C104" s="53" t="s">
        <v>800</v>
      </c>
      <c r="D104" s="47"/>
    </row>
    <row r="105" spans="1:4">
      <c r="A105">
        <v>104</v>
      </c>
      <c r="B105" t="s">
        <v>639</v>
      </c>
      <c r="C105" s="53" t="s">
        <v>801</v>
      </c>
    </row>
    <row r="106" spans="1:4">
      <c r="A106">
        <v>105</v>
      </c>
      <c r="B106" t="s">
        <v>639</v>
      </c>
      <c r="C106" s="53" t="s">
        <v>802</v>
      </c>
      <c r="D106" s="55"/>
    </row>
    <row r="107" spans="1:4">
      <c r="A107">
        <v>106</v>
      </c>
      <c r="B107" t="s">
        <v>639</v>
      </c>
      <c r="C107" s="53" t="s">
        <v>803</v>
      </c>
    </row>
    <row r="108" spans="1:4">
      <c r="A108">
        <v>107</v>
      </c>
      <c r="B108" t="s">
        <v>639</v>
      </c>
      <c r="C108" s="53" t="s">
        <v>804</v>
      </c>
      <c r="D108" s="47"/>
    </row>
    <row r="109" spans="1:4">
      <c r="A109">
        <v>108</v>
      </c>
      <c r="B109" t="s">
        <v>639</v>
      </c>
      <c r="C109" s="53" t="s">
        <v>805</v>
      </c>
      <c r="D109" s="55"/>
    </row>
    <row r="110" spans="1:4">
      <c r="A110">
        <v>109</v>
      </c>
      <c r="B110" t="s">
        <v>639</v>
      </c>
      <c r="C110" s="53" t="s">
        <v>806</v>
      </c>
    </row>
    <row r="111" spans="1:4">
      <c r="A111">
        <v>110</v>
      </c>
      <c r="B111" t="s">
        <v>639</v>
      </c>
      <c r="C111" s="53" t="s">
        <v>807</v>
      </c>
      <c r="D111" s="47"/>
    </row>
    <row r="112" spans="1:4">
      <c r="A112">
        <v>111</v>
      </c>
      <c r="B112" t="s">
        <v>639</v>
      </c>
      <c r="C112" s="53" t="s">
        <v>808</v>
      </c>
    </row>
    <row r="113" spans="1:4">
      <c r="A113">
        <v>112</v>
      </c>
      <c r="B113" t="s">
        <v>639</v>
      </c>
      <c r="C113" s="53" t="s">
        <v>809</v>
      </c>
      <c r="D113" s="55"/>
    </row>
    <row r="114" spans="1:4">
      <c r="A114">
        <v>113</v>
      </c>
      <c r="B114" t="s">
        <v>639</v>
      </c>
      <c r="C114" s="53" t="s">
        <v>810</v>
      </c>
      <c r="D114" s="55"/>
    </row>
    <row r="115" spans="1:4">
      <c r="A115">
        <v>114</v>
      </c>
      <c r="B115" t="s">
        <v>639</v>
      </c>
      <c r="C115" s="53" t="s">
        <v>811</v>
      </c>
    </row>
    <row r="116" spans="1:4">
      <c r="A116">
        <v>115</v>
      </c>
      <c r="B116" t="s">
        <v>639</v>
      </c>
      <c r="C116" s="53" t="s">
        <v>812</v>
      </c>
      <c r="D116" s="55"/>
    </row>
    <row r="117" spans="1:4">
      <c r="A117">
        <v>116</v>
      </c>
      <c r="B117" t="s">
        <v>639</v>
      </c>
      <c r="C117" s="53" t="s">
        <v>813</v>
      </c>
    </row>
    <row r="118" spans="1:4">
      <c r="A118">
        <v>117</v>
      </c>
      <c r="B118" t="s">
        <v>639</v>
      </c>
      <c r="C118" s="53" t="s">
        <v>814</v>
      </c>
    </row>
    <row r="119" spans="1:4">
      <c r="A119">
        <v>118</v>
      </c>
      <c r="B119" t="s">
        <v>639</v>
      </c>
      <c r="C119" s="53" t="s">
        <v>815</v>
      </c>
      <c r="D119" s="55"/>
    </row>
    <row r="120" spans="1:4">
      <c r="A120">
        <v>119</v>
      </c>
      <c r="B120" t="s">
        <v>639</v>
      </c>
      <c r="C120" s="53" t="s">
        <v>816</v>
      </c>
    </row>
    <row r="121" spans="1:4">
      <c r="A121">
        <v>120</v>
      </c>
      <c r="B121" t="s">
        <v>639</v>
      </c>
      <c r="C121" s="53" t="s">
        <v>817</v>
      </c>
      <c r="D121" s="47"/>
    </row>
    <row r="122" spans="1:4">
      <c r="A122">
        <v>121</v>
      </c>
      <c r="B122" t="s">
        <v>639</v>
      </c>
      <c r="C122" s="53" t="s">
        <v>818</v>
      </c>
    </row>
    <row r="123" spans="1:4">
      <c r="A123">
        <v>122</v>
      </c>
      <c r="B123" t="s">
        <v>639</v>
      </c>
      <c r="C123" s="53" t="s">
        <v>819</v>
      </c>
      <c r="D123" s="51"/>
    </row>
    <row r="124" spans="1:4">
      <c r="A124">
        <v>123</v>
      </c>
      <c r="B124" t="s">
        <v>639</v>
      </c>
      <c r="C124" s="53" t="s">
        <v>820</v>
      </c>
    </row>
    <row r="125" spans="1:4">
      <c r="A125">
        <v>124</v>
      </c>
      <c r="B125" t="s">
        <v>639</v>
      </c>
      <c r="C125" s="53" t="s">
        <v>821</v>
      </c>
    </row>
    <row r="126" spans="1:4">
      <c r="A126">
        <v>125</v>
      </c>
      <c r="B126" t="s">
        <v>639</v>
      </c>
      <c r="C126" s="53" t="s">
        <v>822</v>
      </c>
      <c r="D126" s="55"/>
    </row>
    <row r="127" spans="1:4">
      <c r="A127">
        <v>126</v>
      </c>
      <c r="B127" t="s">
        <v>639</v>
      </c>
      <c r="C127" s="53" t="s">
        <v>823</v>
      </c>
      <c r="D127" s="55"/>
    </row>
    <row r="128" spans="1:4">
      <c r="A128">
        <v>127</v>
      </c>
      <c r="B128" t="s">
        <v>639</v>
      </c>
      <c r="C128" s="53" t="s">
        <v>824</v>
      </c>
      <c r="D128" s="55"/>
    </row>
    <row r="129" spans="1:4">
      <c r="A129">
        <v>128</v>
      </c>
      <c r="B129" t="s">
        <v>639</v>
      </c>
      <c r="C129" s="53" t="s">
        <v>825</v>
      </c>
      <c r="D129" s="55"/>
    </row>
    <row r="130" spans="1:4">
      <c r="A130">
        <v>129</v>
      </c>
      <c r="B130" t="s">
        <v>639</v>
      </c>
      <c r="C130" s="53" t="s">
        <v>826</v>
      </c>
      <c r="D130" s="55"/>
    </row>
    <row r="131" spans="1:4">
      <c r="A131">
        <v>130</v>
      </c>
      <c r="B131" t="s">
        <v>639</v>
      </c>
      <c r="C131" s="53" t="s">
        <v>827</v>
      </c>
      <c r="D131" s="55"/>
    </row>
    <row r="132" spans="1:4">
      <c r="A132">
        <v>131</v>
      </c>
      <c r="B132" t="s">
        <v>639</v>
      </c>
      <c r="C132" s="53" t="s">
        <v>828</v>
      </c>
      <c r="D132" s="55"/>
    </row>
    <row r="133" spans="1:4">
      <c r="A133">
        <v>132</v>
      </c>
      <c r="B133" t="s">
        <v>639</v>
      </c>
      <c r="C133" s="53" t="s">
        <v>829</v>
      </c>
      <c r="D133" s="55"/>
    </row>
    <row r="134" spans="1:4">
      <c r="A134">
        <v>133</v>
      </c>
      <c r="B134" t="s">
        <v>639</v>
      </c>
      <c r="C134" s="53" t="s">
        <v>830</v>
      </c>
      <c r="D134" s="47"/>
    </row>
    <row r="135" spans="1:4">
      <c r="A135">
        <v>134</v>
      </c>
      <c r="B135" t="s">
        <v>639</v>
      </c>
      <c r="C135" s="53" t="s">
        <v>831</v>
      </c>
    </row>
    <row r="136" spans="1:4">
      <c r="A136">
        <v>135</v>
      </c>
      <c r="B136" t="s">
        <v>639</v>
      </c>
      <c r="C136" s="53" t="s">
        <v>832</v>
      </c>
    </row>
    <row r="137" spans="1:4">
      <c r="A137">
        <v>136</v>
      </c>
      <c r="B137" t="s">
        <v>639</v>
      </c>
      <c r="C137" s="53" t="s">
        <v>833</v>
      </c>
      <c r="D137" s="46"/>
    </row>
    <row r="138" spans="1:4">
      <c r="A138">
        <v>137</v>
      </c>
      <c r="B138" t="s">
        <v>639</v>
      </c>
      <c r="C138" s="53" t="s">
        <v>834</v>
      </c>
      <c r="D138" s="46"/>
    </row>
    <row r="139" spans="1:4">
      <c r="A139">
        <v>138</v>
      </c>
      <c r="B139" t="s">
        <v>639</v>
      </c>
      <c r="C139" s="53" t="s">
        <v>835</v>
      </c>
    </row>
    <row r="140" spans="1:4">
      <c r="A140">
        <v>139</v>
      </c>
      <c r="B140" t="s">
        <v>639</v>
      </c>
      <c r="C140" s="53" t="s">
        <v>836</v>
      </c>
      <c r="D140" s="46"/>
    </row>
    <row r="141" spans="1:4">
      <c r="A141">
        <v>140</v>
      </c>
      <c r="B141" t="s">
        <v>639</v>
      </c>
      <c r="C141" s="53" t="s">
        <v>837</v>
      </c>
      <c r="D141" s="46"/>
    </row>
    <row r="142" spans="1:4">
      <c r="A142">
        <v>141</v>
      </c>
      <c r="B142" t="s">
        <v>639</v>
      </c>
      <c r="C142" s="53" t="s">
        <v>838</v>
      </c>
      <c r="D142" s="46"/>
    </row>
    <row r="143" spans="1:4">
      <c r="A143">
        <v>142</v>
      </c>
      <c r="B143" t="s">
        <v>639</v>
      </c>
      <c r="C143" s="53" t="s">
        <v>839</v>
      </c>
      <c r="D143" s="46"/>
    </row>
    <row r="144" spans="1:4">
      <c r="A144">
        <v>143</v>
      </c>
      <c r="B144" t="s">
        <v>639</v>
      </c>
      <c r="C144" s="53" t="s">
        <v>840</v>
      </c>
      <c r="D144" s="46"/>
    </row>
    <row r="145" spans="1:4">
      <c r="A145">
        <v>144</v>
      </c>
      <c r="B145" t="s">
        <v>639</v>
      </c>
      <c r="C145" s="53" t="s">
        <v>841</v>
      </c>
    </row>
    <row r="146" spans="1:4">
      <c r="A146">
        <v>145</v>
      </c>
      <c r="B146" t="s">
        <v>639</v>
      </c>
      <c r="C146" s="53" t="s">
        <v>842</v>
      </c>
    </row>
    <row r="147" spans="1:4">
      <c r="A147">
        <v>146</v>
      </c>
      <c r="B147" t="s">
        <v>639</v>
      </c>
      <c r="C147" s="53" t="s">
        <v>843</v>
      </c>
      <c r="D147" s="51"/>
    </row>
    <row r="148" spans="1:4">
      <c r="A148">
        <v>147</v>
      </c>
      <c r="B148" t="s">
        <v>639</v>
      </c>
      <c r="C148" s="53" t="s">
        <v>844</v>
      </c>
      <c r="D148" s="51"/>
    </row>
    <row r="149" spans="1:4">
      <c r="A149">
        <v>148</v>
      </c>
      <c r="B149" t="s">
        <v>639</v>
      </c>
      <c r="C149" s="53" t="s">
        <v>845</v>
      </c>
      <c r="D149" s="55"/>
    </row>
    <row r="150" spans="1:4">
      <c r="A150">
        <v>149</v>
      </c>
      <c r="B150" t="s">
        <v>639</v>
      </c>
      <c r="C150" s="53" t="s">
        <v>846</v>
      </c>
      <c r="D150" s="51"/>
    </row>
    <row r="151" spans="1:4">
      <c r="A151">
        <v>150</v>
      </c>
      <c r="B151" t="s">
        <v>639</v>
      </c>
      <c r="C151" s="53" t="s">
        <v>847</v>
      </c>
      <c r="D151" s="51"/>
    </row>
    <row r="152" spans="1:4">
      <c r="A152">
        <v>151</v>
      </c>
      <c r="B152" t="s">
        <v>639</v>
      </c>
      <c r="C152" s="53" t="s">
        <v>848</v>
      </c>
      <c r="D152" s="55"/>
    </row>
    <row r="153" spans="1:4">
      <c r="A153">
        <v>152</v>
      </c>
      <c r="B153" t="s">
        <v>639</v>
      </c>
      <c r="C153" s="53" t="s">
        <v>849</v>
      </c>
      <c r="D153" s="55"/>
    </row>
    <row r="154" spans="1:4">
      <c r="A154">
        <v>153</v>
      </c>
      <c r="B154" t="s">
        <v>639</v>
      </c>
      <c r="C154" s="53" t="s">
        <v>850</v>
      </c>
      <c r="D154" s="55"/>
    </row>
    <row r="155" spans="1:4">
      <c r="A155">
        <v>154</v>
      </c>
      <c r="B155" t="s">
        <v>639</v>
      </c>
      <c r="C155" s="53" t="s">
        <v>851</v>
      </c>
      <c r="D155" s="46"/>
    </row>
    <row r="156" spans="1:4">
      <c r="A156">
        <v>155</v>
      </c>
      <c r="B156" t="s">
        <v>639</v>
      </c>
      <c r="C156" s="53" t="s">
        <v>852</v>
      </c>
      <c r="D156" s="46"/>
    </row>
    <row r="157" spans="1:4">
      <c r="A157">
        <v>156</v>
      </c>
      <c r="B157" t="s">
        <v>639</v>
      </c>
      <c r="C157" s="53" t="s">
        <v>853</v>
      </c>
      <c r="D157" s="46"/>
    </row>
    <row r="158" spans="1:4">
      <c r="A158">
        <v>157</v>
      </c>
      <c r="B158" t="s">
        <v>639</v>
      </c>
      <c r="C158" s="53" t="s">
        <v>854</v>
      </c>
      <c r="D158" s="46"/>
    </row>
    <row r="159" spans="1:4">
      <c r="A159">
        <v>158</v>
      </c>
      <c r="B159" t="s">
        <v>639</v>
      </c>
      <c r="C159" s="53" t="s">
        <v>855</v>
      </c>
      <c r="D159" s="47"/>
    </row>
    <row r="160" spans="1:4">
      <c r="A160">
        <v>159</v>
      </c>
      <c r="B160" t="s">
        <v>639</v>
      </c>
      <c r="C160" s="53" t="s">
        <v>856</v>
      </c>
    </row>
    <row r="161" spans="1:4">
      <c r="A161">
        <v>160</v>
      </c>
      <c r="B161" t="s">
        <v>639</v>
      </c>
      <c r="C161" s="53" t="s">
        <v>857</v>
      </c>
    </row>
    <row r="162" spans="1:4">
      <c r="A162">
        <v>161</v>
      </c>
      <c r="B162" t="s">
        <v>639</v>
      </c>
      <c r="C162" s="53" t="s">
        <v>858</v>
      </c>
    </row>
    <row r="163" spans="1:4">
      <c r="A163">
        <v>162</v>
      </c>
      <c r="B163" t="s">
        <v>639</v>
      </c>
      <c r="C163" s="53" t="s">
        <v>859</v>
      </c>
    </row>
    <row r="164" spans="1:4">
      <c r="A164">
        <v>163</v>
      </c>
      <c r="B164" t="s">
        <v>639</v>
      </c>
      <c r="C164" s="53" t="s">
        <v>860</v>
      </c>
      <c r="D164" s="55"/>
    </row>
    <row r="165" spans="1:4">
      <c r="A165">
        <v>164</v>
      </c>
      <c r="B165" t="s">
        <v>639</v>
      </c>
      <c r="C165" s="53" t="s">
        <v>861</v>
      </c>
      <c r="D165" s="47"/>
    </row>
    <row r="166" spans="1:4">
      <c r="A166">
        <v>165</v>
      </c>
      <c r="B166" t="s">
        <v>639</v>
      </c>
      <c r="C166" s="53" t="s">
        <v>862</v>
      </c>
    </row>
    <row r="167" spans="1:4">
      <c r="A167">
        <v>166</v>
      </c>
      <c r="B167" t="s">
        <v>639</v>
      </c>
      <c r="C167" s="53" t="s">
        <v>863</v>
      </c>
      <c r="D167" s="5"/>
    </row>
    <row r="168" spans="1:4">
      <c r="A168">
        <v>167</v>
      </c>
      <c r="B168" t="s">
        <v>639</v>
      </c>
      <c r="C168" s="53" t="s">
        <v>864</v>
      </c>
      <c r="D168" s="51"/>
    </row>
    <row r="169" spans="1:4">
      <c r="A169">
        <v>168</v>
      </c>
      <c r="B169" t="s">
        <v>639</v>
      </c>
      <c r="C169" s="53" t="s">
        <v>865</v>
      </c>
      <c r="D169" s="55"/>
    </row>
    <row r="170" spans="1:4">
      <c r="A170">
        <v>169</v>
      </c>
      <c r="B170" t="s">
        <v>639</v>
      </c>
      <c r="C170" s="53" t="s">
        <v>866</v>
      </c>
      <c r="D170" s="49"/>
    </row>
    <row r="171" spans="1:4">
      <c r="A171">
        <v>170</v>
      </c>
      <c r="B171" t="s">
        <v>639</v>
      </c>
      <c r="C171" s="53" t="s">
        <v>867</v>
      </c>
      <c r="D171" s="51"/>
    </row>
    <row r="172" spans="1:4">
      <c r="A172">
        <v>171</v>
      </c>
      <c r="B172" t="s">
        <v>639</v>
      </c>
      <c r="C172" s="53" t="s">
        <v>868</v>
      </c>
    </row>
    <row r="173" spans="1:4">
      <c r="A173">
        <v>172</v>
      </c>
      <c r="B173" t="s">
        <v>639</v>
      </c>
      <c r="C173" s="53" t="s">
        <v>869</v>
      </c>
      <c r="D173" s="47"/>
    </row>
    <row r="174" spans="1:4">
      <c r="A174">
        <v>173</v>
      </c>
      <c r="B174" t="s">
        <v>639</v>
      </c>
      <c r="C174" s="53" t="s">
        <v>870</v>
      </c>
      <c r="D174" s="55"/>
    </row>
    <row r="175" spans="1:4">
      <c r="A175">
        <v>174</v>
      </c>
      <c r="B175" t="s">
        <v>639</v>
      </c>
      <c r="C175" s="53" t="s">
        <v>871</v>
      </c>
      <c r="D175" s="55"/>
    </row>
    <row r="176" spans="1:4">
      <c r="A176">
        <v>175</v>
      </c>
      <c r="B176" t="s">
        <v>639</v>
      </c>
      <c r="C176" s="53" t="s">
        <v>872</v>
      </c>
      <c r="D176" s="55"/>
    </row>
    <row r="177" spans="1:4">
      <c r="A177">
        <v>176</v>
      </c>
      <c r="B177" t="s">
        <v>639</v>
      </c>
      <c r="C177" s="53" t="s">
        <v>873</v>
      </c>
      <c r="D177" s="47"/>
    </row>
    <row r="178" spans="1:4">
      <c r="A178">
        <v>177</v>
      </c>
      <c r="B178" t="s">
        <v>639</v>
      </c>
      <c r="C178" s="53" t="s">
        <v>874</v>
      </c>
    </row>
    <row r="179" spans="1:4">
      <c r="A179">
        <v>178</v>
      </c>
      <c r="B179" t="s">
        <v>639</v>
      </c>
      <c r="C179" s="53" t="s">
        <v>875</v>
      </c>
      <c r="D179" s="46"/>
    </row>
    <row r="180" spans="1:4">
      <c r="A180">
        <v>179</v>
      </c>
      <c r="B180" t="s">
        <v>639</v>
      </c>
      <c r="C180" s="53" t="s">
        <v>876</v>
      </c>
      <c r="D180" s="46"/>
    </row>
    <row r="181" spans="1:4">
      <c r="A181">
        <v>180</v>
      </c>
      <c r="B181" t="s">
        <v>639</v>
      </c>
      <c r="C181" s="53" t="s">
        <v>877</v>
      </c>
      <c r="D181" s="46"/>
    </row>
    <row r="182" spans="1:4">
      <c r="A182">
        <v>181</v>
      </c>
      <c r="B182" t="s">
        <v>639</v>
      </c>
      <c r="C182" s="53" t="s">
        <v>878</v>
      </c>
    </row>
    <row r="183" spans="1:4">
      <c r="A183">
        <v>182</v>
      </c>
      <c r="B183" t="s">
        <v>639</v>
      </c>
      <c r="C183" s="53" t="s">
        <v>879</v>
      </c>
      <c r="D183" s="51"/>
    </row>
    <row r="184" spans="1:4">
      <c r="A184">
        <v>183</v>
      </c>
      <c r="B184" t="s">
        <v>639</v>
      </c>
      <c r="C184" s="53" t="s">
        <v>880</v>
      </c>
    </row>
    <row r="185" spans="1:4">
      <c r="A185">
        <v>184</v>
      </c>
      <c r="B185" t="s">
        <v>639</v>
      </c>
      <c r="C185" s="53" t="s">
        <v>881</v>
      </c>
    </row>
    <row r="186" spans="1:4">
      <c r="A186">
        <v>185</v>
      </c>
      <c r="B186" t="s">
        <v>639</v>
      </c>
      <c r="C186" s="53" t="s">
        <v>882</v>
      </c>
      <c r="D186" s="47"/>
    </row>
    <row r="187" spans="1:4">
      <c r="A187">
        <v>186</v>
      </c>
      <c r="B187" t="s">
        <v>639</v>
      </c>
      <c r="C187" s="53" t="s">
        <v>883</v>
      </c>
      <c r="D187" s="47"/>
    </row>
    <row r="188" spans="1:4">
      <c r="A188">
        <v>187</v>
      </c>
      <c r="B188" t="s">
        <v>639</v>
      </c>
      <c r="C188" s="53" t="s">
        <v>884</v>
      </c>
    </row>
    <row r="189" spans="1:4">
      <c r="A189">
        <v>188</v>
      </c>
      <c r="B189" t="s">
        <v>639</v>
      </c>
      <c r="C189" s="53" t="s">
        <v>885</v>
      </c>
      <c r="D189" s="55"/>
    </row>
    <row r="190" spans="1:4">
      <c r="A190">
        <v>189</v>
      </c>
      <c r="B190" t="s">
        <v>639</v>
      </c>
      <c r="C190" s="53" t="s">
        <v>886</v>
      </c>
      <c r="D190" s="55"/>
    </row>
    <row r="191" spans="1:4">
      <c r="A191">
        <v>190</v>
      </c>
      <c r="B191" t="s">
        <v>639</v>
      </c>
      <c r="C191" s="53" t="s">
        <v>887</v>
      </c>
      <c r="D191" s="47"/>
    </row>
    <row r="192" spans="1:4">
      <c r="A192">
        <v>191</v>
      </c>
      <c r="B192" t="s">
        <v>639</v>
      </c>
      <c r="C192" s="53" t="s">
        <v>888</v>
      </c>
      <c r="D192" s="47"/>
    </row>
    <row r="193" spans="1:4">
      <c r="A193">
        <v>192</v>
      </c>
      <c r="B193" t="s">
        <v>639</v>
      </c>
      <c r="C193" s="53" t="s">
        <v>889</v>
      </c>
      <c r="D193" s="55"/>
    </row>
    <row r="194" spans="1:4">
      <c r="A194">
        <v>193</v>
      </c>
      <c r="B194" t="s">
        <v>639</v>
      </c>
      <c r="C194" s="53" t="s">
        <v>890</v>
      </c>
    </row>
    <row r="195" spans="1:4">
      <c r="A195">
        <v>194</v>
      </c>
      <c r="B195" t="s">
        <v>639</v>
      </c>
      <c r="C195" s="53" t="s">
        <v>891</v>
      </c>
    </row>
    <row r="196" spans="1:4">
      <c r="A196">
        <v>195</v>
      </c>
      <c r="B196" t="s">
        <v>639</v>
      </c>
      <c r="C196" s="53" t="s">
        <v>892</v>
      </c>
      <c r="D196" s="55"/>
    </row>
    <row r="197" spans="1:4">
      <c r="A197">
        <v>196</v>
      </c>
      <c r="B197" t="s">
        <v>639</v>
      </c>
      <c r="C197" s="53" t="s">
        <v>893</v>
      </c>
      <c r="D197" s="55"/>
    </row>
    <row r="198" spans="1:4">
      <c r="A198">
        <v>197</v>
      </c>
      <c r="B198" t="s">
        <v>639</v>
      </c>
      <c r="C198" s="53" t="s">
        <v>894</v>
      </c>
    </row>
    <row r="199" spans="1:4">
      <c r="A199">
        <v>198</v>
      </c>
      <c r="B199" t="s">
        <v>639</v>
      </c>
      <c r="C199" s="53" t="s">
        <v>895</v>
      </c>
    </row>
    <row r="200" spans="1:4">
      <c r="A200">
        <v>199</v>
      </c>
      <c r="B200" t="s">
        <v>639</v>
      </c>
      <c r="C200" s="53" t="s">
        <v>896</v>
      </c>
      <c r="D200" s="55"/>
    </row>
    <row r="201" spans="1:4">
      <c r="A201">
        <v>200</v>
      </c>
      <c r="B201" t="s">
        <v>639</v>
      </c>
      <c r="C201" s="53" t="s">
        <v>897</v>
      </c>
      <c r="D201" s="55"/>
    </row>
    <row r="202" spans="1:4">
      <c r="A202">
        <v>201</v>
      </c>
      <c r="B202" t="s">
        <v>639</v>
      </c>
      <c r="C202" s="53" t="s">
        <v>898</v>
      </c>
      <c r="D202" s="55"/>
    </row>
    <row r="203" spans="1:4">
      <c r="A203">
        <v>202</v>
      </c>
      <c r="B203" t="s">
        <v>639</v>
      </c>
      <c r="C203" s="53" t="s">
        <v>899</v>
      </c>
      <c r="D203" s="55"/>
    </row>
    <row r="204" spans="1:4">
      <c r="A204">
        <v>203</v>
      </c>
      <c r="B204" t="s">
        <v>639</v>
      </c>
      <c r="C204" s="53" t="s">
        <v>900</v>
      </c>
      <c r="D204" s="55"/>
    </row>
    <row r="205" spans="1:4">
      <c r="A205">
        <v>204</v>
      </c>
      <c r="B205" t="s">
        <v>639</v>
      </c>
      <c r="C205" s="53" t="s">
        <v>901</v>
      </c>
    </row>
    <row r="206" spans="1:4">
      <c r="A206">
        <v>205</v>
      </c>
      <c r="B206" t="s">
        <v>639</v>
      </c>
      <c r="C206" s="53" t="s">
        <v>902</v>
      </c>
    </row>
    <row r="207" spans="1:4">
      <c r="A207">
        <v>206</v>
      </c>
      <c r="B207" t="s">
        <v>639</v>
      </c>
      <c r="C207" s="53" t="s">
        <v>903</v>
      </c>
    </row>
    <row r="208" spans="1:4">
      <c r="A208">
        <v>207</v>
      </c>
      <c r="B208" t="s">
        <v>639</v>
      </c>
      <c r="C208" s="53" t="s">
        <v>904</v>
      </c>
    </row>
    <row r="209" spans="1:3">
      <c r="A209">
        <v>208</v>
      </c>
      <c r="B209" t="s">
        <v>639</v>
      </c>
      <c r="C209" s="53" t="s">
        <v>905</v>
      </c>
    </row>
    <row r="210" spans="1:3">
      <c r="A210">
        <v>209</v>
      </c>
      <c r="B210" t="s">
        <v>639</v>
      </c>
      <c r="C210" s="53" t="s">
        <v>906</v>
      </c>
    </row>
    <row r="211" spans="1:3">
      <c r="A211">
        <v>210</v>
      </c>
      <c r="B211" t="s">
        <v>639</v>
      </c>
      <c r="C211" s="53" t="s">
        <v>907</v>
      </c>
    </row>
    <row r="212" spans="1:3">
      <c r="A212">
        <v>211</v>
      </c>
      <c r="B212" t="s">
        <v>639</v>
      </c>
      <c r="C212" s="53" t="s">
        <v>908</v>
      </c>
    </row>
    <row r="213" spans="1:3">
      <c r="A213">
        <v>212</v>
      </c>
      <c r="B213" t="s">
        <v>639</v>
      </c>
      <c r="C213" s="53" t="s">
        <v>909</v>
      </c>
    </row>
    <row r="214" spans="1:3">
      <c r="A214">
        <v>213</v>
      </c>
      <c r="B214" t="s">
        <v>639</v>
      </c>
      <c r="C214" s="53" t="s">
        <v>910</v>
      </c>
    </row>
    <row r="215" spans="1:3">
      <c r="A215">
        <v>214</v>
      </c>
      <c r="B215" t="s">
        <v>639</v>
      </c>
      <c r="C215" s="53" t="s">
        <v>911</v>
      </c>
    </row>
    <row r="216" spans="1:3">
      <c r="A216">
        <v>215</v>
      </c>
      <c r="B216" t="s">
        <v>639</v>
      </c>
      <c r="C216" s="53" t="s">
        <v>912</v>
      </c>
    </row>
    <row r="217" spans="1:3">
      <c r="A217">
        <v>216</v>
      </c>
      <c r="B217" t="s">
        <v>639</v>
      </c>
      <c r="C217" s="53" t="s">
        <v>913</v>
      </c>
    </row>
    <row r="218" spans="1:3">
      <c r="A218">
        <v>217</v>
      </c>
      <c r="B218" t="s">
        <v>639</v>
      </c>
      <c r="C218" s="53" t="s">
        <v>914</v>
      </c>
    </row>
    <row r="219" spans="1:3">
      <c r="A219">
        <v>218</v>
      </c>
      <c r="B219" t="s">
        <v>639</v>
      </c>
      <c r="C219" s="53" t="s">
        <v>915</v>
      </c>
    </row>
    <row r="220" spans="1:3">
      <c r="A220">
        <v>219</v>
      </c>
      <c r="B220" t="s">
        <v>639</v>
      </c>
      <c r="C220" s="53" t="s">
        <v>916</v>
      </c>
    </row>
    <row r="221" spans="1:3">
      <c r="A221">
        <v>220</v>
      </c>
      <c r="B221" t="s">
        <v>639</v>
      </c>
      <c r="C221" s="53" t="s">
        <v>917</v>
      </c>
    </row>
    <row r="222" spans="1:3">
      <c r="A222">
        <v>221</v>
      </c>
      <c r="B222" t="s">
        <v>639</v>
      </c>
      <c r="C222" s="53" t="s">
        <v>918</v>
      </c>
    </row>
    <row r="223" spans="1:3">
      <c r="A223">
        <v>222</v>
      </c>
      <c r="B223" t="s">
        <v>639</v>
      </c>
      <c r="C223" s="53" t="s">
        <v>919</v>
      </c>
    </row>
    <row r="224" spans="1:3">
      <c r="A224">
        <v>223</v>
      </c>
      <c r="B224" t="s">
        <v>639</v>
      </c>
      <c r="C224" s="53" t="s">
        <v>920</v>
      </c>
    </row>
    <row r="225" spans="1:3">
      <c r="A225">
        <v>224</v>
      </c>
      <c r="B225" t="s">
        <v>639</v>
      </c>
      <c r="C225" s="53" t="s">
        <v>921</v>
      </c>
    </row>
    <row r="226" spans="1:3">
      <c r="A226">
        <v>225</v>
      </c>
      <c r="B226" t="s">
        <v>639</v>
      </c>
      <c r="C226" s="53" t="s">
        <v>922</v>
      </c>
    </row>
    <row r="227" spans="1:3">
      <c r="A227">
        <v>226</v>
      </c>
      <c r="B227" t="s">
        <v>639</v>
      </c>
      <c r="C227" s="53" t="s">
        <v>923</v>
      </c>
    </row>
    <row r="228" spans="1:3">
      <c r="A228">
        <v>227</v>
      </c>
      <c r="B228" t="s">
        <v>639</v>
      </c>
      <c r="C228" s="53" t="s">
        <v>924</v>
      </c>
    </row>
    <row r="229" spans="1:3">
      <c r="A229">
        <v>228</v>
      </c>
      <c r="B229" t="s">
        <v>639</v>
      </c>
      <c r="C229" s="53" t="s">
        <v>925</v>
      </c>
    </row>
    <row r="230" spans="1:3">
      <c r="A230">
        <v>229</v>
      </c>
      <c r="B230" t="s">
        <v>639</v>
      </c>
      <c r="C230" s="53" t="s">
        <v>926</v>
      </c>
    </row>
    <row r="231" spans="1:3">
      <c r="A231">
        <v>230</v>
      </c>
      <c r="B231" t="s">
        <v>639</v>
      </c>
      <c r="C231" s="53" t="s">
        <v>927</v>
      </c>
    </row>
    <row r="232" spans="1:3">
      <c r="A232">
        <v>231</v>
      </c>
      <c r="B232" t="s">
        <v>639</v>
      </c>
      <c r="C232" s="53" t="s">
        <v>928</v>
      </c>
    </row>
    <row r="233" spans="1:3">
      <c r="A233">
        <v>232</v>
      </c>
      <c r="B233" t="s">
        <v>639</v>
      </c>
      <c r="C233" s="53" t="s">
        <v>929</v>
      </c>
    </row>
    <row r="234" spans="1:3">
      <c r="A234">
        <v>233</v>
      </c>
      <c r="B234" t="s">
        <v>639</v>
      </c>
      <c r="C234" s="53" t="s">
        <v>930</v>
      </c>
    </row>
    <row r="235" spans="1:3">
      <c r="A235">
        <v>234</v>
      </c>
      <c r="B235" t="s">
        <v>639</v>
      </c>
      <c r="C235" s="53" t="s">
        <v>931</v>
      </c>
    </row>
    <row r="236" spans="1:3">
      <c r="A236">
        <v>235</v>
      </c>
      <c r="B236" t="s">
        <v>639</v>
      </c>
      <c r="C236" s="53" t="s">
        <v>932</v>
      </c>
    </row>
    <row r="237" spans="1:3">
      <c r="A237">
        <v>236</v>
      </c>
      <c r="B237" t="s">
        <v>639</v>
      </c>
      <c r="C237" s="53" t="s">
        <v>933</v>
      </c>
    </row>
    <row r="238" spans="1:3">
      <c r="A238">
        <v>237</v>
      </c>
      <c r="B238" t="s">
        <v>639</v>
      </c>
      <c r="C238" s="53" t="s">
        <v>934</v>
      </c>
    </row>
    <row r="239" spans="1:3">
      <c r="A239">
        <v>238</v>
      </c>
      <c r="B239" t="s">
        <v>639</v>
      </c>
      <c r="C239" s="53" t="s">
        <v>935</v>
      </c>
    </row>
    <row r="240" spans="1:3">
      <c r="A240">
        <v>239</v>
      </c>
      <c r="B240" t="s">
        <v>639</v>
      </c>
      <c r="C240" s="53" t="s">
        <v>936</v>
      </c>
    </row>
    <row r="241" spans="1:3">
      <c r="A241">
        <v>240</v>
      </c>
      <c r="B241" t="s">
        <v>639</v>
      </c>
      <c r="C241" s="53" t="s">
        <v>937</v>
      </c>
    </row>
    <row r="242" spans="1:3">
      <c r="A242">
        <v>241</v>
      </c>
      <c r="B242" t="s">
        <v>639</v>
      </c>
      <c r="C242" s="53" t="s">
        <v>938</v>
      </c>
    </row>
    <row r="243" spans="1:3">
      <c r="A243">
        <v>242</v>
      </c>
      <c r="B243" t="s">
        <v>639</v>
      </c>
      <c r="C243" s="53" t="s">
        <v>939</v>
      </c>
    </row>
    <row r="244" spans="1:3">
      <c r="A244">
        <v>243</v>
      </c>
      <c r="B244" t="s">
        <v>639</v>
      </c>
      <c r="C244" s="53" t="s">
        <v>940</v>
      </c>
    </row>
    <row r="245" spans="1:3">
      <c r="A245">
        <v>244</v>
      </c>
      <c r="B245" t="s">
        <v>639</v>
      </c>
      <c r="C245" s="53" t="s">
        <v>941</v>
      </c>
    </row>
    <row r="246" spans="1:3">
      <c r="A246">
        <v>245</v>
      </c>
      <c r="B246" t="s">
        <v>639</v>
      </c>
      <c r="C246" s="53" t="s">
        <v>942</v>
      </c>
    </row>
    <row r="247" spans="1:3">
      <c r="A247">
        <v>246</v>
      </c>
      <c r="B247" t="s">
        <v>639</v>
      </c>
      <c r="C247" s="53" t="s">
        <v>943</v>
      </c>
    </row>
    <row r="248" spans="1:3">
      <c r="A248">
        <v>247</v>
      </c>
      <c r="B248" t="s">
        <v>639</v>
      </c>
      <c r="C248" s="53" t="s">
        <v>944</v>
      </c>
    </row>
    <row r="249" spans="1:3">
      <c r="A249">
        <v>248</v>
      </c>
      <c r="B249" t="s">
        <v>639</v>
      </c>
      <c r="C249" s="53" t="s">
        <v>945</v>
      </c>
    </row>
    <row r="250" spans="1:3">
      <c r="A250">
        <v>249</v>
      </c>
      <c r="B250" t="s">
        <v>639</v>
      </c>
      <c r="C250" s="53" t="s">
        <v>946</v>
      </c>
    </row>
    <row r="251" spans="1:3">
      <c r="A251">
        <v>250</v>
      </c>
      <c r="B251" t="s">
        <v>639</v>
      </c>
      <c r="C251" s="53" t="s">
        <v>947</v>
      </c>
    </row>
    <row r="252" spans="1:3">
      <c r="A252">
        <v>251</v>
      </c>
      <c r="B252" t="s">
        <v>639</v>
      </c>
      <c r="C252" s="53" t="s">
        <v>948</v>
      </c>
    </row>
    <row r="253" spans="1:3">
      <c r="A253">
        <v>252</v>
      </c>
      <c r="B253" t="s">
        <v>639</v>
      </c>
      <c r="C253" s="53" t="s">
        <v>949</v>
      </c>
    </row>
    <row r="254" spans="1:3">
      <c r="A254">
        <v>253</v>
      </c>
      <c r="B254" t="s">
        <v>639</v>
      </c>
      <c r="C254" s="53" t="s">
        <v>950</v>
      </c>
    </row>
    <row r="255" spans="1:3">
      <c r="A255">
        <v>254</v>
      </c>
      <c r="B255" t="s">
        <v>639</v>
      </c>
      <c r="C255" s="53" t="s">
        <v>951</v>
      </c>
    </row>
    <row r="256" spans="1:3">
      <c r="A256">
        <v>255</v>
      </c>
      <c r="B256" t="s">
        <v>639</v>
      </c>
      <c r="C256" s="53" t="s">
        <v>952</v>
      </c>
    </row>
    <row r="257" spans="1:3">
      <c r="A257">
        <v>256</v>
      </c>
      <c r="B257" t="s">
        <v>639</v>
      </c>
      <c r="C257" s="53" t="s">
        <v>953</v>
      </c>
    </row>
    <row r="258" spans="1:3">
      <c r="A258">
        <v>257</v>
      </c>
      <c r="B258" t="s">
        <v>639</v>
      </c>
      <c r="C258" s="53" t="s">
        <v>954</v>
      </c>
    </row>
    <row r="259" spans="1:3">
      <c r="A259">
        <v>258</v>
      </c>
      <c r="B259" t="s">
        <v>639</v>
      </c>
      <c r="C259" s="53" t="s">
        <v>955</v>
      </c>
    </row>
    <row r="260" spans="1:3">
      <c r="A260">
        <v>259</v>
      </c>
      <c r="B260" t="s">
        <v>639</v>
      </c>
      <c r="C260" s="53" t="s">
        <v>956</v>
      </c>
    </row>
    <row r="261" spans="1:3">
      <c r="A261">
        <v>260</v>
      </c>
      <c r="B261" t="s">
        <v>639</v>
      </c>
      <c r="C261" s="53" t="s">
        <v>957</v>
      </c>
    </row>
    <row r="262" spans="1:3">
      <c r="A262">
        <v>261</v>
      </c>
      <c r="B262" t="s">
        <v>639</v>
      </c>
      <c r="C262" s="53" t="s">
        <v>958</v>
      </c>
    </row>
    <row r="263" spans="1:3">
      <c r="A263">
        <v>262</v>
      </c>
      <c r="B263" t="s">
        <v>639</v>
      </c>
      <c r="C263" s="53" t="s">
        <v>959</v>
      </c>
    </row>
    <row r="264" spans="1:3">
      <c r="A264">
        <v>263</v>
      </c>
      <c r="B264" t="s">
        <v>639</v>
      </c>
      <c r="C264" s="53" t="s">
        <v>960</v>
      </c>
    </row>
    <row r="265" spans="1:3">
      <c r="A265">
        <v>264</v>
      </c>
      <c r="B265" t="s">
        <v>639</v>
      </c>
      <c r="C265" s="53" t="s">
        <v>961</v>
      </c>
    </row>
    <row r="266" spans="1:3">
      <c r="A266">
        <v>265</v>
      </c>
      <c r="B266" t="s">
        <v>639</v>
      </c>
      <c r="C266" s="53" t="s">
        <v>962</v>
      </c>
    </row>
    <row r="267" spans="1:3">
      <c r="A267">
        <v>266</v>
      </c>
      <c r="B267" t="s">
        <v>639</v>
      </c>
      <c r="C267" s="53" t="s">
        <v>963</v>
      </c>
    </row>
    <row r="268" spans="1:3">
      <c r="A268">
        <v>267</v>
      </c>
      <c r="B268" t="s">
        <v>639</v>
      </c>
      <c r="C268" s="53" t="s">
        <v>964</v>
      </c>
    </row>
    <row r="269" spans="1:3">
      <c r="A269">
        <v>268</v>
      </c>
      <c r="B269" t="s">
        <v>639</v>
      </c>
      <c r="C269" s="53" t="s">
        <v>965</v>
      </c>
    </row>
    <row r="270" spans="1:3">
      <c r="A270">
        <v>269</v>
      </c>
      <c r="B270" t="s">
        <v>639</v>
      </c>
      <c r="C270" s="53" t="s">
        <v>966</v>
      </c>
    </row>
    <row r="271" spans="1:3">
      <c r="A271">
        <v>270</v>
      </c>
      <c r="B271" t="s">
        <v>639</v>
      </c>
      <c r="C271" s="53" t="s">
        <v>967</v>
      </c>
    </row>
    <row r="272" spans="1:3">
      <c r="A272">
        <v>271</v>
      </c>
      <c r="B272" t="s">
        <v>639</v>
      </c>
      <c r="C272" s="53" t="s">
        <v>968</v>
      </c>
    </row>
    <row r="273" spans="1:3">
      <c r="A273">
        <v>272</v>
      </c>
      <c r="B273" t="s">
        <v>639</v>
      </c>
      <c r="C273" s="53" t="s">
        <v>969</v>
      </c>
    </row>
    <row r="274" spans="1:3">
      <c r="A274">
        <v>273</v>
      </c>
      <c r="B274" t="s">
        <v>639</v>
      </c>
      <c r="C274" s="53" t="s">
        <v>970</v>
      </c>
    </row>
    <row r="275" spans="1:3">
      <c r="A275">
        <v>274</v>
      </c>
      <c r="B275" t="s">
        <v>639</v>
      </c>
      <c r="C275" s="53" t="s">
        <v>971</v>
      </c>
    </row>
    <row r="276" spans="1:3">
      <c r="A276">
        <v>275</v>
      </c>
      <c r="B276" t="s">
        <v>639</v>
      </c>
      <c r="C276" s="53" t="s">
        <v>972</v>
      </c>
    </row>
    <row r="277" spans="1:3">
      <c r="A277">
        <v>276</v>
      </c>
      <c r="B277" t="s">
        <v>639</v>
      </c>
      <c r="C277" s="53" t="s">
        <v>973</v>
      </c>
    </row>
    <row r="278" spans="1:3">
      <c r="A278">
        <v>277</v>
      </c>
      <c r="B278" t="s">
        <v>639</v>
      </c>
      <c r="C278" s="53" t="s">
        <v>974</v>
      </c>
    </row>
    <row r="279" spans="1:3">
      <c r="A279">
        <v>278</v>
      </c>
      <c r="B279" t="s">
        <v>639</v>
      </c>
      <c r="C279" s="53" t="s">
        <v>975</v>
      </c>
    </row>
    <row r="280" spans="1:3">
      <c r="A280">
        <v>279</v>
      </c>
      <c r="B280" t="s">
        <v>639</v>
      </c>
      <c r="C280" s="53" t="s">
        <v>976</v>
      </c>
    </row>
    <row r="281" spans="1:3">
      <c r="A281">
        <v>280</v>
      </c>
      <c r="B281" t="s">
        <v>639</v>
      </c>
      <c r="C281" s="53" t="s">
        <v>977</v>
      </c>
    </row>
    <row r="282" spans="1:3">
      <c r="A282">
        <v>281</v>
      </c>
      <c r="B282" t="s">
        <v>639</v>
      </c>
      <c r="C282" s="53" t="s">
        <v>978</v>
      </c>
    </row>
    <row r="283" spans="1:3">
      <c r="A283">
        <v>282</v>
      </c>
      <c r="B283" t="s">
        <v>639</v>
      </c>
      <c r="C283" s="53" t="s">
        <v>979</v>
      </c>
    </row>
    <row r="284" spans="1:3">
      <c r="A284">
        <v>283</v>
      </c>
      <c r="B284" t="s">
        <v>639</v>
      </c>
      <c r="C284" s="53" t="s">
        <v>980</v>
      </c>
    </row>
    <row r="285" spans="1:3">
      <c r="A285">
        <v>284</v>
      </c>
      <c r="B285" t="s">
        <v>639</v>
      </c>
      <c r="C285" s="53" t="s">
        <v>981</v>
      </c>
    </row>
    <row r="286" spans="1:3">
      <c r="A286">
        <v>285</v>
      </c>
      <c r="B286" t="s">
        <v>639</v>
      </c>
      <c r="C286" s="53" t="s">
        <v>982</v>
      </c>
    </row>
    <row r="287" spans="1:3">
      <c r="A287">
        <v>286</v>
      </c>
      <c r="B287" t="s">
        <v>639</v>
      </c>
      <c r="C287" s="53" t="s">
        <v>983</v>
      </c>
    </row>
    <row r="288" spans="1:3">
      <c r="A288">
        <v>287</v>
      </c>
      <c r="B288" t="s">
        <v>639</v>
      </c>
      <c r="C288" s="53" t="s">
        <v>984</v>
      </c>
    </row>
    <row r="289" spans="1:3">
      <c r="A289">
        <v>288</v>
      </c>
      <c r="B289" t="s">
        <v>639</v>
      </c>
      <c r="C289" s="53" t="s">
        <v>985</v>
      </c>
    </row>
    <row r="290" spans="1:3">
      <c r="A290">
        <v>289</v>
      </c>
      <c r="B290" t="s">
        <v>639</v>
      </c>
      <c r="C290" s="53" t="s">
        <v>986</v>
      </c>
    </row>
    <row r="291" spans="1:3">
      <c r="A291">
        <v>290</v>
      </c>
      <c r="B291" t="s">
        <v>639</v>
      </c>
      <c r="C291" s="53" t="s">
        <v>987</v>
      </c>
    </row>
    <row r="292" spans="1:3">
      <c r="A292">
        <v>291</v>
      </c>
      <c r="B292" t="s">
        <v>639</v>
      </c>
      <c r="C292" s="53" t="s">
        <v>988</v>
      </c>
    </row>
    <row r="293" spans="1:3">
      <c r="A293">
        <v>292</v>
      </c>
      <c r="B293" t="s">
        <v>639</v>
      </c>
      <c r="C293" s="53" t="s">
        <v>989</v>
      </c>
    </row>
    <row r="294" spans="1:3">
      <c r="A294">
        <v>293</v>
      </c>
      <c r="B294" t="s">
        <v>639</v>
      </c>
      <c r="C294" s="53" t="s">
        <v>990</v>
      </c>
    </row>
    <row r="295" spans="1:3">
      <c r="A295">
        <v>294</v>
      </c>
      <c r="B295" t="s">
        <v>639</v>
      </c>
      <c r="C295" s="53" t="s">
        <v>991</v>
      </c>
    </row>
    <row r="296" spans="1:3">
      <c r="A296">
        <v>295</v>
      </c>
      <c r="B296" t="s">
        <v>639</v>
      </c>
      <c r="C296" s="53" t="s">
        <v>992</v>
      </c>
    </row>
    <row r="297" spans="1:3">
      <c r="A297">
        <v>296</v>
      </c>
      <c r="B297" t="s">
        <v>639</v>
      </c>
      <c r="C297" s="53" t="s">
        <v>993</v>
      </c>
    </row>
    <row r="298" spans="1:3">
      <c r="A298">
        <v>297</v>
      </c>
      <c r="B298" t="s">
        <v>639</v>
      </c>
      <c r="C298" s="53" t="s">
        <v>994</v>
      </c>
    </row>
    <row r="299" spans="1:3">
      <c r="A299">
        <v>298</v>
      </c>
      <c r="B299" t="s">
        <v>639</v>
      </c>
      <c r="C299" s="53" t="s">
        <v>995</v>
      </c>
    </row>
    <row r="300" spans="1:3">
      <c r="A300">
        <v>299</v>
      </c>
      <c r="B300" t="s">
        <v>639</v>
      </c>
      <c r="C300" s="53" t="s">
        <v>996</v>
      </c>
    </row>
    <row r="301" spans="1:3">
      <c r="A301">
        <v>300</v>
      </c>
      <c r="B301" t="s">
        <v>639</v>
      </c>
      <c r="C301" s="53" t="s">
        <v>997</v>
      </c>
    </row>
    <row r="302" spans="1:3">
      <c r="A302">
        <v>301</v>
      </c>
      <c r="B302" t="s">
        <v>639</v>
      </c>
      <c r="C302" s="53" t="s">
        <v>998</v>
      </c>
    </row>
    <row r="303" spans="1:3">
      <c r="A303">
        <v>302</v>
      </c>
      <c r="B303" t="s">
        <v>639</v>
      </c>
      <c r="C303" s="53" t="s">
        <v>999</v>
      </c>
    </row>
    <row r="304" spans="1:3">
      <c r="A304">
        <v>303</v>
      </c>
      <c r="B304" t="s">
        <v>639</v>
      </c>
      <c r="C304" s="53" t="s">
        <v>1000</v>
      </c>
    </row>
    <row r="305" spans="1:3">
      <c r="A305">
        <v>304</v>
      </c>
      <c r="B305" t="s">
        <v>639</v>
      </c>
      <c r="C305" s="53" t="s">
        <v>1001</v>
      </c>
    </row>
    <row r="306" spans="1:3">
      <c r="A306">
        <v>305</v>
      </c>
      <c r="B306" t="s">
        <v>639</v>
      </c>
      <c r="C306" s="53" t="s">
        <v>1002</v>
      </c>
    </row>
    <row r="307" spans="1:3">
      <c r="A307">
        <v>306</v>
      </c>
      <c r="B307" t="s">
        <v>639</v>
      </c>
      <c r="C307" s="53" t="s">
        <v>1003</v>
      </c>
    </row>
    <row r="308" spans="1:3">
      <c r="A308">
        <v>307</v>
      </c>
      <c r="B308" t="s">
        <v>639</v>
      </c>
      <c r="C308" s="53" t="s">
        <v>1004</v>
      </c>
    </row>
    <row r="309" spans="1:3">
      <c r="A309">
        <v>308</v>
      </c>
      <c r="B309" t="s">
        <v>639</v>
      </c>
      <c r="C309" s="53" t="s">
        <v>1005</v>
      </c>
    </row>
    <row r="310" spans="1:3">
      <c r="A310">
        <v>309</v>
      </c>
      <c r="B310" t="s">
        <v>639</v>
      </c>
      <c r="C310" s="53" t="s">
        <v>1006</v>
      </c>
    </row>
    <row r="311" spans="1:3">
      <c r="A311">
        <v>310</v>
      </c>
      <c r="B311" t="s">
        <v>639</v>
      </c>
      <c r="C311" s="53" t="s">
        <v>1007</v>
      </c>
    </row>
    <row r="312" spans="1:3">
      <c r="A312">
        <v>311</v>
      </c>
      <c r="B312" t="s">
        <v>639</v>
      </c>
      <c r="C312" s="53" t="s">
        <v>1008</v>
      </c>
    </row>
    <row r="313" spans="1:3">
      <c r="A313">
        <v>312</v>
      </c>
      <c r="B313" t="s">
        <v>639</v>
      </c>
      <c r="C313" s="53" t="s">
        <v>1009</v>
      </c>
    </row>
    <row r="314" spans="1:3">
      <c r="A314">
        <v>313</v>
      </c>
      <c r="B314" t="s">
        <v>639</v>
      </c>
      <c r="C314" s="53" t="s">
        <v>1010</v>
      </c>
    </row>
    <row r="315" spans="1:3">
      <c r="A315">
        <v>314</v>
      </c>
      <c r="B315" t="s">
        <v>639</v>
      </c>
      <c r="C315" s="53" t="s">
        <v>1011</v>
      </c>
    </row>
    <row r="316" spans="1:3">
      <c r="A316">
        <v>315</v>
      </c>
      <c r="B316" t="s">
        <v>639</v>
      </c>
      <c r="C316" s="53" t="s">
        <v>1012</v>
      </c>
    </row>
    <row r="317" spans="1:3">
      <c r="A317">
        <v>316</v>
      </c>
      <c r="B317" t="s">
        <v>639</v>
      </c>
      <c r="C317" s="53" t="s">
        <v>1013</v>
      </c>
    </row>
    <row r="318" spans="1:3">
      <c r="A318">
        <v>317</v>
      </c>
      <c r="B318" t="s">
        <v>639</v>
      </c>
      <c r="C318" s="53" t="s">
        <v>1014</v>
      </c>
    </row>
    <row r="319" spans="1:3">
      <c r="A319">
        <v>318</v>
      </c>
      <c r="B319" t="s">
        <v>639</v>
      </c>
      <c r="C319" s="53" t="s">
        <v>1015</v>
      </c>
    </row>
    <row r="320" spans="1:3">
      <c r="A320">
        <v>319</v>
      </c>
      <c r="B320" t="s">
        <v>639</v>
      </c>
      <c r="C320" s="53" t="s">
        <v>1016</v>
      </c>
    </row>
    <row r="321" spans="1:3">
      <c r="A321">
        <v>320</v>
      </c>
      <c r="B321" t="s">
        <v>639</v>
      </c>
      <c r="C321" s="53" t="s">
        <v>1017</v>
      </c>
    </row>
    <row r="322" spans="1:3">
      <c r="A322">
        <v>321</v>
      </c>
      <c r="B322" t="s">
        <v>639</v>
      </c>
      <c r="C322" s="53" t="s">
        <v>1018</v>
      </c>
    </row>
    <row r="323" spans="1:3">
      <c r="A323">
        <v>322</v>
      </c>
      <c r="B323" t="s">
        <v>639</v>
      </c>
      <c r="C323" s="53" t="s">
        <v>1019</v>
      </c>
    </row>
    <row r="324" spans="1:3">
      <c r="A324">
        <v>323</v>
      </c>
      <c r="B324" t="s">
        <v>639</v>
      </c>
      <c r="C324" s="53" t="s">
        <v>1020</v>
      </c>
    </row>
    <row r="325" spans="1:3">
      <c r="A325">
        <v>324</v>
      </c>
      <c r="B325" t="s">
        <v>639</v>
      </c>
      <c r="C325" s="53" t="s">
        <v>1021</v>
      </c>
    </row>
    <row r="326" spans="1:3">
      <c r="A326">
        <v>325</v>
      </c>
      <c r="B326" t="s">
        <v>639</v>
      </c>
      <c r="C326" s="53" t="s">
        <v>1022</v>
      </c>
    </row>
    <row r="327" spans="1:3">
      <c r="A327">
        <v>326</v>
      </c>
      <c r="B327" t="s">
        <v>639</v>
      </c>
      <c r="C327" s="53" t="s">
        <v>1023</v>
      </c>
    </row>
    <row r="328" spans="1:3">
      <c r="A328">
        <v>327</v>
      </c>
      <c r="B328" t="s">
        <v>639</v>
      </c>
      <c r="C328" s="53" t="s">
        <v>1024</v>
      </c>
    </row>
    <row r="329" spans="1:3">
      <c r="A329">
        <v>328</v>
      </c>
      <c r="B329" t="s">
        <v>639</v>
      </c>
      <c r="C329" s="53" t="s">
        <v>1025</v>
      </c>
    </row>
    <row r="330" spans="1:3">
      <c r="A330">
        <v>329</v>
      </c>
      <c r="B330" t="s">
        <v>639</v>
      </c>
      <c r="C330" s="53" t="s">
        <v>1026</v>
      </c>
    </row>
    <row r="331" spans="1:3">
      <c r="A331">
        <v>330</v>
      </c>
      <c r="B331" t="s">
        <v>639</v>
      </c>
      <c r="C331" s="53" t="s">
        <v>1027</v>
      </c>
    </row>
    <row r="332" spans="1:3">
      <c r="A332">
        <v>331</v>
      </c>
      <c r="B332" t="s">
        <v>639</v>
      </c>
      <c r="C332" s="53" t="s">
        <v>1028</v>
      </c>
    </row>
    <row r="333" spans="1:3">
      <c r="A333">
        <v>332</v>
      </c>
      <c r="B333" t="s">
        <v>639</v>
      </c>
      <c r="C333" s="53" t="s">
        <v>1029</v>
      </c>
    </row>
    <row r="334" spans="1:3">
      <c r="A334">
        <v>333</v>
      </c>
      <c r="B334" t="s">
        <v>639</v>
      </c>
      <c r="C334" s="53" t="s">
        <v>1030</v>
      </c>
    </row>
    <row r="335" spans="1:3">
      <c r="A335">
        <v>334</v>
      </c>
      <c r="B335" t="s">
        <v>639</v>
      </c>
      <c r="C335" s="53" t="s">
        <v>1031</v>
      </c>
    </row>
    <row r="336" spans="1:3">
      <c r="A336">
        <v>335</v>
      </c>
      <c r="B336" t="s">
        <v>639</v>
      </c>
      <c r="C336" s="53" t="s">
        <v>1032</v>
      </c>
    </row>
    <row r="337" spans="1:3">
      <c r="A337">
        <v>336</v>
      </c>
      <c r="B337" t="s">
        <v>639</v>
      </c>
      <c r="C337" s="53" t="s">
        <v>1033</v>
      </c>
    </row>
    <row r="338" spans="1:3">
      <c r="A338">
        <v>337</v>
      </c>
      <c r="B338" t="s">
        <v>639</v>
      </c>
      <c r="C338" s="53" t="s">
        <v>1034</v>
      </c>
    </row>
    <row r="339" spans="1:3">
      <c r="A339">
        <v>338</v>
      </c>
      <c r="B339" t="s">
        <v>639</v>
      </c>
      <c r="C339" s="53" t="s">
        <v>1035</v>
      </c>
    </row>
    <row r="340" spans="1:3">
      <c r="A340">
        <v>339</v>
      </c>
      <c r="B340" t="s">
        <v>639</v>
      </c>
      <c r="C340" s="53" t="s">
        <v>1036</v>
      </c>
    </row>
    <row r="341" spans="1:3">
      <c r="A341">
        <v>340</v>
      </c>
      <c r="B341" t="s">
        <v>639</v>
      </c>
      <c r="C341" s="53" t="s">
        <v>1037</v>
      </c>
    </row>
    <row r="342" spans="1:3">
      <c r="A342">
        <v>341</v>
      </c>
      <c r="B342" t="s">
        <v>639</v>
      </c>
      <c r="C342" s="53" t="s">
        <v>1038</v>
      </c>
    </row>
    <row r="343" spans="1:3">
      <c r="A343">
        <v>342</v>
      </c>
      <c r="B343" t="s">
        <v>639</v>
      </c>
      <c r="C343" s="53" t="s">
        <v>1039</v>
      </c>
    </row>
    <row r="344" spans="1:3">
      <c r="A344">
        <v>343</v>
      </c>
      <c r="B344" t="s">
        <v>639</v>
      </c>
      <c r="C344" s="53" t="s">
        <v>1040</v>
      </c>
    </row>
    <row r="345" spans="1:3">
      <c r="A345">
        <v>344</v>
      </c>
      <c r="B345" t="s">
        <v>639</v>
      </c>
      <c r="C345" s="53" t="s">
        <v>1041</v>
      </c>
    </row>
    <row r="346" spans="1:3">
      <c r="A346">
        <v>345</v>
      </c>
      <c r="B346" t="s">
        <v>639</v>
      </c>
      <c r="C346" s="53" t="s">
        <v>1042</v>
      </c>
    </row>
    <row r="347" spans="1:3">
      <c r="A347">
        <v>346</v>
      </c>
      <c r="B347" t="s">
        <v>639</v>
      </c>
      <c r="C347" s="53" t="s">
        <v>1043</v>
      </c>
    </row>
    <row r="348" spans="1:3">
      <c r="A348">
        <v>347</v>
      </c>
      <c r="B348" t="s">
        <v>639</v>
      </c>
      <c r="C348" s="53" t="s">
        <v>1044</v>
      </c>
    </row>
    <row r="349" spans="1:3">
      <c r="A349">
        <v>348</v>
      </c>
      <c r="B349" t="s">
        <v>639</v>
      </c>
      <c r="C349" s="53" t="s">
        <v>1045</v>
      </c>
    </row>
    <row r="350" spans="1:3">
      <c r="A350">
        <v>349</v>
      </c>
      <c r="B350" t="s">
        <v>639</v>
      </c>
      <c r="C350" s="53" t="s">
        <v>1046</v>
      </c>
    </row>
    <row r="351" spans="1:3">
      <c r="A351">
        <v>350</v>
      </c>
      <c r="B351" t="s">
        <v>639</v>
      </c>
      <c r="C351" s="53" t="s">
        <v>1047</v>
      </c>
    </row>
    <row r="352" spans="1:3">
      <c r="A352">
        <v>351</v>
      </c>
      <c r="B352" t="s">
        <v>639</v>
      </c>
      <c r="C352" s="53" t="s">
        <v>1048</v>
      </c>
    </row>
    <row r="353" spans="1:3">
      <c r="A353">
        <v>352</v>
      </c>
      <c r="B353" t="s">
        <v>639</v>
      </c>
      <c r="C353" s="53" t="s">
        <v>1049</v>
      </c>
    </row>
    <row r="354" spans="1:3">
      <c r="A354">
        <v>353</v>
      </c>
      <c r="B354" t="s">
        <v>639</v>
      </c>
      <c r="C354" s="53" t="s">
        <v>1050</v>
      </c>
    </row>
    <row r="355" spans="1:3">
      <c r="A355">
        <v>354</v>
      </c>
      <c r="B355" t="s">
        <v>639</v>
      </c>
      <c r="C355" s="53" t="s">
        <v>1051</v>
      </c>
    </row>
    <row r="356" spans="1:3">
      <c r="A356">
        <v>355</v>
      </c>
      <c r="B356" t="s">
        <v>639</v>
      </c>
      <c r="C356" s="53" t="s">
        <v>1052</v>
      </c>
    </row>
    <row r="357" spans="1:3">
      <c r="A357">
        <v>356</v>
      </c>
      <c r="B357" t="s">
        <v>639</v>
      </c>
      <c r="C357" s="53" t="s">
        <v>1053</v>
      </c>
    </row>
    <row r="358" spans="1:3">
      <c r="A358">
        <v>357</v>
      </c>
      <c r="B358" t="s">
        <v>639</v>
      </c>
      <c r="C358" s="53" t="s">
        <v>1054</v>
      </c>
    </row>
    <row r="359" spans="1:3">
      <c r="A359">
        <v>358</v>
      </c>
      <c r="B359" t="s">
        <v>639</v>
      </c>
      <c r="C359" s="53" t="s">
        <v>1055</v>
      </c>
    </row>
    <row r="360" spans="1:3">
      <c r="A360">
        <v>359</v>
      </c>
      <c r="B360" t="s">
        <v>639</v>
      </c>
      <c r="C360" s="53" t="s">
        <v>1056</v>
      </c>
    </row>
    <row r="361" spans="1:3">
      <c r="A361">
        <v>360</v>
      </c>
      <c r="B361" t="s">
        <v>639</v>
      </c>
      <c r="C361" s="53" t="s">
        <v>1057</v>
      </c>
    </row>
    <row r="362" spans="1:3">
      <c r="A362">
        <v>361</v>
      </c>
      <c r="B362" t="s">
        <v>639</v>
      </c>
      <c r="C362" s="53" t="s">
        <v>1058</v>
      </c>
    </row>
    <row r="363" spans="1:3">
      <c r="A363">
        <v>362</v>
      </c>
      <c r="B363" t="s">
        <v>639</v>
      </c>
      <c r="C363" s="53" t="s">
        <v>1059</v>
      </c>
    </row>
    <row r="364" spans="1:3">
      <c r="A364">
        <v>363</v>
      </c>
      <c r="B364" t="s">
        <v>639</v>
      </c>
      <c r="C364" s="53" t="s">
        <v>1060</v>
      </c>
    </row>
    <row r="365" spans="1:3">
      <c r="A365">
        <v>364</v>
      </c>
      <c r="B365" t="s">
        <v>639</v>
      </c>
      <c r="C365" s="53" t="s">
        <v>1061</v>
      </c>
    </row>
    <row r="366" spans="1:3">
      <c r="A366">
        <v>365</v>
      </c>
      <c r="B366" t="s">
        <v>639</v>
      </c>
      <c r="C366" s="53" t="s">
        <v>1062</v>
      </c>
    </row>
    <row r="367" spans="1:3">
      <c r="A367">
        <v>366</v>
      </c>
      <c r="B367" t="s">
        <v>639</v>
      </c>
      <c r="C367" s="53" t="s">
        <v>1063</v>
      </c>
    </row>
    <row r="368" spans="1:3">
      <c r="A368">
        <v>367</v>
      </c>
      <c r="B368" t="s">
        <v>639</v>
      </c>
      <c r="C368" s="53" t="s">
        <v>1064</v>
      </c>
    </row>
    <row r="369" spans="1:3">
      <c r="A369">
        <v>368</v>
      </c>
      <c r="B369" t="s">
        <v>639</v>
      </c>
      <c r="C369" s="53" t="s">
        <v>1065</v>
      </c>
    </row>
    <row r="370" spans="1:3">
      <c r="A370">
        <v>369</v>
      </c>
      <c r="B370" t="s">
        <v>639</v>
      </c>
      <c r="C370" s="53" t="s">
        <v>1066</v>
      </c>
    </row>
    <row r="371" spans="1:3">
      <c r="A371">
        <v>370</v>
      </c>
      <c r="B371" t="s">
        <v>639</v>
      </c>
      <c r="C371" s="53" t="s">
        <v>1067</v>
      </c>
    </row>
    <row r="372" spans="1:3">
      <c r="A372">
        <v>371</v>
      </c>
      <c r="B372" t="s">
        <v>639</v>
      </c>
      <c r="C372" s="53" t="s">
        <v>1068</v>
      </c>
    </row>
    <row r="373" spans="1:3">
      <c r="A373">
        <v>372</v>
      </c>
      <c r="B373" t="s">
        <v>639</v>
      </c>
      <c r="C373" s="53" t="s">
        <v>1069</v>
      </c>
    </row>
    <row r="374" spans="1:3">
      <c r="A374">
        <v>373</v>
      </c>
      <c r="B374" t="s">
        <v>639</v>
      </c>
      <c r="C374" s="53" t="s">
        <v>1070</v>
      </c>
    </row>
    <row r="375" spans="1:3">
      <c r="A375">
        <v>374</v>
      </c>
      <c r="B375" t="s">
        <v>639</v>
      </c>
      <c r="C375" s="53" t="s">
        <v>1071</v>
      </c>
    </row>
    <row r="376" spans="1:3">
      <c r="A376">
        <v>375</v>
      </c>
      <c r="B376" t="s">
        <v>639</v>
      </c>
      <c r="C376" s="53" t="s">
        <v>1072</v>
      </c>
    </row>
    <row r="377" spans="1:3">
      <c r="A377">
        <v>376</v>
      </c>
      <c r="B377" t="s">
        <v>639</v>
      </c>
      <c r="C377" s="53" t="s">
        <v>1073</v>
      </c>
    </row>
    <row r="378" spans="1:3">
      <c r="A378">
        <v>377</v>
      </c>
      <c r="B378" t="s">
        <v>639</v>
      </c>
      <c r="C378" s="53" t="s">
        <v>1074</v>
      </c>
    </row>
    <row r="379" spans="1:3">
      <c r="A379">
        <v>378</v>
      </c>
      <c r="B379" t="s">
        <v>639</v>
      </c>
      <c r="C379" s="53" t="s">
        <v>1075</v>
      </c>
    </row>
    <row r="380" spans="1:3">
      <c r="A380">
        <v>379</v>
      </c>
      <c r="B380" t="s">
        <v>639</v>
      </c>
      <c r="C380" s="53" t="s">
        <v>1076</v>
      </c>
    </row>
    <row r="381" spans="1:3">
      <c r="A381">
        <v>380</v>
      </c>
      <c r="B381" t="s">
        <v>639</v>
      </c>
      <c r="C381" s="53" t="s">
        <v>1077</v>
      </c>
    </row>
    <row r="382" spans="1:3">
      <c r="A382">
        <v>381</v>
      </c>
      <c r="B382" t="s">
        <v>639</v>
      </c>
      <c r="C382" s="53" t="s">
        <v>1078</v>
      </c>
    </row>
    <row r="383" spans="1:3">
      <c r="A383">
        <v>382</v>
      </c>
      <c r="B383" t="s">
        <v>639</v>
      </c>
      <c r="C383" s="53" t="s">
        <v>1079</v>
      </c>
    </row>
    <row r="384" spans="1:3">
      <c r="A384">
        <v>383</v>
      </c>
      <c r="B384" t="s">
        <v>639</v>
      </c>
      <c r="C384" s="53" t="s">
        <v>1080</v>
      </c>
    </row>
    <row r="385" spans="1:3">
      <c r="A385">
        <v>384</v>
      </c>
      <c r="B385" t="s">
        <v>639</v>
      </c>
      <c r="C385" s="53" t="s">
        <v>1081</v>
      </c>
    </row>
    <row r="386" spans="1:3">
      <c r="A386">
        <v>385</v>
      </c>
      <c r="B386" t="s">
        <v>639</v>
      </c>
      <c r="C386" s="53" t="s">
        <v>1082</v>
      </c>
    </row>
    <row r="387" spans="1:3">
      <c r="A387">
        <v>386</v>
      </c>
      <c r="B387" t="s">
        <v>639</v>
      </c>
      <c r="C387" s="53" t="s">
        <v>1083</v>
      </c>
    </row>
    <row r="388" spans="1:3">
      <c r="A388">
        <v>387</v>
      </c>
      <c r="B388" t="s">
        <v>639</v>
      </c>
      <c r="C388" s="53" t="s">
        <v>1084</v>
      </c>
    </row>
    <row r="389" spans="1:3">
      <c r="A389">
        <v>388</v>
      </c>
      <c r="B389" t="s">
        <v>639</v>
      </c>
      <c r="C389" s="53" t="s">
        <v>1085</v>
      </c>
    </row>
    <row r="390" spans="1:3">
      <c r="A390">
        <v>389</v>
      </c>
      <c r="B390" t="s">
        <v>639</v>
      </c>
      <c r="C390" s="53" t="s">
        <v>1086</v>
      </c>
    </row>
    <row r="391" spans="1:3">
      <c r="A391">
        <v>390</v>
      </c>
      <c r="B391" t="s">
        <v>639</v>
      </c>
      <c r="C391" s="53" t="s">
        <v>1087</v>
      </c>
    </row>
    <row r="392" spans="1:3">
      <c r="A392">
        <v>391</v>
      </c>
      <c r="B392" t="s">
        <v>639</v>
      </c>
      <c r="C392" s="53" t="s">
        <v>1088</v>
      </c>
    </row>
    <row r="393" spans="1:3">
      <c r="A393">
        <v>392</v>
      </c>
      <c r="B393" t="s">
        <v>639</v>
      </c>
      <c r="C393" s="53" t="s">
        <v>1089</v>
      </c>
    </row>
    <row r="394" spans="1:3">
      <c r="A394">
        <v>393</v>
      </c>
      <c r="B394" t="s">
        <v>639</v>
      </c>
      <c r="C394" s="53" t="s">
        <v>1090</v>
      </c>
    </row>
    <row r="395" spans="1:3">
      <c r="A395">
        <v>394</v>
      </c>
      <c r="B395" t="s">
        <v>639</v>
      </c>
      <c r="C395" s="53" t="s">
        <v>1091</v>
      </c>
    </row>
    <row r="396" spans="1:3">
      <c r="A396">
        <v>395</v>
      </c>
      <c r="B396" t="s">
        <v>639</v>
      </c>
      <c r="C396" s="53" t="s">
        <v>1092</v>
      </c>
    </row>
    <row r="397" spans="1:3">
      <c r="A397">
        <v>396</v>
      </c>
      <c r="B397" t="s">
        <v>639</v>
      </c>
      <c r="C397" s="53" t="s">
        <v>1093</v>
      </c>
    </row>
    <row r="398" spans="1:3">
      <c r="A398">
        <v>397</v>
      </c>
      <c r="B398" t="s">
        <v>639</v>
      </c>
      <c r="C398" s="53" t="s">
        <v>1094</v>
      </c>
    </row>
    <row r="399" spans="1:3">
      <c r="A399">
        <v>398</v>
      </c>
      <c r="B399" t="s">
        <v>639</v>
      </c>
      <c r="C399" s="53" t="s">
        <v>1095</v>
      </c>
    </row>
    <row r="400" spans="1:3">
      <c r="A400">
        <v>399</v>
      </c>
      <c r="B400" t="s">
        <v>639</v>
      </c>
      <c r="C400" s="53" t="s">
        <v>1096</v>
      </c>
    </row>
    <row r="401" spans="1:3">
      <c r="A401">
        <v>400</v>
      </c>
      <c r="B401" t="s">
        <v>639</v>
      </c>
      <c r="C401" s="53" t="s">
        <v>1097</v>
      </c>
    </row>
  </sheetData>
  <phoneticPr fontId="10" type="noConversion"/>
  <conditionalFormatting sqref="B2:B401">
    <cfRule type="cellIs" dxfId="1" priority="1" operator="equal">
      <formula>"Non"</formula>
    </cfRule>
    <cfRule type="cellIs" dxfId="0" priority="2" operator="equal">
      <formula>"Oui"</formula>
    </cfRule>
  </conditionalFormatting>
  <dataValidations count="1">
    <dataValidation type="list" allowBlank="1" showInputMessage="1" showErrorMessage="1" sqref="B2:B401" xr:uid="{DAAA051E-22CF-44E5-8DE4-D249D8EED4AE}">
      <formula1>ActifInactif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FDF4-54D3-46AC-86AB-E1D7B1622BC7}">
  <dimension ref="A1:M5"/>
  <sheetViews>
    <sheetView workbookViewId="0">
      <selection activeCell="L5" sqref="L5"/>
    </sheetView>
  </sheetViews>
  <sheetFormatPr defaultRowHeight="15"/>
  <cols>
    <col min="1" max="1" width="68.140625" customWidth="1"/>
    <col min="12" max="12" width="14" customWidth="1"/>
    <col min="13" max="13" width="17.85546875" customWidth="1"/>
  </cols>
  <sheetData>
    <row r="1" spans="1:13">
      <c r="A1" t="s">
        <v>227</v>
      </c>
      <c r="L1" s="182" t="s">
        <v>1098</v>
      </c>
      <c r="M1" s="182" t="s">
        <v>640</v>
      </c>
    </row>
    <row r="2" spans="1:13">
      <c r="L2" t="s">
        <v>1099</v>
      </c>
      <c r="M2" t="s">
        <v>638</v>
      </c>
    </row>
    <row r="3" spans="1:13">
      <c r="M3" t="s">
        <v>639</v>
      </c>
    </row>
    <row r="5" spans="1:13">
      <c r="A5" t="s">
        <v>228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18" ma:contentTypeDescription="Create a new document." ma:contentTypeScope="" ma:versionID="ef5822d201c2d1527a8165489274ee42">
  <xsd:schema xmlns:xsd="http://www.w3.org/2001/XMLSchema" xmlns:xs="http://www.w3.org/2001/XMLSchema" xmlns:p="http://schemas.microsoft.com/office/2006/metadata/properties" xmlns:ns3="4a449556-9054-4dc8-9350-daff343cda4c" xmlns:ns4="2f9c5ee4-82b8-4217-a5ff-5dfe7e72fc8a" xmlns:ns5="7a58b265-8700-47f0-a067-315b360c1dac" targetNamespace="http://schemas.microsoft.com/office/2006/metadata/properties" ma:root="true" ma:fieldsID="c08ad6084600a31db4d40615d7ec12e8" ns3:_="" ns4:_="" ns5:_="">
    <xsd:import namespace="4a449556-9054-4dc8-9350-daff343cda4c"/>
    <xsd:import namespace="2f9c5ee4-82b8-4217-a5ff-5dfe7e72fc8a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5:MediaServiceDateTaken" minOccurs="0"/>
                <xsd:element ref="ns5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49556-9054-4dc8-9350-daff343c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c5ee4-82b8-4217-a5ff-5dfe7e72fc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Props1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3891EC-BC7B-430F-ACC7-84BCB213F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49556-9054-4dc8-9350-daff343cda4c"/>
    <ds:schemaRef ds:uri="2f9c5ee4-82b8-4217-a5ff-5dfe7e72fc8a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BE5D1D-C613-4E35-802A-47D52619EF59}">
  <ds:schemaRefs>
    <ds:schemaRef ds:uri="4a449556-9054-4dc8-9350-daff343cda4c"/>
    <ds:schemaRef ds:uri="http://purl.org/dc/dcmitype/"/>
    <ds:schemaRef ds:uri="http://www.w3.org/XML/1998/namespace"/>
    <ds:schemaRef ds:uri="http://schemas.microsoft.com/office/2006/documentManagement/types"/>
    <ds:schemaRef ds:uri="2f9c5ee4-82b8-4217-a5ff-5dfe7e72fc8a"/>
    <ds:schemaRef ds:uri="http://schemas.microsoft.com/office/2006/metadata/properties"/>
    <ds:schemaRef ds:uri="http://purl.org/dc/terms/"/>
    <ds:schemaRef ds:uri="7a58b265-8700-47f0-a067-315b360c1dac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Secteurs</vt:lpstr>
      <vt:lpstr>WEEK 42</vt:lpstr>
      <vt:lpstr>PDM 2026</vt:lpstr>
      <vt:lpstr>Sites</vt:lpstr>
      <vt:lpstr>Clients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2026-10-15T22:18:05Z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